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00" windowHeight="8205" firstSheet="3" activeTab="5"/>
  </bookViews>
  <sheets>
    <sheet name="Sheet1" sheetId="1" state="hidden" r:id="rId1"/>
    <sheet name="july-aug-sep" sheetId="2" state="hidden" r:id="rId2"/>
    <sheet name="FINAL CHALLAN WISE" sheetId="3" state="hidden" r:id="rId3"/>
    <sheet name="Q3201819 WORKING" sheetId="4" r:id="rId4"/>
    <sheet name="Q4201819" sheetId="5" r:id="rId5"/>
    <sheet name="Q4201819 (2)" sheetId="6" r:id="rId6"/>
  </sheets>
  <definedNames>
    <definedName name="_xlnm._FilterDatabase" localSheetId="2" hidden="1">'FINAL CHALLAN WISE'!$A$1:$H$140</definedName>
    <definedName name="_xlnm._FilterDatabase" localSheetId="3" hidden="1">'Q3201819 WORKING'!$A$1:$H$51</definedName>
    <definedName name="_xlnm._FilterDatabase" localSheetId="5" hidden="1">'Q4201819 (2)'!$A$1:$K$72</definedName>
    <definedName name="_xlnm._FilterDatabase" localSheetId="0" hidden="1">Sheet1!$A$1:$H$49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2" i="6"/>
  <c r="H72" i="6"/>
  <c r="H71" i="6"/>
  <c r="H70" i="6"/>
  <c r="H69" i="6"/>
  <c r="N68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86" i="5"/>
  <c r="E86" i="5"/>
  <c r="F69" i="5"/>
  <c r="E69" i="5"/>
  <c r="E64" i="5"/>
  <c r="K81" i="5"/>
  <c r="F33" i="5"/>
  <c r="F46" i="5"/>
  <c r="F14" i="5"/>
  <c r="F20" i="5"/>
  <c r="E85" i="5"/>
  <c r="E84" i="5"/>
  <c r="E83" i="5"/>
  <c r="E82" i="5"/>
  <c r="E81" i="5"/>
  <c r="E80" i="5"/>
  <c r="E79" i="5"/>
  <c r="E78" i="5"/>
  <c r="E77" i="5"/>
  <c r="E76" i="5"/>
  <c r="E75" i="5"/>
  <c r="E74" i="5"/>
  <c r="E68" i="5"/>
  <c r="E67" i="5"/>
  <c r="E66" i="5"/>
  <c r="E73" i="5"/>
  <c r="E65" i="5"/>
  <c r="E71" i="5"/>
  <c r="E63" i="5"/>
  <c r="E62" i="5"/>
  <c r="E61" i="5"/>
  <c r="E60" i="5"/>
  <c r="E59" i="5"/>
  <c r="E58" i="5"/>
  <c r="E57" i="5"/>
  <c r="E56" i="5"/>
  <c r="E55" i="5"/>
  <c r="E54" i="5"/>
  <c r="E53" i="5"/>
  <c r="E72" i="5"/>
  <c r="E52" i="5"/>
  <c r="E51" i="5"/>
  <c r="E50" i="5"/>
  <c r="E49" i="5"/>
  <c r="E32" i="5"/>
  <c r="E31" i="5"/>
  <c r="E30" i="5"/>
  <c r="E29" i="5"/>
  <c r="E28" i="5"/>
  <c r="E27" i="5"/>
  <c r="E26" i="5"/>
  <c r="E25" i="5"/>
  <c r="E45" i="5"/>
  <c r="E44" i="5"/>
  <c r="E43" i="5"/>
  <c r="E42" i="5"/>
  <c r="E41" i="5"/>
  <c r="E40" i="5"/>
  <c r="E39" i="5"/>
  <c r="E38" i="5"/>
  <c r="E37" i="5"/>
  <c r="E24" i="5"/>
  <c r="E36" i="5"/>
  <c r="E35" i="5"/>
  <c r="E2" i="5"/>
  <c r="E3" i="5"/>
  <c r="E4" i="5"/>
  <c r="E5" i="5"/>
  <c r="E17" i="5"/>
  <c r="E6" i="5"/>
  <c r="E7" i="5"/>
  <c r="E8" i="5"/>
  <c r="E9" i="5"/>
  <c r="E10" i="5"/>
  <c r="E11" i="5"/>
  <c r="E12" i="5"/>
  <c r="E18" i="5"/>
  <c r="E19" i="5"/>
  <c r="E13" i="5"/>
  <c r="E16" i="5"/>
  <c r="E46" i="5" l="1"/>
  <c r="E33" i="5"/>
  <c r="E14" i="5"/>
  <c r="E20" i="5"/>
  <c r="F51" i="4" l="1"/>
  <c r="E51" i="4"/>
  <c r="F42" i="4"/>
  <c r="E42" i="4"/>
  <c r="F39" i="4"/>
  <c r="E39" i="4"/>
  <c r="F31" i="4"/>
  <c r="E31" i="4"/>
  <c r="F20" i="4"/>
  <c r="E20" i="4"/>
  <c r="F7" i="4"/>
  <c r="E7" i="4"/>
  <c r="J48" i="4"/>
  <c r="J33" i="4"/>
  <c r="K33" i="4" s="1"/>
  <c r="I30" i="4"/>
  <c r="J30" i="4"/>
  <c r="K30" i="4" s="1"/>
  <c r="J24" i="4"/>
  <c r="K24" i="4" s="1"/>
  <c r="I23" i="4"/>
  <c r="K23" i="4"/>
  <c r="I22" i="4"/>
  <c r="K38" i="4"/>
  <c r="K37" i="4"/>
  <c r="K36" i="4"/>
  <c r="K35" i="4"/>
  <c r="K34" i="4"/>
  <c r="I34" i="4" s="1"/>
  <c r="K29" i="4"/>
  <c r="I29" i="4" s="1"/>
  <c r="K28" i="4"/>
  <c r="K27" i="4"/>
  <c r="I27" i="4" s="1"/>
  <c r="K26" i="4"/>
  <c r="K25" i="4"/>
  <c r="K22" i="4"/>
  <c r="K18" i="4"/>
  <c r="I18" i="4" s="1"/>
  <c r="J17" i="4"/>
  <c r="K17" i="4"/>
  <c r="I17" i="4" s="1"/>
  <c r="I16" i="4"/>
  <c r="K16" i="4"/>
  <c r="J16" i="4"/>
  <c r="J15" i="4"/>
  <c r="I15" i="4" s="1"/>
  <c r="I14" i="4"/>
  <c r="J14" i="4"/>
  <c r="K10" i="4"/>
  <c r="J10" i="4" s="1"/>
  <c r="I10" i="4" s="1"/>
  <c r="I33" i="4"/>
  <c r="I38" i="4"/>
  <c r="I46" i="4"/>
  <c r="I47" i="4"/>
  <c r="I50" i="4"/>
  <c r="I6" i="4"/>
  <c r="I2" i="4"/>
  <c r="J9" i="4"/>
  <c r="I9" i="4" s="1"/>
  <c r="J4" i="4"/>
  <c r="I4" i="4" s="1"/>
  <c r="I49" i="4"/>
  <c r="I3" i="4"/>
  <c r="I11" i="4"/>
  <c r="I12" i="4"/>
  <c r="I13" i="4"/>
  <c r="I5" i="4"/>
  <c r="I19" i="4"/>
  <c r="I24" i="4"/>
  <c r="I25" i="4"/>
  <c r="I26" i="4"/>
  <c r="I28" i="4"/>
  <c r="I35" i="4"/>
  <c r="I36" i="4"/>
  <c r="I37" i="4"/>
  <c r="I41" i="4"/>
  <c r="I44" i="4"/>
  <c r="I45" i="4"/>
  <c r="I48" i="4"/>
  <c r="I51" i="4" l="1"/>
  <c r="F71" i="3"/>
  <c r="F56" i="3"/>
  <c r="F43" i="3"/>
  <c r="F30" i="3"/>
  <c r="F23" i="3"/>
  <c r="F7" i="3"/>
  <c r="E3" i="3"/>
  <c r="E4" i="3"/>
  <c r="E5" i="3"/>
  <c r="E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7" i="3"/>
  <c r="E28" i="3"/>
  <c r="E29" i="3"/>
  <c r="E33" i="3"/>
  <c r="E34" i="3"/>
  <c r="E35" i="3"/>
  <c r="E36" i="3"/>
  <c r="E37" i="3"/>
  <c r="E38" i="3"/>
  <c r="E39" i="3"/>
  <c r="E40" i="3"/>
  <c r="E41" i="3"/>
  <c r="E42" i="3"/>
  <c r="E46" i="3"/>
  <c r="E47" i="3"/>
  <c r="E48" i="3"/>
  <c r="E49" i="3"/>
  <c r="E50" i="3"/>
  <c r="E51" i="3"/>
  <c r="E52" i="3"/>
  <c r="E53" i="3"/>
  <c r="E54" i="3"/>
  <c r="E55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" i="3"/>
  <c r="E49" i="1" l="1"/>
  <c r="H49" i="1" s="1"/>
  <c r="F47" i="1"/>
  <c r="F31" i="1"/>
  <c r="F11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33" i="1"/>
  <c r="H33" i="1" s="1"/>
  <c r="E34" i="1"/>
  <c r="H34" i="1" s="1"/>
  <c r="E35" i="1"/>
  <c r="H35" i="1" s="1"/>
  <c r="E14" i="1"/>
  <c r="H14" i="1" s="1"/>
  <c r="E15" i="1"/>
  <c r="H15" i="1" s="1"/>
  <c r="E16" i="1"/>
  <c r="H16" i="1" s="1"/>
  <c r="E17" i="1"/>
  <c r="H17" i="1" s="1"/>
  <c r="E36" i="1"/>
  <c r="H36" i="1" s="1"/>
  <c r="E18" i="1"/>
  <c r="H18" i="1" s="1"/>
  <c r="E19" i="1"/>
  <c r="H19" i="1" s="1"/>
  <c r="E20" i="1"/>
  <c r="H20" i="1" s="1"/>
  <c r="E21" i="1"/>
  <c r="H21" i="1" s="1"/>
  <c r="E37" i="1"/>
  <c r="H37" i="1" s="1"/>
  <c r="E22" i="1"/>
  <c r="H22" i="1" s="1"/>
  <c r="E23" i="1"/>
  <c r="H23" i="1" s="1"/>
  <c r="E24" i="1"/>
  <c r="H24" i="1" s="1"/>
  <c r="E38" i="1"/>
  <c r="H38" i="1" s="1"/>
  <c r="E39" i="1"/>
  <c r="H39" i="1" s="1"/>
  <c r="E40" i="1"/>
  <c r="H40" i="1" s="1"/>
  <c r="E41" i="1"/>
  <c r="H41" i="1" s="1"/>
  <c r="E42" i="1"/>
  <c r="H42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43" i="1"/>
  <c r="H43" i="1" s="1"/>
  <c r="E44" i="1"/>
  <c r="H44" i="1" s="1"/>
  <c r="E45" i="1"/>
  <c r="H45" i="1" s="1"/>
  <c r="E46" i="1"/>
  <c r="H46" i="1" s="1"/>
  <c r="E2" i="1"/>
  <c r="H2" i="1" s="1"/>
  <c r="E11" i="1" l="1"/>
  <c r="E47" i="1"/>
  <c r="E31" i="1"/>
</calcChain>
</file>

<file path=xl/sharedStrings.xml><?xml version="1.0" encoding="utf-8"?>
<sst xmlns="http://schemas.openxmlformats.org/spreadsheetml/2006/main" count="1130" uniqueCount="285">
  <si>
    <t>Invoice No</t>
  </si>
  <si>
    <t>Date</t>
  </si>
  <si>
    <t>PAN</t>
  </si>
  <si>
    <t>Name of the vendor</t>
  </si>
  <si>
    <t>Bill Amount</t>
  </si>
  <si>
    <t>TDS Amount</t>
  </si>
  <si>
    <t>TDS Rate</t>
  </si>
  <si>
    <t>AFFPN5021A</t>
  </si>
  <si>
    <t>ADHAR UTILITY SERVICE</t>
  </si>
  <si>
    <t>ASVPK5454B</t>
  </si>
  <si>
    <t>SIDDHI SAI SERVICES</t>
  </si>
  <si>
    <t>SAI KRUPA ENTERPRISES</t>
  </si>
  <si>
    <t>ALEPC9073A</t>
  </si>
  <si>
    <t>ARXPS8286L</t>
  </si>
  <si>
    <t>MARUTI CARS AND ARYA HOLIDAYS</t>
  </si>
  <si>
    <t>AAKPK8230E</t>
  </si>
  <si>
    <t>KISHORE AUTO GARAGE</t>
  </si>
  <si>
    <t>MOHITE CONSULTANCY SERVICES</t>
  </si>
  <si>
    <t>AADCP3417C</t>
  </si>
  <si>
    <t>PITNEY BOWES INDIA PVT LTD</t>
  </si>
  <si>
    <t>JUN</t>
  </si>
  <si>
    <t>GYAN CHAND SETH</t>
  </si>
  <si>
    <t>AAFFG7361K</t>
  </si>
  <si>
    <t>B&amp;B ELECTRICAL</t>
  </si>
  <si>
    <t>AMVPM3772E</t>
  </si>
  <si>
    <t>YESURAJ ENTERPRISES</t>
  </si>
  <si>
    <t>AIBPD4189J</t>
  </si>
  <si>
    <t>A TO Z Electrial Supplier</t>
  </si>
  <si>
    <t>CFIPS6236P</t>
  </si>
  <si>
    <t>CAIR REFRIGERATION</t>
  </si>
  <si>
    <t>AACCC4690H</t>
  </si>
  <si>
    <t>RIELLO POWER INDIA PVT LTD</t>
  </si>
  <si>
    <t>AAECR8429F</t>
  </si>
  <si>
    <t>AAEFJ1945E</t>
  </si>
  <si>
    <t>JOS ENGG CO</t>
  </si>
  <si>
    <t>RAJESH ENTERPRISES</t>
  </si>
  <si>
    <t>AEXPK1080P</t>
  </si>
  <si>
    <t>RADHEY SHAYM GUPTA</t>
  </si>
  <si>
    <t>ACOPG5120B</t>
  </si>
  <si>
    <t>ALBPN1671N</t>
  </si>
  <si>
    <t>VEE AAR ELECTRICALS</t>
  </si>
  <si>
    <t>SUKHDEEP PAL SINGH</t>
  </si>
  <si>
    <t>ATSPS4645J</t>
  </si>
  <si>
    <t>BAAPS2205L</t>
  </si>
  <si>
    <t>KEY.K.ENTERPRISES</t>
  </si>
  <si>
    <t>SOFT PEOPLE COMPUTERS PVT LTD</t>
  </si>
  <si>
    <t>AADCS9592B</t>
  </si>
  <si>
    <t>AAFCC1139E</t>
  </si>
  <si>
    <t>CORMAN SOLUTIONS LTD</t>
  </si>
  <si>
    <t>R&amp;R ASSOCIATES</t>
  </si>
  <si>
    <t>AAQFR5020B</t>
  </si>
  <si>
    <t>SUN CLEANING &amp; MAINTANANCE SERVICES</t>
  </si>
  <si>
    <t>ANQPS6722E</t>
  </si>
  <si>
    <t>BALAJI GENERATORS</t>
  </si>
  <si>
    <t>AHMPP6507E</t>
  </si>
  <si>
    <t>HEMANT BROTHERS &amp; CONTRACTORS</t>
  </si>
  <si>
    <t>AACFH2754E</t>
  </si>
  <si>
    <t>ARYPC9058P</t>
  </si>
  <si>
    <t>RUKHMINI ENTERPRISES</t>
  </si>
  <si>
    <t>ABUPS6017Q</t>
  </si>
  <si>
    <t>GURUKRIPA ENTERPRISES</t>
  </si>
  <si>
    <t>AADCD3999B</t>
  </si>
  <si>
    <t>DHANASHREE TECHNOCRAFTS</t>
  </si>
  <si>
    <t>SARR FREIGHTS CORPORATION</t>
  </si>
  <si>
    <t>AACFS9569A</t>
  </si>
  <si>
    <t>METRO ENGG WORKS</t>
  </si>
  <si>
    <t>ADSAT ENGINEERS PVT LTD</t>
  </si>
  <si>
    <t>2/3</t>
  </si>
  <si>
    <t>ABDFM3622N</t>
  </si>
  <si>
    <t>AAFPV5010N</t>
  </si>
  <si>
    <t>AAFCA1360B</t>
  </si>
  <si>
    <t>4/5</t>
  </si>
  <si>
    <t>6</t>
  </si>
  <si>
    <t>68/69</t>
  </si>
  <si>
    <t>72/73</t>
  </si>
  <si>
    <t>83/84</t>
  </si>
  <si>
    <t>87/88</t>
  </si>
  <si>
    <t>1/2/3</t>
  </si>
  <si>
    <t>4/5/6</t>
  </si>
  <si>
    <t>37/38/39</t>
  </si>
  <si>
    <t>47</t>
  </si>
  <si>
    <t>48 To 53</t>
  </si>
  <si>
    <t>58 To 64</t>
  </si>
  <si>
    <t>90/91</t>
  </si>
  <si>
    <t>92/93</t>
  </si>
  <si>
    <t>103</t>
  </si>
  <si>
    <t>149 To 155</t>
  </si>
  <si>
    <t>157</t>
  </si>
  <si>
    <t>AANPS0863Q</t>
  </si>
  <si>
    <t>S Y Salunkhe</t>
  </si>
  <si>
    <t>Professional</t>
  </si>
  <si>
    <t>94J</t>
  </si>
  <si>
    <t>94C</t>
  </si>
  <si>
    <t>Section</t>
  </si>
  <si>
    <t>Challan Date</t>
  </si>
  <si>
    <t>Challan No</t>
  </si>
  <si>
    <t>12/13/14</t>
  </si>
  <si>
    <t>RAHUL TRADERS</t>
  </si>
  <si>
    <t>AAVPK8850H</t>
  </si>
  <si>
    <t>AABCN2665A</t>
  </si>
  <si>
    <t>NETWORK TECHLAB INDIA PVT LTD</t>
  </si>
  <si>
    <t>AEGIS PEST CONTROL</t>
  </si>
  <si>
    <t>ALTPP3417E</t>
  </si>
  <si>
    <t>43TO48</t>
  </si>
  <si>
    <t>109A</t>
  </si>
  <si>
    <t>128/129</t>
  </si>
  <si>
    <t>VOLCANO SYSTEMS</t>
  </si>
  <si>
    <t>AGRPP7868A</t>
  </si>
  <si>
    <t>INSTANT PROCUREMENT SERVICES PVT LTD</t>
  </si>
  <si>
    <t>AADCI9794D</t>
  </si>
  <si>
    <t>ELECTRONICS CORPORATION OF INDIA LIMITED</t>
  </si>
  <si>
    <t>AAACE4809L</t>
  </si>
  <si>
    <t>ADGPV4292G</t>
  </si>
  <si>
    <t>CREATIVE ENTERPRISEC</t>
  </si>
  <si>
    <t>CHIRAG ENTERPRISES</t>
  </si>
  <si>
    <t>AXIPC3940Q</t>
  </si>
  <si>
    <t>CLASSIC ENTERPRISES</t>
  </si>
  <si>
    <t>SATCOM GROUNT SYSTEMS PVT LTD</t>
  </si>
  <si>
    <t>AAFCS2885K</t>
  </si>
  <si>
    <t>AXZPN0843J</t>
  </si>
  <si>
    <t>YASH ENTERPRISES</t>
  </si>
  <si>
    <t>AAOPS6149N</t>
  </si>
  <si>
    <t>MAHARASHTRA SERVICES BUREAU</t>
  </si>
  <si>
    <t>ADOPD9962F</t>
  </si>
  <si>
    <t>SMART</t>
  </si>
  <si>
    <t>AUGUST</t>
  </si>
  <si>
    <t>78/79</t>
  </si>
  <si>
    <t>99/100</t>
  </si>
  <si>
    <t>JAKSON LIMITED</t>
  </si>
  <si>
    <t>PERFECT INFRAENGINEERS LTD</t>
  </si>
  <si>
    <t>AABCP0122A</t>
  </si>
  <si>
    <t>AAACI1198L</t>
  </si>
  <si>
    <t>INDUSLAND MEDIA &amp; COMMUNICATION LTD</t>
  </si>
  <si>
    <t>BLUE STAR LIMITED</t>
  </si>
  <si>
    <t>AAACB4487D</t>
  </si>
  <si>
    <t>ACBPM2804K</t>
  </si>
  <si>
    <t>JOY AND COMPANY</t>
  </si>
  <si>
    <t>SEPTEMBER</t>
  </si>
  <si>
    <t>37/38</t>
  </si>
  <si>
    <t>39/40</t>
  </si>
  <si>
    <t>49/50</t>
  </si>
  <si>
    <t>52/53</t>
  </si>
  <si>
    <t>71/72</t>
  </si>
  <si>
    <t>165TO168</t>
  </si>
  <si>
    <t>153TO164</t>
  </si>
  <si>
    <t>J K CONSTRUCTION</t>
  </si>
  <si>
    <t>ABSPK9811E</t>
  </si>
  <si>
    <t>RADHEY SHYAM GUPTA</t>
  </si>
  <si>
    <t>CAIR REFIGERATION PVT LTD</t>
  </si>
  <si>
    <t>ACWPJ8844K</t>
  </si>
  <si>
    <t>AIR COOL MAKERS</t>
  </si>
  <si>
    <t>AAEPA6128K</t>
  </si>
  <si>
    <t>COMCON INDUSTRIES</t>
  </si>
  <si>
    <t>HEMANT BROTHERS</t>
  </si>
  <si>
    <t>APDPB3629L</t>
  </si>
  <si>
    <t>GRACIAL SERVICES</t>
  </si>
  <si>
    <t>AHTPL0153B</t>
  </si>
  <si>
    <t>KRISHNA ENTERPRISES</t>
  </si>
  <si>
    <t>AAACV2809D</t>
  </si>
  <si>
    <t>VOLTAS LIMITED</t>
  </si>
  <si>
    <t>BNZPD7251B</t>
  </si>
  <si>
    <t>BLISS ENTERPRISES</t>
  </si>
  <si>
    <t>SEPT</t>
  </si>
  <si>
    <t>AAACJ5347C</t>
  </si>
  <si>
    <t>68</t>
  </si>
  <si>
    <t>69</t>
  </si>
  <si>
    <t>72</t>
  </si>
  <si>
    <t>81</t>
  </si>
  <si>
    <t>82</t>
  </si>
  <si>
    <t>83</t>
  </si>
  <si>
    <t>94</t>
  </si>
  <si>
    <t>89</t>
  </si>
  <si>
    <t>97</t>
  </si>
  <si>
    <t>98</t>
  </si>
  <si>
    <t>99</t>
  </si>
  <si>
    <t>100,101</t>
  </si>
  <si>
    <t>102,103</t>
  </si>
  <si>
    <t>104</t>
  </si>
  <si>
    <t>191</t>
  </si>
  <si>
    <t>224</t>
  </si>
  <si>
    <t>29</t>
  </si>
  <si>
    <t>45</t>
  </si>
  <si>
    <t>46</t>
  </si>
  <si>
    <t>50</t>
  </si>
  <si>
    <t>51</t>
  </si>
  <si>
    <t>75</t>
  </si>
  <si>
    <t>76</t>
  </si>
  <si>
    <t>77</t>
  </si>
  <si>
    <t>78</t>
  </si>
  <si>
    <t>85</t>
  </si>
  <si>
    <t>86</t>
  </si>
  <si>
    <t>140</t>
  </si>
  <si>
    <t>141</t>
  </si>
  <si>
    <t>142</t>
  </si>
  <si>
    <t>14-17</t>
  </si>
  <si>
    <t>31</t>
  </si>
  <si>
    <t>44</t>
  </si>
  <si>
    <t>48</t>
  </si>
  <si>
    <t>73,74</t>
  </si>
  <si>
    <t>113</t>
  </si>
  <si>
    <t>PITENY BOWES INDIA PVT LTD</t>
  </si>
  <si>
    <t>AAAFI5955N</t>
  </si>
  <si>
    <t>INTERNATIONAL TRADE AGENCIES</t>
  </si>
  <si>
    <t>AAATT3383R</t>
  </si>
  <si>
    <t>THE NATIONAL SOCIETY FOR WELFARE OF HANDICAPPED</t>
  </si>
  <si>
    <t>ASSPT4505F</t>
  </si>
  <si>
    <t>DIVIYA ENTERPRISES</t>
  </si>
  <si>
    <t>MARUTI TRAVEL ARYA HOLIDAYS</t>
  </si>
  <si>
    <t>AGSPP0711F</t>
  </si>
  <si>
    <t>VIVEK TRADERS</t>
  </si>
  <si>
    <t>PERFECT CARGO</t>
  </si>
  <si>
    <t>AASFP9891J</t>
  </si>
  <si>
    <t>JACKSON LIMITED</t>
  </si>
  <si>
    <t>GODREJ INTERIO</t>
  </si>
  <si>
    <t>AAAPL3914G</t>
  </si>
  <si>
    <t>02-11-2018 Challan No. 3</t>
  </si>
  <si>
    <t>06-11-2018 Challan No. 28</t>
  </si>
  <si>
    <t>04-12-2018 Challan No. 3</t>
  </si>
  <si>
    <t>04-12-2018 Challan No. 4</t>
  </si>
  <si>
    <t>03-01-2019 Challan No. 1</t>
  </si>
  <si>
    <t>04-01-2019 Challan No. 4</t>
  </si>
  <si>
    <t>23,24</t>
  </si>
  <si>
    <t>82,83</t>
  </si>
  <si>
    <t>172-174</t>
  </si>
  <si>
    <t>FEB</t>
  </si>
  <si>
    <t>10,11</t>
  </si>
  <si>
    <t>12,13</t>
  </si>
  <si>
    <t>MARCH</t>
  </si>
  <si>
    <t>1,2</t>
  </si>
  <si>
    <t>14,15</t>
  </si>
  <si>
    <t>77,78</t>
  </si>
  <si>
    <t>79,80</t>
  </si>
  <si>
    <t>81,82</t>
  </si>
  <si>
    <t>239-240</t>
  </si>
  <si>
    <t>207-208</t>
  </si>
  <si>
    <t>209-210</t>
  </si>
  <si>
    <t>211-213</t>
  </si>
  <si>
    <t>280-289</t>
  </si>
  <si>
    <t>ADHAR UTILITY SERVICES</t>
  </si>
  <si>
    <t>VINOD JOSHI</t>
  </si>
  <si>
    <t>NETWORK TECHLAB</t>
  </si>
  <si>
    <t>DLNPM9472F</t>
  </si>
  <si>
    <t>SALMAN AIR CONDITIONER</t>
  </si>
  <si>
    <t>THE NATIONAL SOC FOR WELFARE</t>
  </si>
  <si>
    <t>AHFPA1816N</t>
  </si>
  <si>
    <t>AGRAWAL GLASS &amp; TIMBER</t>
  </si>
  <si>
    <t>CAIR REFRIGERATION PVT LTD</t>
  </si>
  <si>
    <t>SNOWMEX REFRIGERATION</t>
  </si>
  <si>
    <t>A TO Z ELECTRICAL SUPPLIER</t>
  </si>
  <si>
    <t>AAEFJ1945P</t>
  </si>
  <si>
    <t>JOS ENGINEERING CO</t>
  </si>
  <si>
    <t>AGNPM6394E</t>
  </si>
  <si>
    <t>COAL FIELDS ENGINEERING WORKS</t>
  </si>
  <si>
    <t>ADTPJ2162Q</t>
  </si>
  <si>
    <t>A K JAISWAL</t>
  </si>
  <si>
    <t>INTERNATIONAL TRADE IMPEX</t>
  </si>
  <si>
    <t>AABPB6439M</t>
  </si>
  <si>
    <t>METRO ENGINEERING WORKS</t>
  </si>
  <si>
    <t>AHIPS1484P</t>
  </si>
  <si>
    <t>AMIT ELECTRONICS</t>
  </si>
  <si>
    <t>194-195</t>
  </si>
  <si>
    <t>196-197</t>
  </si>
  <si>
    <t>MAHARASHTRA ENG WORKS</t>
  </si>
  <si>
    <t>AERPH4641H</t>
  </si>
  <si>
    <t>AAECC5535F</t>
  </si>
  <si>
    <t>COMMEDIA SOLUTIONS PVT LTD</t>
  </si>
  <si>
    <t>AGGPB3331H</t>
  </si>
  <si>
    <t>RAMESH INFOSYS</t>
  </si>
  <si>
    <t>AIR VIEW</t>
  </si>
  <si>
    <t>AXOPS6278B</t>
  </si>
  <si>
    <t>AECPJ7586A</t>
  </si>
  <si>
    <t>SIDDHART ELECTRICALS</t>
  </si>
  <si>
    <t>PITNEY BOWS</t>
  </si>
  <si>
    <t>AABCI2477D</t>
  </si>
  <si>
    <t>iStorage india PVT LTD</t>
  </si>
  <si>
    <t>SUDEEP KUMAR ROY</t>
  </si>
  <si>
    <t>ALYPR7761</t>
  </si>
  <si>
    <t>NEW DIAMOND TRANSPORT</t>
  </si>
  <si>
    <t>AAUPH9449L</t>
  </si>
  <si>
    <t xml:space="preserve">VISHMA CONSTRUCTION </t>
  </si>
  <si>
    <t>CSJPM7004B</t>
  </si>
  <si>
    <t>Challan</t>
  </si>
  <si>
    <t>194C-Payment of contractors and sub-contractors-94C</t>
  </si>
  <si>
    <t>194J-Fees for Professional or Technical Services-94J</t>
  </si>
  <si>
    <t>ALYPR7761G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</si>
</sst>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F800]dddd\,\ mmmm\ dd\,\ yyyy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9" fontId="0" fillId="0" borderId="0" xfId="0" applyNumberForma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9" fontId="0" fillId="0" borderId="0" xfId="2" applyFont="1" applyFill="1"/>
    <xf numFmtId="0" fontId="0" fillId="0" borderId="0" xfId="0" applyFont="1" applyFill="1" applyAlignment="1">
      <alignment horizontal="center"/>
    </xf>
    <xf numFmtId="14" fontId="0" fillId="0" borderId="0" xfId="0" applyNumberFormat="1" applyFont="1" applyFill="1"/>
    <xf numFmtId="17" fontId="0" fillId="0" borderId="0" xfId="0" applyNumberFormat="1" applyFont="1" applyFill="1" applyAlignment="1">
      <alignment horizontal="center"/>
    </xf>
    <xf numFmtId="165" fontId="0" fillId="0" borderId="0" xfId="0" applyNumberFormat="1" applyFill="1"/>
    <xf numFmtId="14" fontId="2" fillId="0" borderId="0" xfId="0" applyNumberFormat="1" applyFont="1" applyFill="1"/>
    <xf numFmtId="14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0" fontId="2" fillId="0" borderId="0" xfId="2" applyNumberFormat="1" applyFont="1" applyFill="1" applyAlignment="1">
      <alignment horizontal="center"/>
    </xf>
    <xf numFmtId="10" fontId="0" fillId="0" borderId="0" xfId="2" applyNumberFormat="1" applyFont="1" applyFill="1"/>
    <xf numFmtId="0" fontId="0" fillId="0" borderId="0" xfId="0" applyFont="1" applyFill="1"/>
    <xf numFmtId="1" fontId="0" fillId="0" borderId="0" xfId="0" applyNumberFormat="1" applyFill="1"/>
    <xf numFmtId="1" fontId="0" fillId="0" borderId="0" xfId="0" applyNumberFormat="1" applyFont="1" applyFill="1"/>
    <xf numFmtId="1" fontId="2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2" fillId="0" borderId="0" xfId="2" applyFont="1" applyFill="1" applyAlignment="1">
      <alignment horizontal="center"/>
    </xf>
    <xf numFmtId="167" fontId="2" fillId="0" borderId="0" xfId="1" applyNumberFormat="1" applyFont="1" applyFill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167" fontId="0" fillId="0" borderId="0" xfId="0" applyNumberFormat="1"/>
    <xf numFmtId="167" fontId="0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Alignment="1">
      <alignment horizontal="center"/>
    </xf>
    <xf numFmtId="167" fontId="2" fillId="0" borderId="0" xfId="0" applyNumberFormat="1" applyFont="1"/>
    <xf numFmtId="167" fontId="2" fillId="0" borderId="0" xfId="1" applyNumberFormat="1" applyFont="1" applyFill="1" applyAlignment="1">
      <alignment horizontal="left"/>
    </xf>
    <xf numFmtId="167" fontId="0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J30" sqref="J30:K31"/>
    </sheetView>
  </sheetViews>
  <sheetFormatPr defaultRowHeight="15" x14ac:dyDescent="0.25"/>
  <cols>
    <col min="1" max="1" width="12.140625" style="7" customWidth="1"/>
    <col min="2" max="2" width="17" customWidth="1"/>
    <col min="3" max="3" width="13.28515625" bestFit="1" customWidth="1"/>
    <col min="4" max="4" width="51.5703125" customWidth="1"/>
    <col min="5" max="5" width="13.140625" customWidth="1"/>
    <col min="6" max="6" width="15.28515625" customWidth="1"/>
    <col min="8" max="8" width="9.140625" style="8"/>
    <col min="10" max="10" width="12.140625" bestFit="1" customWidth="1"/>
    <col min="11" max="11" width="10.5703125" bestFit="1" customWidth="1"/>
  </cols>
  <sheetData>
    <row r="1" spans="1:11" x14ac:dyDescent="0.25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6</v>
      </c>
      <c r="I1" s="1" t="s">
        <v>93</v>
      </c>
    </row>
    <row r="2" spans="1:11" x14ac:dyDescent="0.25">
      <c r="A2" s="5" t="s">
        <v>67</v>
      </c>
      <c r="B2" s="3">
        <v>43223</v>
      </c>
      <c r="C2" s="4" t="s">
        <v>7</v>
      </c>
      <c r="D2" s="4" t="s">
        <v>8</v>
      </c>
      <c r="E2" s="4">
        <f>F2/G2*100</f>
        <v>281550</v>
      </c>
      <c r="F2" s="4">
        <v>5631</v>
      </c>
      <c r="G2" s="4">
        <v>2</v>
      </c>
      <c r="H2" s="8">
        <f>F2/E2</f>
        <v>0.02</v>
      </c>
      <c r="I2" t="s">
        <v>92</v>
      </c>
    </row>
    <row r="3" spans="1:11" x14ac:dyDescent="0.25">
      <c r="A3" s="5" t="s">
        <v>71</v>
      </c>
      <c r="B3" s="3">
        <v>43223</v>
      </c>
      <c r="C3" s="4" t="s">
        <v>9</v>
      </c>
      <c r="D3" s="4" t="s">
        <v>10</v>
      </c>
      <c r="E3" s="4">
        <f t="shared" ref="E3:E10" si="0">F3/G3*100</f>
        <v>103700</v>
      </c>
      <c r="F3" s="4">
        <v>2074</v>
      </c>
      <c r="G3" s="4">
        <v>2</v>
      </c>
      <c r="H3" s="8">
        <f t="shared" ref="H3:H10" si="1">F3/E3</f>
        <v>0.02</v>
      </c>
      <c r="I3" t="s">
        <v>92</v>
      </c>
    </row>
    <row r="4" spans="1:11" x14ac:dyDescent="0.25">
      <c r="A4" s="5" t="s">
        <v>72</v>
      </c>
      <c r="B4" s="3">
        <v>43223</v>
      </c>
      <c r="C4" s="4" t="s">
        <v>12</v>
      </c>
      <c r="D4" s="4" t="s">
        <v>11</v>
      </c>
      <c r="E4" s="4">
        <f t="shared" si="0"/>
        <v>246100</v>
      </c>
      <c r="F4" s="4">
        <v>4922</v>
      </c>
      <c r="G4" s="4">
        <v>2</v>
      </c>
      <c r="H4" s="8">
        <f t="shared" si="1"/>
        <v>0.02</v>
      </c>
      <c r="I4" t="s">
        <v>92</v>
      </c>
    </row>
    <row r="5" spans="1:11" x14ac:dyDescent="0.25">
      <c r="A5" s="5" t="s">
        <v>73</v>
      </c>
      <c r="B5" s="3">
        <v>43231</v>
      </c>
      <c r="C5" s="4" t="s">
        <v>13</v>
      </c>
      <c r="D5" s="4" t="s">
        <v>14</v>
      </c>
      <c r="E5" s="4">
        <f t="shared" si="0"/>
        <v>8500</v>
      </c>
      <c r="F5" s="4">
        <v>170</v>
      </c>
      <c r="G5" s="4">
        <v>2</v>
      </c>
      <c r="H5" s="8">
        <f t="shared" si="1"/>
        <v>0.02</v>
      </c>
      <c r="I5" t="s">
        <v>92</v>
      </c>
    </row>
    <row r="6" spans="1:11" x14ac:dyDescent="0.25">
      <c r="A6" s="5" t="s">
        <v>74</v>
      </c>
      <c r="B6" s="3">
        <v>43231</v>
      </c>
      <c r="C6" s="4" t="s">
        <v>15</v>
      </c>
      <c r="D6" s="4" t="s">
        <v>16</v>
      </c>
      <c r="E6" s="4">
        <f t="shared" si="0"/>
        <v>18700</v>
      </c>
      <c r="F6" s="4">
        <v>374</v>
      </c>
      <c r="G6" s="4">
        <v>2</v>
      </c>
      <c r="H6" s="8">
        <f t="shared" si="1"/>
        <v>0.02</v>
      </c>
      <c r="I6" t="s">
        <v>92</v>
      </c>
    </row>
    <row r="7" spans="1:11" x14ac:dyDescent="0.25">
      <c r="A7" s="5" t="s">
        <v>75</v>
      </c>
      <c r="B7" s="3">
        <v>43231</v>
      </c>
      <c r="C7" s="4" t="s">
        <v>9</v>
      </c>
      <c r="D7" s="4" t="s">
        <v>10</v>
      </c>
      <c r="E7" s="4">
        <f t="shared" si="0"/>
        <v>60450</v>
      </c>
      <c r="F7" s="4">
        <v>1209</v>
      </c>
      <c r="G7" s="4">
        <v>2</v>
      </c>
      <c r="H7" s="8">
        <f t="shared" si="1"/>
        <v>0.02</v>
      </c>
      <c r="I7" t="s">
        <v>92</v>
      </c>
    </row>
    <row r="8" spans="1:11" x14ac:dyDescent="0.25">
      <c r="A8" s="5" t="s">
        <v>76</v>
      </c>
      <c r="B8" s="3">
        <v>43242</v>
      </c>
      <c r="C8" s="4" t="s">
        <v>7</v>
      </c>
      <c r="D8" s="4" t="s">
        <v>8</v>
      </c>
      <c r="E8" s="4">
        <f t="shared" si="0"/>
        <v>57200</v>
      </c>
      <c r="F8" s="4">
        <v>1144</v>
      </c>
      <c r="G8" s="4">
        <v>2</v>
      </c>
      <c r="H8" s="8">
        <f t="shared" si="1"/>
        <v>0.02</v>
      </c>
      <c r="I8" t="s">
        <v>92</v>
      </c>
    </row>
    <row r="9" spans="1:11" x14ac:dyDescent="0.25">
      <c r="A9" s="5">
        <v>94</v>
      </c>
      <c r="B9" s="3">
        <v>43242</v>
      </c>
      <c r="C9" s="4" t="s">
        <v>68</v>
      </c>
      <c r="D9" s="4" t="s">
        <v>17</v>
      </c>
      <c r="E9" s="4">
        <f t="shared" si="0"/>
        <v>2000</v>
      </c>
      <c r="F9" s="4">
        <v>40</v>
      </c>
      <c r="G9" s="4">
        <v>2</v>
      </c>
      <c r="H9" s="8">
        <f t="shared" si="1"/>
        <v>0.02</v>
      </c>
      <c r="I9" t="s">
        <v>92</v>
      </c>
    </row>
    <row r="10" spans="1:11" x14ac:dyDescent="0.25">
      <c r="A10" s="5">
        <v>106</v>
      </c>
      <c r="B10" s="3">
        <v>43242</v>
      </c>
      <c r="C10" s="4" t="s">
        <v>18</v>
      </c>
      <c r="D10" s="4" t="s">
        <v>19</v>
      </c>
      <c r="E10" s="4">
        <f t="shared" si="0"/>
        <v>6500</v>
      </c>
      <c r="F10" s="4">
        <v>130</v>
      </c>
      <c r="G10" s="4">
        <v>2</v>
      </c>
      <c r="H10" s="8">
        <f t="shared" si="1"/>
        <v>0.02</v>
      </c>
      <c r="I10" t="s">
        <v>92</v>
      </c>
      <c r="J10" s="13" t="s">
        <v>94</v>
      </c>
      <c r="K10" s="13" t="s">
        <v>95</v>
      </c>
    </row>
    <row r="11" spans="1:11" x14ac:dyDescent="0.25">
      <c r="A11" s="5"/>
      <c r="B11" s="3"/>
      <c r="C11" s="4"/>
      <c r="D11" s="4"/>
      <c r="E11" s="9">
        <f>SUM(E2:E10)</f>
        <v>784700</v>
      </c>
      <c r="F11" s="9">
        <f>SUM(F2:F10)</f>
        <v>15694</v>
      </c>
      <c r="G11" s="4"/>
      <c r="J11" s="12">
        <v>43256</v>
      </c>
      <c r="K11">
        <v>2</v>
      </c>
    </row>
    <row r="12" spans="1:11" x14ac:dyDescent="0.25">
      <c r="A12" s="5"/>
      <c r="B12" s="4"/>
      <c r="C12" s="4"/>
      <c r="D12" s="4"/>
      <c r="E12" s="4"/>
      <c r="F12" s="4"/>
      <c r="G12" s="4"/>
    </row>
    <row r="13" spans="1:11" x14ac:dyDescent="0.25">
      <c r="A13" s="5"/>
      <c r="B13" s="4"/>
      <c r="C13" s="4"/>
      <c r="D13" s="4" t="s">
        <v>20</v>
      </c>
      <c r="E13" s="4"/>
      <c r="F13" s="4"/>
      <c r="G13" s="4"/>
    </row>
    <row r="14" spans="1:11" x14ac:dyDescent="0.25">
      <c r="A14" s="10">
        <v>29</v>
      </c>
      <c r="B14" s="3">
        <v>43265</v>
      </c>
      <c r="C14" s="4" t="s">
        <v>22</v>
      </c>
      <c r="D14" s="4" t="s">
        <v>21</v>
      </c>
      <c r="E14" s="4">
        <f t="shared" ref="E14:E30" si="2">F14/G14*100</f>
        <v>83000</v>
      </c>
      <c r="F14" s="4">
        <v>1660</v>
      </c>
      <c r="G14" s="4">
        <v>2</v>
      </c>
      <c r="H14" s="8">
        <f t="shared" ref="H14:H30" si="3">F14/E14</f>
        <v>0.02</v>
      </c>
      <c r="I14" t="s">
        <v>92</v>
      </c>
    </row>
    <row r="15" spans="1:11" x14ac:dyDescent="0.25">
      <c r="A15" s="10">
        <v>36</v>
      </c>
      <c r="B15" s="3">
        <v>43270</v>
      </c>
      <c r="C15" s="4" t="s">
        <v>24</v>
      </c>
      <c r="D15" s="4" t="s">
        <v>23</v>
      </c>
      <c r="E15" s="4">
        <f t="shared" si="2"/>
        <v>156000</v>
      </c>
      <c r="F15" s="4">
        <v>3120</v>
      </c>
      <c r="G15" s="4">
        <v>2</v>
      </c>
      <c r="H15" s="8">
        <f t="shared" si="3"/>
        <v>0.02</v>
      </c>
      <c r="I15" t="s">
        <v>92</v>
      </c>
    </row>
    <row r="16" spans="1:11" x14ac:dyDescent="0.25">
      <c r="A16" s="10" t="s">
        <v>79</v>
      </c>
      <c r="B16" s="3">
        <v>43270</v>
      </c>
      <c r="C16" s="4" t="s">
        <v>26</v>
      </c>
      <c r="D16" s="4" t="s">
        <v>25</v>
      </c>
      <c r="E16" s="4">
        <f t="shared" si="2"/>
        <v>362500</v>
      </c>
      <c r="F16" s="4">
        <v>7250</v>
      </c>
      <c r="G16" s="4">
        <v>2</v>
      </c>
      <c r="H16" s="8">
        <f t="shared" si="3"/>
        <v>0.02</v>
      </c>
      <c r="I16" t="s">
        <v>92</v>
      </c>
    </row>
    <row r="17" spans="1:11" x14ac:dyDescent="0.25">
      <c r="A17" s="10">
        <v>43</v>
      </c>
      <c r="B17" s="3">
        <v>43270</v>
      </c>
      <c r="C17" s="4" t="s">
        <v>28</v>
      </c>
      <c r="D17" s="4" t="s">
        <v>27</v>
      </c>
      <c r="E17" s="4">
        <f t="shared" si="2"/>
        <v>122300</v>
      </c>
      <c r="F17" s="4">
        <v>2446</v>
      </c>
      <c r="G17" s="4">
        <v>2</v>
      </c>
      <c r="H17" s="8">
        <f t="shared" si="3"/>
        <v>0.02</v>
      </c>
      <c r="I17" t="s">
        <v>92</v>
      </c>
    </row>
    <row r="18" spans="1:11" x14ac:dyDescent="0.25">
      <c r="A18" s="10" t="s">
        <v>81</v>
      </c>
      <c r="B18" s="3">
        <v>43271</v>
      </c>
      <c r="C18" s="4" t="s">
        <v>32</v>
      </c>
      <c r="D18" s="4" t="s">
        <v>31</v>
      </c>
      <c r="E18" s="4">
        <f t="shared" si="2"/>
        <v>1591250</v>
      </c>
      <c r="F18" s="4">
        <v>31825</v>
      </c>
      <c r="G18" s="4">
        <v>2</v>
      </c>
      <c r="H18" s="8">
        <f t="shared" si="3"/>
        <v>0.02</v>
      </c>
      <c r="I18" t="s">
        <v>92</v>
      </c>
    </row>
    <row r="19" spans="1:11" x14ac:dyDescent="0.25">
      <c r="A19" s="10">
        <v>54</v>
      </c>
      <c r="B19" s="3">
        <v>43271</v>
      </c>
      <c r="C19" s="4" t="s">
        <v>28</v>
      </c>
      <c r="D19" s="4" t="s">
        <v>27</v>
      </c>
      <c r="E19" s="4">
        <f t="shared" si="2"/>
        <v>81000</v>
      </c>
      <c r="F19" s="4">
        <v>1620</v>
      </c>
      <c r="G19" s="4">
        <v>2</v>
      </c>
      <c r="H19" s="8">
        <f t="shared" si="3"/>
        <v>0.02</v>
      </c>
      <c r="I19" t="s">
        <v>92</v>
      </c>
    </row>
    <row r="20" spans="1:11" x14ac:dyDescent="0.25">
      <c r="A20" s="10">
        <v>57</v>
      </c>
      <c r="B20" s="3">
        <v>43271</v>
      </c>
      <c r="C20" s="4" t="s">
        <v>33</v>
      </c>
      <c r="D20" s="4" t="s">
        <v>34</v>
      </c>
      <c r="E20" s="4">
        <f t="shared" si="2"/>
        <v>338200</v>
      </c>
      <c r="F20" s="4">
        <v>6764</v>
      </c>
      <c r="G20" s="4">
        <v>2</v>
      </c>
      <c r="H20" s="8">
        <f t="shared" si="3"/>
        <v>0.02</v>
      </c>
      <c r="I20" t="s">
        <v>92</v>
      </c>
    </row>
    <row r="21" spans="1:11" x14ac:dyDescent="0.25">
      <c r="A21" s="10">
        <v>56</v>
      </c>
      <c r="B21" s="3">
        <v>43271</v>
      </c>
      <c r="C21" s="4" t="s">
        <v>36</v>
      </c>
      <c r="D21" s="4" t="s">
        <v>35</v>
      </c>
      <c r="E21" s="4">
        <f t="shared" si="2"/>
        <v>56000</v>
      </c>
      <c r="F21" s="4">
        <v>1120</v>
      </c>
      <c r="G21" s="4">
        <v>2</v>
      </c>
      <c r="H21" s="8">
        <f t="shared" si="3"/>
        <v>0.02</v>
      </c>
      <c r="I21" t="s">
        <v>92</v>
      </c>
    </row>
    <row r="22" spans="1:11" x14ac:dyDescent="0.25">
      <c r="A22" s="10">
        <v>65</v>
      </c>
      <c r="B22" s="3">
        <v>43273</v>
      </c>
      <c r="C22" s="4" t="s">
        <v>39</v>
      </c>
      <c r="D22" s="4" t="s">
        <v>40</v>
      </c>
      <c r="E22" s="4">
        <f t="shared" si="2"/>
        <v>1500</v>
      </c>
      <c r="F22" s="4">
        <v>30</v>
      </c>
      <c r="G22" s="4">
        <v>2</v>
      </c>
      <c r="H22" s="8">
        <f t="shared" si="3"/>
        <v>0.02</v>
      </c>
      <c r="I22" t="s">
        <v>92</v>
      </c>
    </row>
    <row r="23" spans="1:11" x14ac:dyDescent="0.25">
      <c r="A23" s="10">
        <v>66</v>
      </c>
      <c r="B23" s="3">
        <v>43273</v>
      </c>
      <c r="C23" s="4" t="s">
        <v>42</v>
      </c>
      <c r="D23" s="4" t="s">
        <v>41</v>
      </c>
      <c r="E23" s="4">
        <f t="shared" si="2"/>
        <v>51250</v>
      </c>
      <c r="F23" s="4">
        <v>1025</v>
      </c>
      <c r="G23" s="4">
        <v>2</v>
      </c>
      <c r="H23" s="8">
        <f t="shared" si="3"/>
        <v>0.02</v>
      </c>
      <c r="I23" t="s">
        <v>92</v>
      </c>
    </row>
    <row r="24" spans="1:11" x14ac:dyDescent="0.25">
      <c r="A24" s="10">
        <v>67</v>
      </c>
      <c r="B24" s="3">
        <v>43273</v>
      </c>
      <c r="C24" s="4" t="s">
        <v>43</v>
      </c>
      <c r="D24" s="4" t="s">
        <v>44</v>
      </c>
      <c r="E24" s="4">
        <f t="shared" si="2"/>
        <v>141850</v>
      </c>
      <c r="F24" s="4">
        <v>2837</v>
      </c>
      <c r="G24" s="4">
        <v>2</v>
      </c>
      <c r="H24" s="8">
        <f t="shared" si="3"/>
        <v>0.02</v>
      </c>
      <c r="I24" t="s">
        <v>92</v>
      </c>
    </row>
    <row r="25" spans="1:11" x14ac:dyDescent="0.25">
      <c r="A25" s="10">
        <v>131</v>
      </c>
      <c r="B25" s="3">
        <v>43278</v>
      </c>
      <c r="C25" s="4" t="s">
        <v>54</v>
      </c>
      <c r="D25" s="4" t="s">
        <v>53</v>
      </c>
      <c r="E25" s="4">
        <f t="shared" si="2"/>
        <v>19900</v>
      </c>
      <c r="F25" s="4">
        <v>398</v>
      </c>
      <c r="G25" s="4">
        <v>2</v>
      </c>
      <c r="H25" s="8">
        <f t="shared" si="3"/>
        <v>0.02</v>
      </c>
      <c r="I25" t="s">
        <v>92</v>
      </c>
    </row>
    <row r="26" spans="1:11" x14ac:dyDescent="0.25">
      <c r="A26" s="10">
        <v>134</v>
      </c>
      <c r="B26" s="3">
        <v>43278</v>
      </c>
      <c r="C26" s="4" t="s">
        <v>56</v>
      </c>
      <c r="D26" s="4" t="s">
        <v>55</v>
      </c>
      <c r="E26" s="4">
        <f t="shared" si="2"/>
        <v>12700</v>
      </c>
      <c r="F26" s="4">
        <v>254</v>
      </c>
      <c r="G26" s="4">
        <v>2</v>
      </c>
      <c r="H26" s="8">
        <f t="shared" si="3"/>
        <v>0.02</v>
      </c>
      <c r="I26" t="s">
        <v>92</v>
      </c>
    </row>
    <row r="27" spans="1:11" x14ac:dyDescent="0.25">
      <c r="A27" s="10">
        <v>135</v>
      </c>
      <c r="B27" s="3">
        <v>43278</v>
      </c>
      <c r="C27" s="4" t="s">
        <v>57</v>
      </c>
      <c r="D27" s="4" t="s">
        <v>58</v>
      </c>
      <c r="E27" s="4">
        <f t="shared" si="2"/>
        <v>20650</v>
      </c>
      <c r="F27" s="4">
        <v>413</v>
      </c>
      <c r="G27" s="4">
        <v>2</v>
      </c>
      <c r="H27" s="8">
        <f t="shared" si="3"/>
        <v>0.02</v>
      </c>
      <c r="I27" t="s">
        <v>92</v>
      </c>
    </row>
    <row r="28" spans="1:11" x14ac:dyDescent="0.25">
      <c r="A28" s="10">
        <v>138</v>
      </c>
      <c r="B28" s="3">
        <v>43278</v>
      </c>
      <c r="C28" s="4" t="s">
        <v>59</v>
      </c>
      <c r="D28" s="4" t="s">
        <v>60</v>
      </c>
      <c r="E28" s="4">
        <f t="shared" si="2"/>
        <v>188800</v>
      </c>
      <c r="F28" s="4">
        <v>3776</v>
      </c>
      <c r="G28" s="4">
        <v>2</v>
      </c>
      <c r="H28" s="8">
        <f t="shared" si="3"/>
        <v>0.02</v>
      </c>
      <c r="I28" t="s">
        <v>92</v>
      </c>
    </row>
    <row r="29" spans="1:11" x14ac:dyDescent="0.25">
      <c r="A29" s="10">
        <v>139</v>
      </c>
      <c r="B29" s="3">
        <v>43278</v>
      </c>
      <c r="C29" s="4" t="s">
        <v>61</v>
      </c>
      <c r="D29" s="4" t="s">
        <v>62</v>
      </c>
      <c r="E29" s="4">
        <f t="shared" si="2"/>
        <v>6150</v>
      </c>
      <c r="F29" s="4">
        <v>123</v>
      </c>
      <c r="G29" s="4">
        <v>2</v>
      </c>
      <c r="H29" s="8">
        <f t="shared" si="3"/>
        <v>0.02</v>
      </c>
      <c r="I29" t="s">
        <v>92</v>
      </c>
    </row>
    <row r="30" spans="1:11" x14ac:dyDescent="0.25">
      <c r="A30" s="10">
        <v>146</v>
      </c>
      <c r="B30" s="3">
        <v>43278</v>
      </c>
      <c r="C30" s="4" t="s">
        <v>64</v>
      </c>
      <c r="D30" s="4" t="s">
        <v>63</v>
      </c>
      <c r="E30" s="4">
        <f t="shared" si="2"/>
        <v>145000</v>
      </c>
      <c r="F30" s="4">
        <v>2900</v>
      </c>
      <c r="G30" s="4">
        <v>2</v>
      </c>
      <c r="H30" s="8">
        <f t="shared" si="3"/>
        <v>0.02</v>
      </c>
      <c r="I30" t="s">
        <v>92</v>
      </c>
      <c r="J30" s="13" t="s">
        <v>94</v>
      </c>
      <c r="K30" s="13" t="s">
        <v>95</v>
      </c>
    </row>
    <row r="31" spans="1:11" x14ac:dyDescent="0.25">
      <c r="A31" s="11"/>
      <c r="B31" s="3"/>
      <c r="C31" s="4"/>
      <c r="D31" s="4"/>
      <c r="E31" s="9">
        <f>SUM(E14:E30)</f>
        <v>3378050</v>
      </c>
      <c r="F31" s="9">
        <f>SUM(F14:F30)</f>
        <v>67561</v>
      </c>
      <c r="G31" s="4"/>
      <c r="J31" s="12">
        <v>43285</v>
      </c>
      <c r="K31">
        <v>23</v>
      </c>
    </row>
    <row r="32" spans="1:11" x14ac:dyDescent="0.25">
      <c r="A32" s="11"/>
      <c r="B32" s="3"/>
      <c r="C32" s="4"/>
      <c r="D32" s="4"/>
      <c r="E32" s="4"/>
      <c r="F32" s="4"/>
      <c r="G32" s="4"/>
    </row>
    <row r="33" spans="1:11" x14ac:dyDescent="0.25">
      <c r="A33" s="5" t="s">
        <v>77</v>
      </c>
      <c r="B33" s="3">
        <v>43258</v>
      </c>
      <c r="C33" s="4" t="s">
        <v>9</v>
      </c>
      <c r="D33" s="4" t="s">
        <v>10</v>
      </c>
      <c r="E33" s="4">
        <f t="shared" ref="E33:E46" si="4">F33/G33*100</f>
        <v>94900</v>
      </c>
      <c r="F33" s="4">
        <v>1898</v>
      </c>
      <c r="G33" s="4">
        <v>2</v>
      </c>
      <c r="H33" s="8">
        <f t="shared" ref="H33:H46" si="5">F33/E33</f>
        <v>0.02</v>
      </c>
      <c r="I33" t="s">
        <v>92</v>
      </c>
    </row>
    <row r="34" spans="1:11" x14ac:dyDescent="0.25">
      <c r="A34" s="5" t="s">
        <v>78</v>
      </c>
      <c r="B34" s="3">
        <v>43258</v>
      </c>
      <c r="C34" s="4" t="s">
        <v>7</v>
      </c>
      <c r="D34" s="4" t="s">
        <v>8</v>
      </c>
      <c r="E34" s="4">
        <f t="shared" si="4"/>
        <v>156100</v>
      </c>
      <c r="F34" s="4">
        <v>3122</v>
      </c>
      <c r="G34" s="4">
        <v>2</v>
      </c>
      <c r="H34" s="8">
        <f t="shared" si="5"/>
        <v>0.02</v>
      </c>
      <c r="I34" t="s">
        <v>92</v>
      </c>
    </row>
    <row r="35" spans="1:11" x14ac:dyDescent="0.25">
      <c r="A35" s="5">
        <v>27</v>
      </c>
      <c r="B35" s="3">
        <v>43260</v>
      </c>
      <c r="C35" s="4" t="s">
        <v>12</v>
      </c>
      <c r="D35" s="4" t="s">
        <v>11</v>
      </c>
      <c r="E35" s="4">
        <f t="shared" si="4"/>
        <v>306250</v>
      </c>
      <c r="F35" s="4">
        <v>6125</v>
      </c>
      <c r="G35" s="4">
        <v>2</v>
      </c>
      <c r="H35" s="8">
        <f t="shared" si="5"/>
        <v>0.02</v>
      </c>
      <c r="I35" t="s">
        <v>92</v>
      </c>
    </row>
    <row r="36" spans="1:11" x14ac:dyDescent="0.25">
      <c r="A36" s="5" t="s">
        <v>80</v>
      </c>
      <c r="B36" s="3">
        <v>43271</v>
      </c>
      <c r="C36" s="4" t="s">
        <v>30</v>
      </c>
      <c r="D36" s="4" t="s">
        <v>29</v>
      </c>
      <c r="E36" s="4">
        <f t="shared" si="4"/>
        <v>843800</v>
      </c>
      <c r="F36" s="4">
        <v>16876</v>
      </c>
      <c r="G36" s="4">
        <v>2</v>
      </c>
      <c r="H36" s="8">
        <f t="shared" si="5"/>
        <v>0.02</v>
      </c>
      <c r="I36" t="s">
        <v>92</v>
      </c>
    </row>
    <row r="37" spans="1:11" x14ac:dyDescent="0.25">
      <c r="A37" s="5" t="s">
        <v>82</v>
      </c>
      <c r="B37" s="3">
        <v>43272</v>
      </c>
      <c r="C37" s="4" t="s">
        <v>38</v>
      </c>
      <c r="D37" s="4" t="s">
        <v>37</v>
      </c>
      <c r="E37" s="4">
        <f t="shared" si="4"/>
        <v>306750</v>
      </c>
      <c r="F37" s="4">
        <v>6135</v>
      </c>
      <c r="G37" s="4">
        <v>2</v>
      </c>
      <c r="H37" s="8">
        <f t="shared" si="5"/>
        <v>0.02</v>
      </c>
      <c r="I37" t="s">
        <v>92</v>
      </c>
    </row>
    <row r="38" spans="1:11" x14ac:dyDescent="0.25">
      <c r="A38" s="5" t="s">
        <v>83</v>
      </c>
      <c r="B38" s="3">
        <v>43276</v>
      </c>
      <c r="C38" s="4" t="s">
        <v>46</v>
      </c>
      <c r="D38" s="4" t="s">
        <v>45</v>
      </c>
      <c r="E38" s="4">
        <f t="shared" si="4"/>
        <v>3900</v>
      </c>
      <c r="F38" s="4">
        <v>78</v>
      </c>
      <c r="G38" s="4">
        <v>2</v>
      </c>
      <c r="H38" s="8">
        <f t="shared" si="5"/>
        <v>0.02</v>
      </c>
      <c r="I38" t="s">
        <v>92</v>
      </c>
    </row>
    <row r="39" spans="1:11" x14ac:dyDescent="0.25">
      <c r="A39" s="5" t="s">
        <v>84</v>
      </c>
      <c r="B39" s="3">
        <v>43276</v>
      </c>
      <c r="C39" s="4" t="s">
        <v>9</v>
      </c>
      <c r="D39" s="4" t="s">
        <v>10</v>
      </c>
      <c r="E39" s="4">
        <f t="shared" si="4"/>
        <v>60450</v>
      </c>
      <c r="F39" s="4">
        <v>1209</v>
      </c>
      <c r="G39" s="4">
        <v>2</v>
      </c>
      <c r="H39" s="8">
        <f t="shared" si="5"/>
        <v>0.02</v>
      </c>
      <c r="I39" t="s">
        <v>92</v>
      </c>
    </row>
    <row r="40" spans="1:11" x14ac:dyDescent="0.25">
      <c r="A40" s="5" t="s">
        <v>85</v>
      </c>
      <c r="B40" s="3">
        <v>43276</v>
      </c>
      <c r="C40" s="4" t="s">
        <v>47</v>
      </c>
      <c r="D40" s="4" t="s">
        <v>48</v>
      </c>
      <c r="E40" s="4">
        <f t="shared" si="4"/>
        <v>33000</v>
      </c>
      <c r="F40" s="4">
        <v>660</v>
      </c>
      <c r="G40" s="4">
        <v>2</v>
      </c>
      <c r="H40" s="8">
        <f t="shared" si="5"/>
        <v>0.02</v>
      </c>
      <c r="I40" t="s">
        <v>92</v>
      </c>
    </row>
    <row r="41" spans="1:11" x14ac:dyDescent="0.25">
      <c r="A41" s="5">
        <v>108</v>
      </c>
      <c r="B41" s="3">
        <v>43276</v>
      </c>
      <c r="C41" s="4" t="s">
        <v>50</v>
      </c>
      <c r="D41" s="4" t="s">
        <v>49</v>
      </c>
      <c r="E41" s="4">
        <f t="shared" si="4"/>
        <v>1200</v>
      </c>
      <c r="F41" s="4">
        <v>24</v>
      </c>
      <c r="G41" s="4">
        <v>2</v>
      </c>
      <c r="H41" s="8">
        <f t="shared" si="5"/>
        <v>0.02</v>
      </c>
      <c r="I41" t="s">
        <v>92</v>
      </c>
    </row>
    <row r="42" spans="1:11" x14ac:dyDescent="0.25">
      <c r="A42" s="5">
        <v>110</v>
      </c>
      <c r="B42" s="3">
        <v>43276</v>
      </c>
      <c r="C42" s="4" t="s">
        <v>52</v>
      </c>
      <c r="D42" s="4" t="s">
        <v>51</v>
      </c>
      <c r="E42" s="4">
        <f t="shared" si="4"/>
        <v>4900</v>
      </c>
      <c r="F42" s="4">
        <v>98</v>
      </c>
      <c r="G42" s="4">
        <v>2</v>
      </c>
      <c r="H42" s="8">
        <f t="shared" si="5"/>
        <v>0.02</v>
      </c>
      <c r="I42" t="s">
        <v>92</v>
      </c>
    </row>
    <row r="43" spans="1:11" x14ac:dyDescent="0.25">
      <c r="A43" s="5">
        <v>144</v>
      </c>
      <c r="B43" s="3">
        <v>43278</v>
      </c>
      <c r="C43" s="4" t="s">
        <v>69</v>
      </c>
      <c r="D43" s="4" t="s">
        <v>65</v>
      </c>
      <c r="E43" s="4">
        <f t="shared" si="4"/>
        <v>28000</v>
      </c>
      <c r="F43" s="4">
        <v>560</v>
      </c>
      <c r="G43" s="4">
        <v>2</v>
      </c>
      <c r="H43" s="8">
        <f t="shared" si="5"/>
        <v>0.02</v>
      </c>
      <c r="I43" t="s">
        <v>92</v>
      </c>
    </row>
    <row r="44" spans="1:11" x14ac:dyDescent="0.25">
      <c r="A44" s="5" t="s">
        <v>86</v>
      </c>
      <c r="B44" s="3">
        <v>43280</v>
      </c>
      <c r="C44" s="4" t="s">
        <v>38</v>
      </c>
      <c r="D44" s="4" t="s">
        <v>37</v>
      </c>
      <c r="E44" s="4">
        <f t="shared" si="4"/>
        <v>515650</v>
      </c>
      <c r="F44" s="4">
        <v>10313</v>
      </c>
      <c r="G44" s="4">
        <v>2</v>
      </c>
      <c r="H44" s="8">
        <f t="shared" si="5"/>
        <v>0.02</v>
      </c>
      <c r="I44" t="s">
        <v>92</v>
      </c>
    </row>
    <row r="45" spans="1:11" x14ac:dyDescent="0.25">
      <c r="A45" s="5">
        <v>156</v>
      </c>
      <c r="B45" s="3">
        <v>43280</v>
      </c>
      <c r="C45" s="4" t="s">
        <v>69</v>
      </c>
      <c r="D45" s="4" t="s">
        <v>65</v>
      </c>
      <c r="E45" s="4">
        <f t="shared" si="4"/>
        <v>22550</v>
      </c>
      <c r="F45" s="4">
        <v>451</v>
      </c>
      <c r="G45" s="4">
        <v>2</v>
      </c>
      <c r="H45" s="8">
        <f t="shared" si="5"/>
        <v>0.02</v>
      </c>
      <c r="I45" t="s">
        <v>92</v>
      </c>
    </row>
    <row r="46" spans="1:11" x14ac:dyDescent="0.25">
      <c r="A46" s="5" t="s">
        <v>87</v>
      </c>
      <c r="B46" s="3">
        <v>43280</v>
      </c>
      <c r="C46" s="4" t="s">
        <v>70</v>
      </c>
      <c r="D46" s="4" t="s">
        <v>66</v>
      </c>
      <c r="E46" s="4">
        <f t="shared" si="4"/>
        <v>471900</v>
      </c>
      <c r="F46" s="4">
        <v>9438</v>
      </c>
      <c r="G46" s="4">
        <v>2</v>
      </c>
      <c r="H46" s="8">
        <f t="shared" si="5"/>
        <v>0.02</v>
      </c>
      <c r="I46" t="s">
        <v>92</v>
      </c>
      <c r="J46" s="13" t="s">
        <v>94</v>
      </c>
      <c r="K46" s="13" t="s">
        <v>95</v>
      </c>
    </row>
    <row r="47" spans="1:11" x14ac:dyDescent="0.25">
      <c r="A47"/>
      <c r="E47" s="9">
        <f>SUM(E33:E46)</f>
        <v>2849350</v>
      </c>
      <c r="F47" s="9">
        <f>SUM(F33:F46)</f>
        <v>56987</v>
      </c>
      <c r="J47" s="12">
        <v>43285</v>
      </c>
      <c r="K47">
        <v>18</v>
      </c>
    </row>
    <row r="48" spans="1:11" x14ac:dyDescent="0.25">
      <c r="A48"/>
      <c r="C48" s="4"/>
    </row>
    <row r="49" spans="1:11" x14ac:dyDescent="0.25">
      <c r="A49" t="s">
        <v>90</v>
      </c>
      <c r="B49" s="12">
        <v>43276</v>
      </c>
      <c r="C49" s="4" t="s">
        <v>88</v>
      </c>
      <c r="D49" t="s">
        <v>89</v>
      </c>
      <c r="E49" s="4">
        <f>F49/G49*100</f>
        <v>40060</v>
      </c>
      <c r="F49">
        <v>4006</v>
      </c>
      <c r="G49" s="4">
        <v>10</v>
      </c>
      <c r="H49" s="8">
        <f>F49/E49</f>
        <v>0.1</v>
      </c>
      <c r="I49" t="s">
        <v>91</v>
      </c>
      <c r="J49" s="13" t="s">
        <v>94</v>
      </c>
      <c r="K49" s="13" t="s">
        <v>95</v>
      </c>
    </row>
    <row r="50" spans="1:11" x14ac:dyDescent="0.25">
      <c r="A50"/>
      <c r="J50" s="12">
        <v>43285</v>
      </c>
      <c r="K50">
        <v>15</v>
      </c>
    </row>
    <row r="51" spans="1:11" x14ac:dyDescent="0.25">
      <c r="A51"/>
    </row>
    <row r="52" spans="1:11" x14ac:dyDescent="0.25">
      <c r="A52"/>
    </row>
    <row r="53" spans="1:11" x14ac:dyDescent="0.25">
      <c r="A53"/>
    </row>
    <row r="54" spans="1:11" x14ac:dyDescent="0.25">
      <c r="A54"/>
    </row>
    <row r="55" spans="1:11" x14ac:dyDescent="0.25">
      <c r="A55"/>
    </row>
    <row r="56" spans="1:11" x14ac:dyDescent="0.25">
      <c r="A56"/>
    </row>
    <row r="57" spans="1:11" x14ac:dyDescent="0.25">
      <c r="A57"/>
    </row>
    <row r="58" spans="1:11" x14ac:dyDescent="0.25">
      <c r="A58"/>
    </row>
    <row r="59" spans="1:11" x14ac:dyDescent="0.25">
      <c r="A59"/>
    </row>
    <row r="60" spans="1:11" x14ac:dyDescent="0.25">
      <c r="A60"/>
    </row>
    <row r="61" spans="1:11" x14ac:dyDescent="0.25">
      <c r="A61"/>
    </row>
    <row r="62" spans="1:11" x14ac:dyDescent="0.25">
      <c r="A62"/>
    </row>
    <row r="63" spans="1:11" x14ac:dyDescent="0.25">
      <c r="A63"/>
    </row>
    <row r="64" spans="1:1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</sheetData>
  <pageMargins left="0.7" right="0.7" top="0.75" bottom="0.75" header="0.3" footer="0.3"/>
  <pageSetup orientation="portrait" r:id="rId1"/>
  <ignoredErrors>
    <ignoredError sqref="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A12" zoomScaleNormal="100" workbookViewId="0">
      <selection activeCell="F2" sqref="F2:F20"/>
    </sheetView>
  </sheetViews>
  <sheetFormatPr defaultRowHeight="15" x14ac:dyDescent="0.25"/>
  <cols>
    <col min="1" max="1" width="10" style="4" customWidth="1"/>
    <col min="2" max="2" width="10.5703125" style="14" customWidth="1"/>
    <col min="3" max="3" width="16.42578125" style="4" customWidth="1"/>
    <col min="4" max="4" width="46.5703125" customWidth="1"/>
    <col min="5" max="5" width="16.140625" customWidth="1"/>
    <col min="6" max="6" width="13.140625" style="4" customWidth="1"/>
    <col min="7" max="8" width="8.7109375" bestFit="1" customWidth="1"/>
  </cols>
  <sheetData>
    <row r="1" spans="1:9" x14ac:dyDescent="0.25">
      <c r="A1" s="6" t="s">
        <v>0</v>
      </c>
      <c r="B1" s="15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6</v>
      </c>
      <c r="I1" s="1" t="s">
        <v>93</v>
      </c>
    </row>
    <row r="2" spans="1:9" x14ac:dyDescent="0.25">
      <c r="A2" s="4">
        <v>11</v>
      </c>
      <c r="B2" s="12">
        <v>43291</v>
      </c>
      <c r="C2" s="4" t="s">
        <v>9</v>
      </c>
      <c r="D2" s="4" t="s">
        <v>10</v>
      </c>
      <c r="F2" s="4">
        <v>689</v>
      </c>
    </row>
    <row r="3" spans="1:9" x14ac:dyDescent="0.25">
      <c r="A3" s="19" t="s">
        <v>96</v>
      </c>
      <c r="B3" s="12">
        <v>43291</v>
      </c>
      <c r="C3" s="4" t="s">
        <v>7</v>
      </c>
      <c r="D3" s="4" t="s">
        <v>8</v>
      </c>
      <c r="F3" s="4">
        <v>3122</v>
      </c>
    </row>
    <row r="4" spans="1:9" x14ac:dyDescent="0.25">
      <c r="A4" s="4">
        <v>15</v>
      </c>
      <c r="B4" s="12">
        <v>43292</v>
      </c>
      <c r="C4" s="4" t="s">
        <v>98</v>
      </c>
      <c r="D4" s="4" t="s">
        <v>97</v>
      </c>
      <c r="F4" s="4">
        <v>38</v>
      </c>
    </row>
    <row r="5" spans="1:9" x14ac:dyDescent="0.25">
      <c r="A5" s="4">
        <v>21</v>
      </c>
      <c r="B5" s="12">
        <v>43297</v>
      </c>
      <c r="C5" s="4" t="s">
        <v>12</v>
      </c>
      <c r="D5" s="4" t="s">
        <v>11</v>
      </c>
      <c r="F5" s="4">
        <v>6111</v>
      </c>
    </row>
    <row r="6" spans="1:9" x14ac:dyDescent="0.25">
      <c r="A6" s="4">
        <v>23</v>
      </c>
      <c r="B6" s="12">
        <v>43297</v>
      </c>
      <c r="C6" s="4" t="s">
        <v>99</v>
      </c>
      <c r="D6" s="4" t="s">
        <v>100</v>
      </c>
      <c r="F6" s="4">
        <v>450</v>
      </c>
    </row>
    <row r="7" spans="1:9" x14ac:dyDescent="0.25">
      <c r="A7" s="4">
        <v>36</v>
      </c>
      <c r="B7" s="12">
        <v>43298</v>
      </c>
      <c r="C7" s="4" t="s">
        <v>46</v>
      </c>
      <c r="D7" s="4" t="s">
        <v>45</v>
      </c>
      <c r="F7" s="4">
        <v>39</v>
      </c>
    </row>
    <row r="8" spans="1:9" x14ac:dyDescent="0.25">
      <c r="A8" s="4">
        <v>37</v>
      </c>
      <c r="B8" s="12">
        <v>43298</v>
      </c>
      <c r="C8" s="4" t="s">
        <v>102</v>
      </c>
      <c r="D8" s="4" t="s">
        <v>101</v>
      </c>
      <c r="F8" s="4">
        <v>50</v>
      </c>
    </row>
    <row r="9" spans="1:9" x14ac:dyDescent="0.25">
      <c r="A9" s="4">
        <v>38</v>
      </c>
      <c r="B9" s="12">
        <v>43298</v>
      </c>
      <c r="C9" s="4" t="s">
        <v>107</v>
      </c>
      <c r="D9" s="4" t="s">
        <v>106</v>
      </c>
      <c r="F9" s="4">
        <v>46</v>
      </c>
    </row>
    <row r="10" spans="1:9" x14ac:dyDescent="0.25">
      <c r="A10" s="4">
        <v>39</v>
      </c>
      <c r="B10" s="12">
        <v>43298</v>
      </c>
      <c r="C10" s="4" t="s">
        <v>15</v>
      </c>
      <c r="D10" s="4" t="s">
        <v>16</v>
      </c>
      <c r="F10" s="4">
        <v>255</v>
      </c>
    </row>
    <row r="11" spans="1:9" x14ac:dyDescent="0.25">
      <c r="A11" s="4">
        <v>42</v>
      </c>
      <c r="B11" s="12">
        <v>43299</v>
      </c>
      <c r="C11" s="4" t="s">
        <v>109</v>
      </c>
      <c r="D11" s="4" t="s">
        <v>108</v>
      </c>
      <c r="F11" s="4">
        <v>6010</v>
      </c>
    </row>
    <row r="12" spans="1:9" x14ac:dyDescent="0.25">
      <c r="A12" s="4" t="s">
        <v>103</v>
      </c>
      <c r="B12" s="12">
        <v>43299</v>
      </c>
      <c r="C12" s="4" t="s">
        <v>111</v>
      </c>
      <c r="D12" s="4" t="s">
        <v>110</v>
      </c>
      <c r="F12" s="4">
        <v>8400</v>
      </c>
    </row>
    <row r="13" spans="1:9" x14ac:dyDescent="0.25">
      <c r="A13" s="4">
        <v>49</v>
      </c>
      <c r="B13" s="12">
        <v>43299</v>
      </c>
      <c r="C13" s="4" t="s">
        <v>112</v>
      </c>
      <c r="D13" s="4" t="s">
        <v>114</v>
      </c>
      <c r="F13" s="4">
        <v>918</v>
      </c>
    </row>
    <row r="14" spans="1:9" x14ac:dyDescent="0.25">
      <c r="A14" s="4">
        <v>50</v>
      </c>
      <c r="B14" s="12">
        <v>43299</v>
      </c>
      <c r="C14" s="4" t="s">
        <v>12</v>
      </c>
      <c r="D14" s="4" t="s">
        <v>113</v>
      </c>
      <c r="F14" s="4">
        <v>420</v>
      </c>
    </row>
    <row r="15" spans="1:9" x14ac:dyDescent="0.25">
      <c r="A15" s="4">
        <v>63</v>
      </c>
      <c r="B15" s="12">
        <v>43299</v>
      </c>
      <c r="C15" s="4" t="s">
        <v>28</v>
      </c>
      <c r="D15" s="4" t="s">
        <v>27</v>
      </c>
      <c r="E15" s="14"/>
      <c r="F15" s="4">
        <v>26760</v>
      </c>
    </row>
    <row r="16" spans="1:9" x14ac:dyDescent="0.25">
      <c r="A16" s="4">
        <v>76</v>
      </c>
      <c r="B16" s="12">
        <v>43300</v>
      </c>
      <c r="C16" s="4" t="s">
        <v>115</v>
      </c>
      <c r="D16" s="4" t="s">
        <v>116</v>
      </c>
      <c r="F16" s="4">
        <v>1190</v>
      </c>
    </row>
    <row r="17" spans="1:11" x14ac:dyDescent="0.25">
      <c r="A17" s="4" t="s">
        <v>104</v>
      </c>
      <c r="B17" s="12">
        <v>43304</v>
      </c>
      <c r="C17" s="4" t="s">
        <v>118</v>
      </c>
      <c r="D17" s="4" t="s">
        <v>117</v>
      </c>
      <c r="F17" s="4">
        <v>4176</v>
      </c>
    </row>
    <row r="18" spans="1:11" x14ac:dyDescent="0.25">
      <c r="A18" s="4" t="s">
        <v>105</v>
      </c>
      <c r="B18" s="12">
        <v>43311</v>
      </c>
      <c r="C18" s="4" t="s">
        <v>119</v>
      </c>
      <c r="D18" s="4" t="s">
        <v>120</v>
      </c>
      <c r="F18" s="4">
        <v>1969</v>
      </c>
    </row>
    <row r="19" spans="1:11" x14ac:dyDescent="0.25">
      <c r="A19" s="4">
        <v>130</v>
      </c>
      <c r="B19" s="12">
        <v>43311</v>
      </c>
      <c r="C19" s="4" t="s">
        <v>121</v>
      </c>
      <c r="D19" s="4" t="s">
        <v>122</v>
      </c>
      <c r="F19" s="4">
        <v>1190</v>
      </c>
    </row>
    <row r="20" spans="1:11" x14ac:dyDescent="0.25">
      <c r="A20" s="4">
        <v>131</v>
      </c>
      <c r="B20" s="12">
        <v>43311</v>
      </c>
      <c r="C20" s="4" t="s">
        <v>123</v>
      </c>
      <c r="D20" s="4" t="s">
        <v>124</v>
      </c>
      <c r="F20" s="4">
        <v>220</v>
      </c>
    </row>
    <row r="21" spans="1:11" x14ac:dyDescent="0.25">
      <c r="B21" s="12"/>
    </row>
    <row r="22" spans="1:11" x14ac:dyDescent="0.25">
      <c r="B22" s="12"/>
      <c r="D22" s="4" t="s">
        <v>125</v>
      </c>
    </row>
    <row r="23" spans="1:11" x14ac:dyDescent="0.25">
      <c r="B23" s="12"/>
    </row>
    <row r="24" spans="1:11" s="16" customFormat="1" x14ac:dyDescent="0.25">
      <c r="A24" s="18">
        <v>10</v>
      </c>
      <c r="B24" s="17">
        <v>43318</v>
      </c>
      <c r="C24" s="18" t="s">
        <v>69</v>
      </c>
      <c r="D24" s="18" t="s">
        <v>65</v>
      </c>
      <c r="F24" s="18">
        <v>2320</v>
      </c>
      <c r="K24"/>
    </row>
    <row r="25" spans="1:11" s="16" customFormat="1" x14ac:dyDescent="0.25">
      <c r="A25" s="18">
        <v>9</v>
      </c>
      <c r="B25" s="17">
        <v>43318</v>
      </c>
      <c r="C25" s="18"/>
      <c r="D25" s="18" t="s">
        <v>128</v>
      </c>
      <c r="F25" s="18">
        <v>1544</v>
      </c>
      <c r="K25"/>
    </row>
    <row r="26" spans="1:11" x14ac:dyDescent="0.25">
      <c r="A26" s="4">
        <v>13</v>
      </c>
      <c r="B26" s="12">
        <v>43320</v>
      </c>
      <c r="C26" s="4" t="s">
        <v>130</v>
      </c>
      <c r="D26" s="4" t="s">
        <v>129</v>
      </c>
      <c r="F26" s="4">
        <v>1002</v>
      </c>
    </row>
    <row r="27" spans="1:11" x14ac:dyDescent="0.25">
      <c r="A27" s="4">
        <v>14</v>
      </c>
      <c r="B27" s="12">
        <v>43320</v>
      </c>
      <c r="C27" s="4" t="s">
        <v>68</v>
      </c>
      <c r="D27" s="4" t="s">
        <v>17</v>
      </c>
      <c r="F27" s="4">
        <v>40</v>
      </c>
    </row>
    <row r="28" spans="1:11" x14ac:dyDescent="0.25">
      <c r="A28" s="4">
        <v>72</v>
      </c>
      <c r="B28" s="12">
        <v>43333</v>
      </c>
      <c r="C28" s="4" t="s">
        <v>7</v>
      </c>
      <c r="D28" s="4" t="s">
        <v>8</v>
      </c>
      <c r="F28" s="4">
        <v>1978</v>
      </c>
    </row>
    <row r="29" spans="1:11" x14ac:dyDescent="0.25">
      <c r="A29" s="4" t="s">
        <v>126</v>
      </c>
      <c r="B29" s="12">
        <v>43333</v>
      </c>
      <c r="C29" s="4" t="s">
        <v>119</v>
      </c>
      <c r="D29" s="4" t="s">
        <v>120</v>
      </c>
      <c r="F29" s="4">
        <v>2105</v>
      </c>
    </row>
    <row r="30" spans="1:11" x14ac:dyDescent="0.25">
      <c r="A30" s="4" t="s">
        <v>127</v>
      </c>
      <c r="B30" s="12">
        <v>43339</v>
      </c>
      <c r="C30" s="4" t="s">
        <v>12</v>
      </c>
      <c r="D30" s="4" t="s">
        <v>11</v>
      </c>
      <c r="F30" s="4">
        <v>6321</v>
      </c>
    </row>
    <row r="31" spans="1:11" x14ac:dyDescent="0.25">
      <c r="A31" s="4">
        <v>101</v>
      </c>
      <c r="B31" s="12">
        <v>43339</v>
      </c>
      <c r="C31" s="4" t="s">
        <v>115</v>
      </c>
      <c r="D31" s="4" t="s">
        <v>116</v>
      </c>
      <c r="F31" s="4">
        <v>1213</v>
      </c>
    </row>
    <row r="32" spans="1:11" x14ac:dyDescent="0.25">
      <c r="A32" s="4">
        <v>102</v>
      </c>
      <c r="B32" s="12">
        <v>43339</v>
      </c>
      <c r="C32" s="4" t="s">
        <v>7</v>
      </c>
      <c r="D32" s="4" t="s">
        <v>8</v>
      </c>
      <c r="F32" s="4">
        <v>330</v>
      </c>
    </row>
    <row r="33" spans="1:11" x14ac:dyDescent="0.25">
      <c r="A33" s="4">
        <v>103</v>
      </c>
      <c r="B33" s="12">
        <v>43339</v>
      </c>
      <c r="C33" s="4" t="s">
        <v>131</v>
      </c>
      <c r="D33" s="4" t="s">
        <v>132</v>
      </c>
      <c r="F33" s="4">
        <v>42</v>
      </c>
    </row>
    <row r="34" spans="1:11" x14ac:dyDescent="0.25">
      <c r="A34" s="4">
        <v>116</v>
      </c>
      <c r="B34" s="12">
        <v>43339</v>
      </c>
      <c r="C34" s="4" t="s">
        <v>123</v>
      </c>
      <c r="D34" s="4" t="s">
        <v>124</v>
      </c>
      <c r="F34" s="4">
        <v>1200</v>
      </c>
    </row>
    <row r="35" spans="1:11" x14ac:dyDescent="0.25">
      <c r="A35" s="4">
        <v>168</v>
      </c>
      <c r="B35" s="12">
        <v>43341</v>
      </c>
      <c r="C35" s="4" t="s">
        <v>134</v>
      </c>
      <c r="D35" s="4" t="s">
        <v>133</v>
      </c>
      <c r="F35" s="4">
        <v>4235</v>
      </c>
    </row>
    <row r="36" spans="1:11" s="16" customFormat="1" x14ac:dyDescent="0.25">
      <c r="A36" s="18">
        <v>172</v>
      </c>
      <c r="B36" s="17">
        <v>43343</v>
      </c>
      <c r="C36" s="18" t="s">
        <v>135</v>
      </c>
      <c r="D36" s="18" t="s">
        <v>136</v>
      </c>
      <c r="F36" s="18">
        <v>376</v>
      </c>
      <c r="K36"/>
    </row>
    <row r="37" spans="1:11" x14ac:dyDescent="0.25">
      <c r="B37" s="12"/>
    </row>
    <row r="38" spans="1:11" x14ac:dyDescent="0.25">
      <c r="B38" s="12"/>
      <c r="D38" s="4" t="s">
        <v>137</v>
      </c>
    </row>
    <row r="39" spans="1:11" x14ac:dyDescent="0.25">
      <c r="B39" s="12"/>
    </row>
    <row r="40" spans="1:11" x14ac:dyDescent="0.25">
      <c r="A40" s="18">
        <v>32</v>
      </c>
      <c r="B40" s="17">
        <v>43361</v>
      </c>
      <c r="C40" s="18" t="s">
        <v>146</v>
      </c>
      <c r="D40" s="18" t="s">
        <v>145</v>
      </c>
      <c r="E40" s="16"/>
      <c r="F40" s="18">
        <v>3462</v>
      </c>
    </row>
    <row r="41" spans="1:11" x14ac:dyDescent="0.25">
      <c r="A41" s="18">
        <v>35</v>
      </c>
      <c r="B41" s="17">
        <v>43362</v>
      </c>
      <c r="C41" s="18" t="s">
        <v>115</v>
      </c>
      <c r="D41" s="18" t="s">
        <v>116</v>
      </c>
      <c r="E41" s="16"/>
      <c r="F41" s="18">
        <v>1213</v>
      </c>
    </row>
    <row r="42" spans="1:11" x14ac:dyDescent="0.25">
      <c r="A42" s="18">
        <v>36</v>
      </c>
      <c r="B42" s="17">
        <v>43362</v>
      </c>
      <c r="C42" s="18" t="s">
        <v>7</v>
      </c>
      <c r="D42" s="18" t="s">
        <v>8</v>
      </c>
      <c r="E42" s="16"/>
      <c r="F42" s="18">
        <v>2307</v>
      </c>
    </row>
    <row r="43" spans="1:11" x14ac:dyDescent="0.25">
      <c r="A43" s="18" t="s">
        <v>138</v>
      </c>
      <c r="B43" s="17">
        <v>43362</v>
      </c>
      <c r="C43" s="18" t="s">
        <v>12</v>
      </c>
      <c r="D43" s="18" t="s">
        <v>11</v>
      </c>
      <c r="E43" s="16"/>
      <c r="F43" s="18">
        <v>6544</v>
      </c>
    </row>
    <row r="44" spans="1:11" x14ac:dyDescent="0.25">
      <c r="A44" s="18" t="s">
        <v>139</v>
      </c>
      <c r="B44" s="17">
        <v>43362</v>
      </c>
      <c r="C44" s="18" t="s">
        <v>119</v>
      </c>
      <c r="D44" s="18" t="s">
        <v>120</v>
      </c>
      <c r="E44" s="16"/>
      <c r="F44" s="18">
        <v>2105</v>
      </c>
    </row>
    <row r="45" spans="1:11" x14ac:dyDescent="0.25">
      <c r="A45" s="18">
        <v>41</v>
      </c>
      <c r="B45" s="17">
        <v>43362</v>
      </c>
      <c r="C45" s="18" t="s">
        <v>121</v>
      </c>
      <c r="D45" s="18" t="s">
        <v>122</v>
      </c>
      <c r="E45" s="16"/>
      <c r="F45" s="18">
        <v>1190</v>
      </c>
    </row>
    <row r="46" spans="1:11" x14ac:dyDescent="0.25">
      <c r="A46" s="18" t="s">
        <v>140</v>
      </c>
      <c r="B46" s="17">
        <v>43369</v>
      </c>
      <c r="C46" s="18" t="s">
        <v>38</v>
      </c>
      <c r="D46" s="18" t="s">
        <v>147</v>
      </c>
      <c r="E46" s="16"/>
      <c r="F46" s="18">
        <v>1975</v>
      </c>
    </row>
    <row r="47" spans="1:11" x14ac:dyDescent="0.25">
      <c r="A47" s="18">
        <v>51</v>
      </c>
      <c r="B47" s="17">
        <v>43369</v>
      </c>
      <c r="C47" s="18" t="s">
        <v>33</v>
      </c>
      <c r="D47" s="18" t="s">
        <v>34</v>
      </c>
      <c r="E47" s="16"/>
      <c r="F47" s="18">
        <v>73944</v>
      </c>
    </row>
    <row r="48" spans="1:11" x14ac:dyDescent="0.25">
      <c r="A48" s="18" t="s">
        <v>141</v>
      </c>
      <c r="B48" s="17">
        <v>43369</v>
      </c>
      <c r="C48" s="18" t="s">
        <v>30</v>
      </c>
      <c r="D48" s="18" t="s">
        <v>148</v>
      </c>
      <c r="E48" s="16"/>
      <c r="F48" s="18">
        <v>8878</v>
      </c>
    </row>
    <row r="49" spans="1:6" x14ac:dyDescent="0.25">
      <c r="A49" s="18">
        <v>60</v>
      </c>
      <c r="B49" s="17">
        <v>43369</v>
      </c>
      <c r="C49" s="18" t="s">
        <v>46</v>
      </c>
      <c r="D49" s="18" t="s">
        <v>45</v>
      </c>
      <c r="E49" s="16"/>
      <c r="F49" s="18">
        <v>47</v>
      </c>
    </row>
    <row r="50" spans="1:6" x14ac:dyDescent="0.25">
      <c r="A50" s="4">
        <v>69</v>
      </c>
      <c r="B50" s="12">
        <v>43369</v>
      </c>
      <c r="C50" s="4" t="s">
        <v>149</v>
      </c>
      <c r="D50" s="4" t="s">
        <v>150</v>
      </c>
      <c r="F50" s="4">
        <v>184</v>
      </c>
    </row>
    <row r="51" spans="1:6" x14ac:dyDescent="0.25">
      <c r="A51" s="4" t="s">
        <v>142</v>
      </c>
      <c r="B51" s="12">
        <v>43369</v>
      </c>
      <c r="C51" s="4" t="s">
        <v>151</v>
      </c>
      <c r="D51" s="4" t="s">
        <v>152</v>
      </c>
      <c r="F51" s="4">
        <v>1573</v>
      </c>
    </row>
    <row r="52" spans="1:6" x14ac:dyDescent="0.25">
      <c r="A52" s="4">
        <v>75</v>
      </c>
      <c r="B52" s="12">
        <v>43369</v>
      </c>
      <c r="C52" s="4" t="s">
        <v>69</v>
      </c>
      <c r="D52" s="4" t="s">
        <v>65</v>
      </c>
      <c r="F52" s="4">
        <v>19500</v>
      </c>
    </row>
    <row r="53" spans="1:6" x14ac:dyDescent="0.25">
      <c r="A53" s="4">
        <v>76</v>
      </c>
      <c r="B53" s="12">
        <v>43369</v>
      </c>
      <c r="C53" s="4" t="s">
        <v>26</v>
      </c>
      <c r="D53" s="4" t="s">
        <v>25</v>
      </c>
      <c r="F53" s="4">
        <v>1450</v>
      </c>
    </row>
    <row r="54" spans="1:6" x14ac:dyDescent="0.25">
      <c r="A54" s="4">
        <v>78</v>
      </c>
      <c r="B54" s="12">
        <v>43369</v>
      </c>
      <c r="C54" s="4" t="s">
        <v>112</v>
      </c>
      <c r="D54" s="4" t="s">
        <v>114</v>
      </c>
      <c r="F54" s="4">
        <v>189</v>
      </c>
    </row>
    <row r="55" spans="1:6" x14ac:dyDescent="0.25">
      <c r="A55" s="4">
        <v>79</v>
      </c>
      <c r="B55" s="12">
        <v>43369</v>
      </c>
      <c r="C55" s="4" t="s">
        <v>56</v>
      </c>
      <c r="D55" s="4" t="s">
        <v>153</v>
      </c>
      <c r="F55" s="4">
        <v>336</v>
      </c>
    </row>
    <row r="56" spans="1:6" x14ac:dyDescent="0.25">
      <c r="A56" s="4">
        <v>91</v>
      </c>
      <c r="B56" s="12">
        <v>43370</v>
      </c>
      <c r="C56" s="4" t="s">
        <v>154</v>
      </c>
      <c r="D56" s="4" t="s">
        <v>155</v>
      </c>
      <c r="F56" s="4">
        <v>191</v>
      </c>
    </row>
    <row r="57" spans="1:6" x14ac:dyDescent="0.25">
      <c r="A57" s="4">
        <v>114</v>
      </c>
      <c r="B57" s="12">
        <v>43371</v>
      </c>
      <c r="C57" s="4" t="s">
        <v>26</v>
      </c>
      <c r="D57" s="4" t="s">
        <v>25</v>
      </c>
      <c r="F57" s="4">
        <v>2810</v>
      </c>
    </row>
    <row r="58" spans="1:6" x14ac:dyDescent="0.25">
      <c r="A58" s="4">
        <v>119</v>
      </c>
      <c r="B58" s="12">
        <v>43371</v>
      </c>
      <c r="C58" s="4" t="s">
        <v>59</v>
      </c>
      <c r="D58" s="4" t="s">
        <v>60</v>
      </c>
      <c r="F58" s="4">
        <v>1650</v>
      </c>
    </row>
    <row r="59" spans="1:6" x14ac:dyDescent="0.25">
      <c r="A59" s="4">
        <v>120</v>
      </c>
      <c r="B59" s="12">
        <v>43371</v>
      </c>
      <c r="C59" s="4" t="s">
        <v>156</v>
      </c>
      <c r="D59" s="4" t="s">
        <v>157</v>
      </c>
      <c r="F59" s="4">
        <v>1354</v>
      </c>
    </row>
    <row r="60" spans="1:6" x14ac:dyDescent="0.25">
      <c r="A60" s="4">
        <v>151</v>
      </c>
      <c r="B60" s="12">
        <v>43371</v>
      </c>
      <c r="C60" s="4" t="s">
        <v>160</v>
      </c>
      <c r="D60" s="4" t="s">
        <v>161</v>
      </c>
      <c r="F60" s="4">
        <v>824</v>
      </c>
    </row>
    <row r="61" spans="1:6" x14ac:dyDescent="0.25">
      <c r="A61" s="4" t="s">
        <v>144</v>
      </c>
      <c r="B61" s="12">
        <v>43371</v>
      </c>
      <c r="C61" s="4" t="s">
        <v>158</v>
      </c>
      <c r="D61" s="4" t="s">
        <v>159</v>
      </c>
      <c r="F61" s="4">
        <v>27313</v>
      </c>
    </row>
    <row r="62" spans="1:6" x14ac:dyDescent="0.25">
      <c r="A62" s="4" t="s">
        <v>143</v>
      </c>
      <c r="B62" s="12">
        <v>43371</v>
      </c>
      <c r="C62" s="4" t="s">
        <v>32</v>
      </c>
      <c r="D62" s="4" t="s">
        <v>31</v>
      </c>
      <c r="F62" s="4">
        <v>44422</v>
      </c>
    </row>
    <row r="63" spans="1:6" x14ac:dyDescent="0.25">
      <c r="B63" s="12"/>
    </row>
    <row r="64" spans="1:6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4" spans="2:2" x14ac:dyDescent="0.25">
      <c r="B94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  <row r="101" spans="2:2" x14ac:dyDescent="0.25">
      <c r="B101" s="12"/>
    </row>
    <row r="102" spans="2:2" x14ac:dyDescent="0.25">
      <c r="B102" s="12"/>
    </row>
    <row r="103" spans="2:2" x14ac:dyDescent="0.25">
      <c r="B103" s="12"/>
    </row>
    <row r="104" spans="2:2" x14ac:dyDescent="0.25">
      <c r="B104" s="12"/>
    </row>
    <row r="105" spans="2:2" x14ac:dyDescent="0.25">
      <c r="B105" s="12"/>
    </row>
    <row r="106" spans="2:2" x14ac:dyDescent="0.25">
      <c r="B106" s="12"/>
    </row>
    <row r="107" spans="2:2" x14ac:dyDescent="0.25">
      <c r="B107" s="12"/>
    </row>
    <row r="108" spans="2:2" x14ac:dyDescent="0.25">
      <c r="B108" s="12"/>
    </row>
    <row r="109" spans="2:2" x14ac:dyDescent="0.25">
      <c r="B109" s="12"/>
    </row>
    <row r="110" spans="2:2" x14ac:dyDescent="0.25">
      <c r="B110" s="12"/>
    </row>
    <row r="111" spans="2:2" x14ac:dyDescent="0.25">
      <c r="B111" s="12"/>
    </row>
    <row r="112" spans="2:2" x14ac:dyDescent="0.25">
      <c r="B112" s="12"/>
    </row>
    <row r="113" spans="2:2" x14ac:dyDescent="0.25">
      <c r="B113" s="12"/>
    </row>
    <row r="114" spans="2:2" x14ac:dyDescent="0.25">
      <c r="B114" s="12"/>
    </row>
    <row r="115" spans="2:2" x14ac:dyDescent="0.25">
      <c r="B115" s="12"/>
    </row>
    <row r="116" spans="2:2" x14ac:dyDescent="0.25">
      <c r="B116" s="12"/>
    </row>
    <row r="117" spans="2:2" x14ac:dyDescent="0.25">
      <c r="B117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4" spans="2:2" x14ac:dyDescent="0.25">
      <c r="B124" s="12"/>
    </row>
    <row r="125" spans="2:2" x14ac:dyDescent="0.25">
      <c r="B125" s="12"/>
    </row>
    <row r="126" spans="2:2" x14ac:dyDescent="0.25">
      <c r="B126" s="12"/>
    </row>
    <row r="127" spans="2:2" x14ac:dyDescent="0.25">
      <c r="B127" s="12"/>
    </row>
    <row r="128" spans="2:2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4" spans="2:2" x14ac:dyDescent="0.25">
      <c r="B134" s="12"/>
    </row>
    <row r="135" spans="2:2" x14ac:dyDescent="0.25">
      <c r="B135" s="12"/>
    </row>
    <row r="136" spans="2:2" x14ac:dyDescent="0.25">
      <c r="B13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0"/>
  <sheetViews>
    <sheetView workbookViewId="0">
      <selection activeCell="D22" sqref="D22"/>
    </sheetView>
  </sheetViews>
  <sheetFormatPr defaultRowHeight="15" x14ac:dyDescent="0.25"/>
  <cols>
    <col min="1" max="1" width="10" style="21" customWidth="1"/>
    <col min="2" max="2" width="10.5703125" style="30" customWidth="1"/>
    <col min="3" max="3" width="16.42578125" style="21" customWidth="1"/>
    <col min="4" max="4" width="46.5703125" style="20" customWidth="1"/>
    <col min="5" max="5" width="16.140625" style="20" customWidth="1"/>
    <col min="6" max="6" width="13.140625" style="21" customWidth="1"/>
    <col min="7" max="7" width="8.7109375" style="20" bestFit="1" customWidth="1"/>
    <col min="8" max="8" width="9.140625" style="20"/>
    <col min="9" max="9" width="12.140625" style="20" customWidth="1"/>
    <col min="10" max="10" width="11.28515625" style="20" customWidth="1"/>
    <col min="11" max="16384" width="9.140625" style="20"/>
  </cols>
  <sheetData>
    <row r="1" spans="1:10" x14ac:dyDescent="0.25">
      <c r="A1" s="6" t="s">
        <v>0</v>
      </c>
      <c r="B1" s="15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93</v>
      </c>
    </row>
    <row r="2" spans="1:10" x14ac:dyDescent="0.25">
      <c r="A2" s="21">
        <v>42</v>
      </c>
      <c r="B2" s="22">
        <v>43299</v>
      </c>
      <c r="C2" s="21" t="s">
        <v>109</v>
      </c>
      <c r="D2" s="21" t="s">
        <v>108</v>
      </c>
      <c r="E2" s="20">
        <f>F2*100/2</f>
        <v>300500</v>
      </c>
      <c r="F2" s="21">
        <v>6010</v>
      </c>
      <c r="G2" s="23">
        <v>0.02</v>
      </c>
      <c r="H2" s="20" t="s">
        <v>92</v>
      </c>
    </row>
    <row r="3" spans="1:10" x14ac:dyDescent="0.25">
      <c r="A3" s="21" t="s">
        <v>103</v>
      </c>
      <c r="B3" s="22">
        <v>43299</v>
      </c>
      <c r="C3" s="21" t="s">
        <v>111</v>
      </c>
      <c r="D3" s="21" t="s">
        <v>110</v>
      </c>
      <c r="E3" s="20">
        <f t="shared" ref="E3:E70" si="0">F3*100/2</f>
        <v>420000</v>
      </c>
      <c r="F3" s="21">
        <v>8400</v>
      </c>
      <c r="G3" s="23">
        <v>0.02</v>
      </c>
      <c r="H3" s="20" t="s">
        <v>92</v>
      </c>
    </row>
    <row r="4" spans="1:10" x14ac:dyDescent="0.25">
      <c r="A4" s="21">
        <v>49</v>
      </c>
      <c r="B4" s="22">
        <v>43299</v>
      </c>
      <c r="C4" s="21" t="s">
        <v>112</v>
      </c>
      <c r="D4" s="21" t="s">
        <v>114</v>
      </c>
      <c r="E4" s="20">
        <f t="shared" si="0"/>
        <v>45900</v>
      </c>
      <c r="F4" s="21">
        <v>918</v>
      </c>
      <c r="G4" s="23">
        <v>0.02</v>
      </c>
      <c r="H4" s="20" t="s">
        <v>92</v>
      </c>
    </row>
    <row r="5" spans="1:10" x14ac:dyDescent="0.25">
      <c r="A5" s="21">
        <v>50</v>
      </c>
      <c r="B5" s="22">
        <v>43299</v>
      </c>
      <c r="C5" s="21" t="s">
        <v>12</v>
      </c>
      <c r="D5" s="21" t="s">
        <v>113</v>
      </c>
      <c r="E5" s="20">
        <f t="shared" si="0"/>
        <v>21000</v>
      </c>
      <c r="F5" s="21">
        <v>420</v>
      </c>
      <c r="G5" s="23">
        <v>0.02</v>
      </c>
      <c r="H5" s="20" t="s">
        <v>92</v>
      </c>
    </row>
    <row r="6" spans="1:10" x14ac:dyDescent="0.25">
      <c r="A6" s="21">
        <v>63</v>
      </c>
      <c r="B6" s="22">
        <v>43299</v>
      </c>
      <c r="C6" s="21" t="s">
        <v>28</v>
      </c>
      <c r="D6" s="21" t="s">
        <v>27</v>
      </c>
      <c r="E6" s="20">
        <f t="shared" si="0"/>
        <v>1338000</v>
      </c>
      <c r="F6" s="21">
        <v>26760</v>
      </c>
      <c r="G6" s="23">
        <v>0.02</v>
      </c>
      <c r="H6" s="20" t="s">
        <v>92</v>
      </c>
      <c r="I6" s="24" t="s">
        <v>94</v>
      </c>
      <c r="J6" s="24" t="s">
        <v>95</v>
      </c>
    </row>
    <row r="7" spans="1:10" ht="15.75" thickBot="1" x14ac:dyDescent="0.3">
      <c r="B7" s="22"/>
      <c r="D7" s="21"/>
      <c r="F7" s="25">
        <f>SUM(F2:F6)</f>
        <v>42508</v>
      </c>
      <c r="G7" s="26"/>
      <c r="I7" s="31">
        <v>43314</v>
      </c>
      <c r="J7" s="24">
        <v>3</v>
      </c>
    </row>
    <row r="8" spans="1:10" ht="15.75" thickTop="1" x14ac:dyDescent="0.25">
      <c r="B8" s="22"/>
      <c r="D8" s="21"/>
    </row>
    <row r="9" spans="1:10" x14ac:dyDescent="0.25">
      <c r="A9" s="27">
        <v>11</v>
      </c>
      <c r="B9" s="28">
        <v>43291</v>
      </c>
      <c r="C9" s="27" t="s">
        <v>9</v>
      </c>
      <c r="D9" s="27" t="s">
        <v>10</v>
      </c>
      <c r="E9" s="20">
        <f t="shared" si="0"/>
        <v>34450</v>
      </c>
      <c r="F9" s="27">
        <v>689</v>
      </c>
      <c r="G9" s="23">
        <v>0.02</v>
      </c>
      <c r="H9" s="20" t="s">
        <v>92</v>
      </c>
    </row>
    <row r="10" spans="1:10" x14ac:dyDescent="0.25">
      <c r="A10" s="29" t="s">
        <v>96</v>
      </c>
      <c r="B10" s="28">
        <v>43291</v>
      </c>
      <c r="C10" s="27" t="s">
        <v>7</v>
      </c>
      <c r="D10" s="27" t="s">
        <v>8</v>
      </c>
      <c r="E10" s="20">
        <f t="shared" si="0"/>
        <v>156100</v>
      </c>
      <c r="F10" s="27">
        <v>3122</v>
      </c>
      <c r="G10" s="23">
        <v>0.02</v>
      </c>
      <c r="H10" s="20" t="s">
        <v>92</v>
      </c>
    </row>
    <row r="11" spans="1:10" x14ac:dyDescent="0.25">
      <c r="A11" s="27">
        <v>15</v>
      </c>
      <c r="B11" s="28">
        <v>43292</v>
      </c>
      <c r="C11" s="27" t="s">
        <v>98</v>
      </c>
      <c r="D11" s="27" t="s">
        <v>97</v>
      </c>
      <c r="E11" s="20">
        <f t="shared" si="0"/>
        <v>1900</v>
      </c>
      <c r="F11" s="27">
        <v>38</v>
      </c>
      <c r="G11" s="23">
        <v>0.02</v>
      </c>
      <c r="H11" s="20" t="s">
        <v>92</v>
      </c>
    </row>
    <row r="12" spans="1:10" x14ac:dyDescent="0.25">
      <c r="A12" s="27">
        <v>21</v>
      </c>
      <c r="B12" s="28">
        <v>43297</v>
      </c>
      <c r="C12" s="27" t="s">
        <v>12</v>
      </c>
      <c r="D12" s="27" t="s">
        <v>11</v>
      </c>
      <c r="E12" s="20">
        <f t="shared" si="0"/>
        <v>305550</v>
      </c>
      <c r="F12" s="27">
        <v>6111</v>
      </c>
      <c r="G12" s="23">
        <v>0.02</v>
      </c>
      <c r="H12" s="20" t="s">
        <v>92</v>
      </c>
    </row>
    <row r="13" spans="1:10" x14ac:dyDescent="0.25">
      <c r="A13" s="27">
        <v>23</v>
      </c>
      <c r="B13" s="28">
        <v>43297</v>
      </c>
      <c r="C13" s="27" t="s">
        <v>99</v>
      </c>
      <c r="D13" s="27" t="s">
        <v>100</v>
      </c>
      <c r="E13" s="20">
        <f t="shared" si="0"/>
        <v>22500</v>
      </c>
      <c r="F13" s="27">
        <v>450</v>
      </c>
      <c r="G13" s="23">
        <v>0.02</v>
      </c>
      <c r="H13" s="20" t="s">
        <v>92</v>
      </c>
    </row>
    <row r="14" spans="1:10" x14ac:dyDescent="0.25">
      <c r="A14" s="27">
        <v>36</v>
      </c>
      <c r="B14" s="28">
        <v>43298</v>
      </c>
      <c r="C14" s="27" t="s">
        <v>46</v>
      </c>
      <c r="D14" s="27" t="s">
        <v>45</v>
      </c>
      <c r="E14" s="20">
        <f t="shared" si="0"/>
        <v>1950</v>
      </c>
      <c r="F14" s="27">
        <v>39</v>
      </c>
      <c r="G14" s="23">
        <v>0.02</v>
      </c>
      <c r="H14" s="20" t="s">
        <v>92</v>
      </c>
    </row>
    <row r="15" spans="1:10" x14ac:dyDescent="0.25">
      <c r="A15" s="27">
        <v>37</v>
      </c>
      <c r="B15" s="28">
        <v>43298</v>
      </c>
      <c r="C15" s="27" t="s">
        <v>102</v>
      </c>
      <c r="D15" s="27" t="s">
        <v>101</v>
      </c>
      <c r="E15" s="20">
        <f t="shared" si="0"/>
        <v>2500</v>
      </c>
      <c r="F15" s="27">
        <v>50</v>
      </c>
      <c r="G15" s="23">
        <v>0.02</v>
      </c>
      <c r="H15" s="20" t="s">
        <v>92</v>
      </c>
    </row>
    <row r="16" spans="1:10" x14ac:dyDescent="0.25">
      <c r="A16" s="27">
        <v>38</v>
      </c>
      <c r="B16" s="28">
        <v>43298</v>
      </c>
      <c r="C16" s="27" t="s">
        <v>107</v>
      </c>
      <c r="D16" s="27" t="s">
        <v>106</v>
      </c>
      <c r="E16" s="20">
        <f t="shared" si="0"/>
        <v>2300</v>
      </c>
      <c r="F16" s="27">
        <v>46</v>
      </c>
      <c r="G16" s="23">
        <v>0.02</v>
      </c>
      <c r="H16" s="20" t="s">
        <v>92</v>
      </c>
    </row>
    <row r="17" spans="1:10" x14ac:dyDescent="0.25">
      <c r="A17" s="27">
        <v>39</v>
      </c>
      <c r="B17" s="28">
        <v>43298</v>
      </c>
      <c r="C17" s="27" t="s">
        <v>15</v>
      </c>
      <c r="D17" s="27" t="s">
        <v>16</v>
      </c>
      <c r="E17" s="20">
        <f t="shared" si="0"/>
        <v>12750</v>
      </c>
      <c r="F17" s="27">
        <v>255</v>
      </c>
      <c r="G17" s="23">
        <v>0.02</v>
      </c>
      <c r="H17" s="20" t="s">
        <v>92</v>
      </c>
    </row>
    <row r="18" spans="1:10" x14ac:dyDescent="0.25">
      <c r="A18" s="27">
        <v>76</v>
      </c>
      <c r="B18" s="28">
        <v>43300</v>
      </c>
      <c r="C18" s="27" t="s">
        <v>115</v>
      </c>
      <c r="D18" s="27" t="s">
        <v>116</v>
      </c>
      <c r="E18" s="20">
        <f t="shared" si="0"/>
        <v>59500</v>
      </c>
      <c r="F18" s="27">
        <v>1190</v>
      </c>
      <c r="G18" s="23">
        <v>0.02</v>
      </c>
      <c r="H18" s="20" t="s">
        <v>92</v>
      </c>
    </row>
    <row r="19" spans="1:10" x14ac:dyDescent="0.25">
      <c r="A19" s="27" t="s">
        <v>104</v>
      </c>
      <c r="B19" s="28">
        <v>43304</v>
      </c>
      <c r="C19" s="27" t="s">
        <v>118</v>
      </c>
      <c r="D19" s="27" t="s">
        <v>117</v>
      </c>
      <c r="E19" s="20">
        <f t="shared" si="0"/>
        <v>208800</v>
      </c>
      <c r="F19" s="27">
        <v>4176</v>
      </c>
      <c r="G19" s="23">
        <v>0.02</v>
      </c>
      <c r="H19" s="20" t="s">
        <v>92</v>
      </c>
    </row>
    <row r="20" spans="1:10" x14ac:dyDescent="0.25">
      <c r="A20" s="27" t="s">
        <v>105</v>
      </c>
      <c r="B20" s="28">
        <v>43311</v>
      </c>
      <c r="C20" s="27" t="s">
        <v>119</v>
      </c>
      <c r="D20" s="27" t="s">
        <v>120</v>
      </c>
      <c r="E20" s="20">
        <f t="shared" si="0"/>
        <v>98450</v>
      </c>
      <c r="F20" s="27">
        <v>1969</v>
      </c>
      <c r="G20" s="23">
        <v>0.02</v>
      </c>
      <c r="H20" s="20" t="s">
        <v>92</v>
      </c>
    </row>
    <row r="21" spans="1:10" x14ac:dyDescent="0.25">
      <c r="A21" s="27">
        <v>130</v>
      </c>
      <c r="B21" s="28">
        <v>43311</v>
      </c>
      <c r="C21" s="27" t="s">
        <v>121</v>
      </c>
      <c r="D21" s="27" t="s">
        <v>122</v>
      </c>
      <c r="E21" s="20">
        <f t="shared" si="0"/>
        <v>59500</v>
      </c>
      <c r="F21" s="27">
        <v>1190</v>
      </c>
      <c r="G21" s="23">
        <v>0.02</v>
      </c>
      <c r="H21" s="20" t="s">
        <v>92</v>
      </c>
    </row>
    <row r="22" spans="1:10" x14ac:dyDescent="0.25">
      <c r="A22" s="27">
        <v>131</v>
      </c>
      <c r="B22" s="28">
        <v>43311</v>
      </c>
      <c r="C22" s="27" t="s">
        <v>123</v>
      </c>
      <c r="D22" s="27" t="s">
        <v>124</v>
      </c>
      <c r="E22" s="20">
        <f t="shared" si="0"/>
        <v>11000</v>
      </c>
      <c r="F22" s="27">
        <v>220</v>
      </c>
      <c r="G22" s="23">
        <v>0.02</v>
      </c>
      <c r="H22" s="20" t="s">
        <v>92</v>
      </c>
      <c r="I22" s="24" t="s">
        <v>94</v>
      </c>
      <c r="J22" s="24" t="s">
        <v>95</v>
      </c>
    </row>
    <row r="23" spans="1:10" ht="15.75" thickBot="1" x14ac:dyDescent="0.3">
      <c r="A23" s="27"/>
      <c r="B23" s="28"/>
      <c r="C23" s="27"/>
      <c r="D23" s="27"/>
      <c r="F23" s="25">
        <f>SUM(F9:F22)</f>
        <v>19545</v>
      </c>
      <c r="I23" s="31">
        <v>43315</v>
      </c>
      <c r="J23" s="24">
        <v>22</v>
      </c>
    </row>
    <row r="24" spans="1:10" ht="15.75" thickTop="1" x14ac:dyDescent="0.25">
      <c r="B24" s="22"/>
      <c r="D24" s="21"/>
      <c r="I24" s="22"/>
    </row>
    <row r="25" spans="1:10" x14ac:dyDescent="0.25">
      <c r="B25" s="22"/>
      <c r="D25" s="21" t="s">
        <v>125</v>
      </c>
      <c r="E25" s="21"/>
    </row>
    <row r="26" spans="1:10" x14ac:dyDescent="0.25">
      <c r="B26" s="22"/>
      <c r="D26" s="21"/>
    </row>
    <row r="27" spans="1:10" x14ac:dyDescent="0.25">
      <c r="A27" s="21">
        <v>9</v>
      </c>
      <c r="B27" s="22">
        <v>43318</v>
      </c>
      <c r="C27" s="21" t="s">
        <v>163</v>
      </c>
      <c r="D27" s="21" t="s">
        <v>128</v>
      </c>
      <c r="E27" s="20">
        <f t="shared" si="0"/>
        <v>77200</v>
      </c>
      <c r="F27" s="21">
        <v>1544</v>
      </c>
      <c r="G27" s="23">
        <v>0.02</v>
      </c>
      <c r="H27" s="20" t="s">
        <v>92</v>
      </c>
    </row>
    <row r="28" spans="1:10" x14ac:dyDescent="0.25">
      <c r="A28" s="21">
        <v>10</v>
      </c>
      <c r="B28" s="22">
        <v>43318</v>
      </c>
      <c r="C28" s="21" t="s">
        <v>69</v>
      </c>
      <c r="D28" s="21" t="s">
        <v>65</v>
      </c>
      <c r="E28" s="20">
        <f t="shared" si="0"/>
        <v>116000</v>
      </c>
      <c r="F28" s="21">
        <v>2320</v>
      </c>
      <c r="G28" s="23">
        <v>0.02</v>
      </c>
      <c r="H28" s="20" t="s">
        <v>92</v>
      </c>
    </row>
    <row r="29" spans="1:10" x14ac:dyDescent="0.25">
      <c r="A29" s="21">
        <v>172</v>
      </c>
      <c r="B29" s="22">
        <v>43343</v>
      </c>
      <c r="C29" s="21" t="s">
        <v>135</v>
      </c>
      <c r="D29" s="21" t="s">
        <v>136</v>
      </c>
      <c r="E29" s="20">
        <f t="shared" si="0"/>
        <v>18800</v>
      </c>
      <c r="F29" s="21">
        <v>376</v>
      </c>
      <c r="G29" s="23">
        <v>0.02</v>
      </c>
      <c r="H29" s="20" t="s">
        <v>92</v>
      </c>
      <c r="I29" s="24" t="s">
        <v>94</v>
      </c>
      <c r="J29" s="24" t="s">
        <v>95</v>
      </c>
    </row>
    <row r="30" spans="1:10" ht="15.75" thickBot="1" x14ac:dyDescent="0.3">
      <c r="B30" s="22"/>
      <c r="D30" s="21"/>
      <c r="F30" s="25">
        <f>SUM(F27:F29)</f>
        <v>4240</v>
      </c>
      <c r="I30" s="31">
        <v>43348</v>
      </c>
      <c r="J30" s="24">
        <v>9</v>
      </c>
    </row>
    <row r="31" spans="1:10" ht="15.75" thickTop="1" x14ac:dyDescent="0.25">
      <c r="B31" s="22"/>
      <c r="D31" s="21"/>
    </row>
    <row r="32" spans="1:10" x14ac:dyDescent="0.25">
      <c r="B32" s="22"/>
      <c r="D32" s="21"/>
    </row>
    <row r="33" spans="1:10" x14ac:dyDescent="0.25">
      <c r="A33" s="21">
        <v>13</v>
      </c>
      <c r="B33" s="22">
        <v>43320</v>
      </c>
      <c r="C33" s="21" t="s">
        <v>130</v>
      </c>
      <c r="D33" s="21" t="s">
        <v>129</v>
      </c>
      <c r="E33" s="20">
        <f t="shared" si="0"/>
        <v>50100</v>
      </c>
      <c r="F33" s="21">
        <v>1002</v>
      </c>
      <c r="G33" s="23">
        <v>0.02</v>
      </c>
      <c r="H33" s="20" t="s">
        <v>92</v>
      </c>
    </row>
    <row r="34" spans="1:10" x14ac:dyDescent="0.25">
      <c r="A34" s="21">
        <v>14</v>
      </c>
      <c r="B34" s="22">
        <v>43320</v>
      </c>
      <c r="C34" s="21" t="s">
        <v>68</v>
      </c>
      <c r="D34" s="21" t="s">
        <v>17</v>
      </c>
      <c r="E34" s="20">
        <f t="shared" si="0"/>
        <v>2000</v>
      </c>
      <c r="F34" s="21">
        <v>40</v>
      </c>
      <c r="G34" s="23">
        <v>0.02</v>
      </c>
      <c r="H34" s="20" t="s">
        <v>92</v>
      </c>
    </row>
    <row r="35" spans="1:10" x14ac:dyDescent="0.25">
      <c r="A35" s="21">
        <v>72</v>
      </c>
      <c r="B35" s="22">
        <v>43333</v>
      </c>
      <c r="C35" s="21" t="s">
        <v>7</v>
      </c>
      <c r="D35" s="21" t="s">
        <v>8</v>
      </c>
      <c r="E35" s="20">
        <f t="shared" si="0"/>
        <v>98900</v>
      </c>
      <c r="F35" s="21">
        <v>1978</v>
      </c>
      <c r="G35" s="23">
        <v>0.02</v>
      </c>
      <c r="H35" s="20" t="s">
        <v>92</v>
      </c>
    </row>
    <row r="36" spans="1:10" x14ac:dyDescent="0.25">
      <c r="A36" s="21" t="s">
        <v>126</v>
      </c>
      <c r="B36" s="22">
        <v>43333</v>
      </c>
      <c r="C36" s="21" t="s">
        <v>119</v>
      </c>
      <c r="D36" s="21" t="s">
        <v>120</v>
      </c>
      <c r="E36" s="20">
        <f t="shared" si="0"/>
        <v>105250</v>
      </c>
      <c r="F36" s="21">
        <v>2105</v>
      </c>
      <c r="G36" s="23">
        <v>0.02</v>
      </c>
      <c r="H36" s="20" t="s">
        <v>92</v>
      </c>
    </row>
    <row r="37" spans="1:10" x14ac:dyDescent="0.25">
      <c r="A37" s="21" t="s">
        <v>127</v>
      </c>
      <c r="B37" s="22">
        <v>43339</v>
      </c>
      <c r="C37" s="21" t="s">
        <v>12</v>
      </c>
      <c r="D37" s="21" t="s">
        <v>11</v>
      </c>
      <c r="E37" s="20">
        <f t="shared" si="0"/>
        <v>316050</v>
      </c>
      <c r="F37" s="21">
        <v>6321</v>
      </c>
      <c r="G37" s="23">
        <v>0.02</v>
      </c>
      <c r="H37" s="20" t="s">
        <v>92</v>
      </c>
    </row>
    <row r="38" spans="1:10" x14ac:dyDescent="0.25">
      <c r="A38" s="21">
        <v>101</v>
      </c>
      <c r="B38" s="22">
        <v>43339</v>
      </c>
      <c r="C38" s="21" t="s">
        <v>115</v>
      </c>
      <c r="D38" s="21" t="s">
        <v>116</v>
      </c>
      <c r="E38" s="20">
        <f t="shared" si="0"/>
        <v>60650</v>
      </c>
      <c r="F38" s="21">
        <v>1213</v>
      </c>
      <c r="G38" s="23">
        <v>0.02</v>
      </c>
      <c r="H38" s="20" t="s">
        <v>92</v>
      </c>
    </row>
    <row r="39" spans="1:10" x14ac:dyDescent="0.25">
      <c r="A39" s="21">
        <v>102</v>
      </c>
      <c r="B39" s="22">
        <v>43339</v>
      </c>
      <c r="C39" s="21" t="s">
        <v>7</v>
      </c>
      <c r="D39" s="21" t="s">
        <v>8</v>
      </c>
      <c r="E39" s="20">
        <f t="shared" si="0"/>
        <v>16500</v>
      </c>
      <c r="F39" s="21">
        <v>330</v>
      </c>
      <c r="G39" s="23">
        <v>0.02</v>
      </c>
      <c r="H39" s="20" t="s">
        <v>92</v>
      </c>
    </row>
    <row r="40" spans="1:10" x14ac:dyDescent="0.25">
      <c r="A40" s="21">
        <v>103</v>
      </c>
      <c r="B40" s="22">
        <v>43339</v>
      </c>
      <c r="C40" s="21" t="s">
        <v>131</v>
      </c>
      <c r="D40" s="21" t="s">
        <v>132</v>
      </c>
      <c r="E40" s="20">
        <f t="shared" si="0"/>
        <v>2100</v>
      </c>
      <c r="F40" s="21">
        <v>42</v>
      </c>
      <c r="G40" s="23">
        <v>0.02</v>
      </c>
      <c r="H40" s="20" t="s">
        <v>92</v>
      </c>
    </row>
    <row r="41" spans="1:10" x14ac:dyDescent="0.25">
      <c r="A41" s="21">
        <v>116</v>
      </c>
      <c r="B41" s="22">
        <v>43339</v>
      </c>
      <c r="C41" s="21" t="s">
        <v>123</v>
      </c>
      <c r="D41" s="21" t="s">
        <v>124</v>
      </c>
      <c r="E41" s="20">
        <f t="shared" si="0"/>
        <v>60000</v>
      </c>
      <c r="F41" s="21">
        <v>1200</v>
      </c>
      <c r="G41" s="23">
        <v>0.02</v>
      </c>
      <c r="H41" s="20" t="s">
        <v>92</v>
      </c>
    </row>
    <row r="42" spans="1:10" x14ac:dyDescent="0.25">
      <c r="A42" s="21">
        <v>168</v>
      </c>
      <c r="B42" s="22">
        <v>43341</v>
      </c>
      <c r="C42" s="21" t="s">
        <v>134</v>
      </c>
      <c r="D42" s="21" t="s">
        <v>133</v>
      </c>
      <c r="E42" s="20">
        <f t="shared" si="0"/>
        <v>211750</v>
      </c>
      <c r="F42" s="21">
        <v>4235</v>
      </c>
      <c r="G42" s="23">
        <v>0.02</v>
      </c>
      <c r="H42" s="20" t="s">
        <v>92</v>
      </c>
      <c r="I42" s="24" t="s">
        <v>94</v>
      </c>
      <c r="J42" s="24" t="s">
        <v>95</v>
      </c>
    </row>
    <row r="43" spans="1:10" ht="15.75" thickBot="1" x14ac:dyDescent="0.3">
      <c r="B43" s="22"/>
      <c r="D43" s="21"/>
      <c r="F43" s="25">
        <f>SUM(F33:F42)</f>
        <v>18466</v>
      </c>
      <c r="I43" s="22">
        <v>43348</v>
      </c>
      <c r="J43" s="20">
        <v>13</v>
      </c>
    </row>
    <row r="44" spans="1:10" ht="15.75" thickTop="1" x14ac:dyDescent="0.25">
      <c r="B44" s="22"/>
      <c r="D44" s="21"/>
    </row>
    <row r="45" spans="1:10" x14ac:dyDescent="0.25">
      <c r="B45" s="22"/>
      <c r="D45" s="21" t="s">
        <v>162</v>
      </c>
      <c r="E45" s="21"/>
    </row>
    <row r="46" spans="1:10" x14ac:dyDescent="0.25">
      <c r="A46" s="21">
        <v>32</v>
      </c>
      <c r="B46" s="22">
        <v>43361</v>
      </c>
      <c r="C46" s="21" t="s">
        <v>146</v>
      </c>
      <c r="D46" s="21" t="s">
        <v>145</v>
      </c>
      <c r="E46" s="20">
        <f t="shared" si="0"/>
        <v>173100</v>
      </c>
      <c r="F46" s="21">
        <v>3462</v>
      </c>
      <c r="G46" s="23">
        <v>0.02</v>
      </c>
      <c r="H46" s="20" t="s">
        <v>92</v>
      </c>
    </row>
    <row r="47" spans="1:10" x14ac:dyDescent="0.25">
      <c r="A47" s="21">
        <v>35</v>
      </c>
      <c r="B47" s="22">
        <v>43362</v>
      </c>
      <c r="C47" s="21" t="s">
        <v>115</v>
      </c>
      <c r="D47" s="21" t="s">
        <v>116</v>
      </c>
      <c r="E47" s="20">
        <f t="shared" si="0"/>
        <v>60650</v>
      </c>
      <c r="F47" s="21">
        <v>1213</v>
      </c>
      <c r="G47" s="23">
        <v>0.02</v>
      </c>
      <c r="H47" s="20" t="s">
        <v>92</v>
      </c>
    </row>
    <row r="48" spans="1:10" x14ac:dyDescent="0.25">
      <c r="A48" s="21">
        <v>36</v>
      </c>
      <c r="B48" s="22">
        <v>43362</v>
      </c>
      <c r="C48" s="21" t="s">
        <v>7</v>
      </c>
      <c r="D48" s="21" t="s">
        <v>8</v>
      </c>
      <c r="E48" s="20">
        <f t="shared" si="0"/>
        <v>115350</v>
      </c>
      <c r="F48" s="21">
        <v>2307</v>
      </c>
      <c r="G48" s="23">
        <v>0.02</v>
      </c>
      <c r="H48" s="20" t="s">
        <v>92</v>
      </c>
    </row>
    <row r="49" spans="1:10" x14ac:dyDescent="0.25">
      <c r="A49" s="21" t="s">
        <v>138</v>
      </c>
      <c r="B49" s="22">
        <v>43362</v>
      </c>
      <c r="C49" s="21" t="s">
        <v>12</v>
      </c>
      <c r="D49" s="21" t="s">
        <v>11</v>
      </c>
      <c r="E49" s="20">
        <f t="shared" si="0"/>
        <v>327200</v>
      </c>
      <c r="F49" s="21">
        <v>6544</v>
      </c>
      <c r="G49" s="23">
        <v>0.02</v>
      </c>
      <c r="H49" s="20" t="s">
        <v>92</v>
      </c>
    </row>
    <row r="50" spans="1:10" x14ac:dyDescent="0.25">
      <c r="A50" s="21" t="s">
        <v>139</v>
      </c>
      <c r="B50" s="22">
        <v>43362</v>
      </c>
      <c r="C50" s="21" t="s">
        <v>119</v>
      </c>
      <c r="D50" s="21" t="s">
        <v>120</v>
      </c>
      <c r="E50" s="20">
        <f t="shared" si="0"/>
        <v>105250</v>
      </c>
      <c r="F50" s="21">
        <v>2105</v>
      </c>
      <c r="G50" s="23">
        <v>0.02</v>
      </c>
      <c r="H50" s="20" t="s">
        <v>92</v>
      </c>
    </row>
    <row r="51" spans="1:10" x14ac:dyDescent="0.25">
      <c r="A51" s="21">
        <v>41</v>
      </c>
      <c r="B51" s="22">
        <v>43362</v>
      </c>
      <c r="C51" s="21" t="s">
        <v>121</v>
      </c>
      <c r="D51" s="21" t="s">
        <v>122</v>
      </c>
      <c r="E51" s="20">
        <f t="shared" si="0"/>
        <v>59500</v>
      </c>
      <c r="F51" s="21">
        <v>1190</v>
      </c>
      <c r="G51" s="23">
        <v>0.02</v>
      </c>
      <c r="H51" s="20" t="s">
        <v>92</v>
      </c>
    </row>
    <row r="52" spans="1:10" x14ac:dyDescent="0.25">
      <c r="A52" s="21" t="s">
        <v>140</v>
      </c>
      <c r="B52" s="22">
        <v>43369</v>
      </c>
      <c r="C52" s="21" t="s">
        <v>38</v>
      </c>
      <c r="D52" s="21" t="s">
        <v>147</v>
      </c>
      <c r="E52" s="20">
        <f t="shared" si="0"/>
        <v>98750</v>
      </c>
      <c r="F52" s="21">
        <v>1975</v>
      </c>
      <c r="G52" s="23">
        <v>0.02</v>
      </c>
      <c r="H52" s="20" t="s">
        <v>92</v>
      </c>
    </row>
    <row r="53" spans="1:10" x14ac:dyDescent="0.25">
      <c r="A53" s="21">
        <v>51</v>
      </c>
      <c r="B53" s="22">
        <v>43369</v>
      </c>
      <c r="C53" s="21" t="s">
        <v>33</v>
      </c>
      <c r="D53" s="21" t="s">
        <v>34</v>
      </c>
      <c r="E53" s="20">
        <f t="shared" si="0"/>
        <v>3697200</v>
      </c>
      <c r="F53" s="21">
        <v>73944</v>
      </c>
      <c r="G53" s="23">
        <v>0.02</v>
      </c>
      <c r="H53" s="20" t="s">
        <v>92</v>
      </c>
    </row>
    <row r="54" spans="1:10" x14ac:dyDescent="0.25">
      <c r="A54" s="21" t="s">
        <v>141</v>
      </c>
      <c r="B54" s="22">
        <v>43369</v>
      </c>
      <c r="C54" s="21" t="s">
        <v>30</v>
      </c>
      <c r="D54" s="21" t="s">
        <v>148</v>
      </c>
      <c r="E54" s="20">
        <f t="shared" si="0"/>
        <v>443900</v>
      </c>
      <c r="F54" s="21">
        <v>8878</v>
      </c>
      <c r="G54" s="23">
        <v>0.02</v>
      </c>
      <c r="H54" s="20" t="s">
        <v>92</v>
      </c>
    </row>
    <row r="55" spans="1:10" x14ac:dyDescent="0.25">
      <c r="A55" s="21">
        <v>60</v>
      </c>
      <c r="B55" s="22">
        <v>43369</v>
      </c>
      <c r="C55" s="21" t="s">
        <v>46</v>
      </c>
      <c r="D55" s="21" t="s">
        <v>45</v>
      </c>
      <c r="E55" s="20">
        <f t="shared" si="0"/>
        <v>2350</v>
      </c>
      <c r="F55" s="21">
        <v>47</v>
      </c>
      <c r="G55" s="23">
        <v>0.02</v>
      </c>
      <c r="H55" s="20" t="s">
        <v>92</v>
      </c>
      <c r="I55" s="24" t="s">
        <v>94</v>
      </c>
      <c r="J55" s="24" t="s">
        <v>95</v>
      </c>
    </row>
    <row r="56" spans="1:10" ht="15.75" thickBot="1" x14ac:dyDescent="0.3">
      <c r="B56" s="22"/>
      <c r="D56" s="21"/>
      <c r="F56" s="25">
        <f>SUM(F46:F55)</f>
        <v>101665</v>
      </c>
      <c r="I56" s="31">
        <v>43378</v>
      </c>
      <c r="J56" s="24">
        <v>3</v>
      </c>
    </row>
    <row r="57" spans="1:10" ht="15.75" thickTop="1" x14ac:dyDescent="0.25">
      <c r="B57" s="22"/>
      <c r="D57" s="21"/>
    </row>
    <row r="58" spans="1:10" x14ac:dyDescent="0.25">
      <c r="A58" s="21">
        <v>69</v>
      </c>
      <c r="B58" s="22">
        <v>43369</v>
      </c>
      <c r="C58" s="21" t="s">
        <v>149</v>
      </c>
      <c r="D58" s="21" t="s">
        <v>150</v>
      </c>
      <c r="E58" s="20">
        <f t="shared" si="0"/>
        <v>9200</v>
      </c>
      <c r="F58" s="21">
        <v>184</v>
      </c>
      <c r="G58" s="23">
        <v>0.02</v>
      </c>
      <c r="H58" s="20" t="s">
        <v>92</v>
      </c>
    </row>
    <row r="59" spans="1:10" x14ac:dyDescent="0.25">
      <c r="A59" s="21" t="s">
        <v>142</v>
      </c>
      <c r="B59" s="22">
        <v>43369</v>
      </c>
      <c r="C59" s="21" t="s">
        <v>151</v>
      </c>
      <c r="D59" s="21" t="s">
        <v>152</v>
      </c>
      <c r="E59" s="20">
        <f t="shared" si="0"/>
        <v>78650</v>
      </c>
      <c r="F59" s="21">
        <v>1573</v>
      </c>
      <c r="G59" s="23">
        <v>0.02</v>
      </c>
      <c r="H59" s="20" t="s">
        <v>92</v>
      </c>
    </row>
    <row r="60" spans="1:10" x14ac:dyDescent="0.25">
      <c r="A60" s="21">
        <v>75</v>
      </c>
      <c r="B60" s="22">
        <v>43369</v>
      </c>
      <c r="C60" s="21" t="s">
        <v>69</v>
      </c>
      <c r="D60" s="21" t="s">
        <v>65</v>
      </c>
      <c r="E60" s="20">
        <f t="shared" si="0"/>
        <v>975000</v>
      </c>
      <c r="F60" s="21">
        <v>19500</v>
      </c>
      <c r="G60" s="23">
        <v>0.02</v>
      </c>
      <c r="H60" s="20" t="s">
        <v>92</v>
      </c>
    </row>
    <row r="61" spans="1:10" x14ac:dyDescent="0.25">
      <c r="A61" s="21">
        <v>76</v>
      </c>
      <c r="B61" s="22">
        <v>43369</v>
      </c>
      <c r="C61" s="21" t="s">
        <v>26</v>
      </c>
      <c r="D61" s="21" t="s">
        <v>25</v>
      </c>
      <c r="E61" s="20">
        <f t="shared" si="0"/>
        <v>72500</v>
      </c>
      <c r="F61" s="21">
        <v>1450</v>
      </c>
      <c r="G61" s="23">
        <v>0.02</v>
      </c>
      <c r="H61" s="20" t="s">
        <v>92</v>
      </c>
    </row>
    <row r="62" spans="1:10" x14ac:dyDescent="0.25">
      <c r="A62" s="21">
        <v>78</v>
      </c>
      <c r="B62" s="22">
        <v>43369</v>
      </c>
      <c r="C62" s="21" t="s">
        <v>112</v>
      </c>
      <c r="D62" s="21" t="s">
        <v>114</v>
      </c>
      <c r="E62" s="20">
        <f t="shared" si="0"/>
        <v>9450</v>
      </c>
      <c r="F62" s="21">
        <v>189</v>
      </c>
      <c r="G62" s="23">
        <v>0.02</v>
      </c>
      <c r="H62" s="20" t="s">
        <v>92</v>
      </c>
    </row>
    <row r="63" spans="1:10" x14ac:dyDescent="0.25">
      <c r="A63" s="21">
        <v>79</v>
      </c>
      <c r="B63" s="22">
        <v>43369</v>
      </c>
      <c r="C63" s="21" t="s">
        <v>56</v>
      </c>
      <c r="D63" s="21" t="s">
        <v>153</v>
      </c>
      <c r="E63" s="20">
        <f t="shared" si="0"/>
        <v>16800</v>
      </c>
      <c r="F63" s="21">
        <v>336</v>
      </c>
      <c r="G63" s="23">
        <v>0.02</v>
      </c>
      <c r="H63" s="20" t="s">
        <v>92</v>
      </c>
    </row>
    <row r="64" spans="1:10" x14ac:dyDescent="0.25">
      <c r="A64" s="21">
        <v>91</v>
      </c>
      <c r="B64" s="22">
        <v>43370</v>
      </c>
      <c r="C64" s="21" t="s">
        <v>154</v>
      </c>
      <c r="D64" s="21" t="s">
        <v>155</v>
      </c>
      <c r="E64" s="20">
        <f t="shared" si="0"/>
        <v>9550</v>
      </c>
      <c r="F64" s="21">
        <v>191</v>
      </c>
      <c r="G64" s="23">
        <v>0.02</v>
      </c>
      <c r="H64" s="20" t="s">
        <v>92</v>
      </c>
    </row>
    <row r="65" spans="1:10" x14ac:dyDescent="0.25">
      <c r="A65" s="21">
        <v>114</v>
      </c>
      <c r="B65" s="22">
        <v>43371</v>
      </c>
      <c r="C65" s="21" t="s">
        <v>26</v>
      </c>
      <c r="D65" s="21" t="s">
        <v>25</v>
      </c>
      <c r="E65" s="20">
        <f t="shared" si="0"/>
        <v>140500</v>
      </c>
      <c r="F65" s="21">
        <v>2810</v>
      </c>
      <c r="G65" s="23">
        <v>0.02</v>
      </c>
      <c r="H65" s="20" t="s">
        <v>92</v>
      </c>
    </row>
    <row r="66" spans="1:10" x14ac:dyDescent="0.25">
      <c r="A66" s="21">
        <v>119</v>
      </c>
      <c r="B66" s="22">
        <v>43371</v>
      </c>
      <c r="C66" s="21" t="s">
        <v>59</v>
      </c>
      <c r="D66" s="21" t="s">
        <v>60</v>
      </c>
      <c r="E66" s="20">
        <f t="shared" si="0"/>
        <v>82500</v>
      </c>
      <c r="F66" s="21">
        <v>1650</v>
      </c>
      <c r="G66" s="23">
        <v>0.02</v>
      </c>
      <c r="H66" s="20" t="s">
        <v>92</v>
      </c>
    </row>
    <row r="67" spans="1:10" x14ac:dyDescent="0.25">
      <c r="A67" s="21">
        <v>120</v>
      </c>
      <c r="B67" s="22">
        <v>43371</v>
      </c>
      <c r="C67" s="21" t="s">
        <v>156</v>
      </c>
      <c r="D67" s="21" t="s">
        <v>157</v>
      </c>
      <c r="E67" s="20">
        <f t="shared" si="0"/>
        <v>67700</v>
      </c>
      <c r="F67" s="21">
        <v>1354</v>
      </c>
      <c r="G67" s="23">
        <v>0.02</v>
      </c>
      <c r="H67" s="20" t="s">
        <v>92</v>
      </c>
    </row>
    <row r="68" spans="1:10" x14ac:dyDescent="0.25">
      <c r="A68" s="21">
        <v>151</v>
      </c>
      <c r="B68" s="22">
        <v>43371</v>
      </c>
      <c r="C68" s="21" t="s">
        <v>160</v>
      </c>
      <c r="D68" s="21" t="s">
        <v>161</v>
      </c>
      <c r="E68" s="20">
        <f t="shared" si="0"/>
        <v>41200</v>
      </c>
      <c r="F68" s="21">
        <v>824</v>
      </c>
      <c r="G68" s="23">
        <v>0.02</v>
      </c>
      <c r="H68" s="20" t="s">
        <v>92</v>
      </c>
    </row>
    <row r="69" spans="1:10" s="21" customFormat="1" x14ac:dyDescent="0.25">
      <c r="A69" s="21" t="s">
        <v>144</v>
      </c>
      <c r="B69" s="22">
        <v>43371</v>
      </c>
      <c r="C69" s="21" t="s">
        <v>158</v>
      </c>
      <c r="D69" s="21" t="s">
        <v>159</v>
      </c>
      <c r="E69" s="20">
        <f t="shared" si="0"/>
        <v>1365650</v>
      </c>
      <c r="F69" s="21">
        <v>27313</v>
      </c>
      <c r="G69" s="23">
        <v>0.02</v>
      </c>
      <c r="H69" s="20" t="s">
        <v>92</v>
      </c>
      <c r="I69" s="20"/>
      <c r="J69" s="20"/>
    </row>
    <row r="70" spans="1:10" s="21" customFormat="1" x14ac:dyDescent="0.25">
      <c r="A70" s="21" t="s">
        <v>143</v>
      </c>
      <c r="B70" s="22">
        <v>43371</v>
      </c>
      <c r="C70" s="21" t="s">
        <v>32</v>
      </c>
      <c r="D70" s="21" t="s">
        <v>31</v>
      </c>
      <c r="E70" s="20">
        <f t="shared" si="0"/>
        <v>2221100</v>
      </c>
      <c r="F70" s="21">
        <v>44422</v>
      </c>
      <c r="G70" s="23">
        <v>0.02</v>
      </c>
      <c r="H70" s="20" t="s">
        <v>92</v>
      </c>
      <c r="I70" s="24" t="s">
        <v>94</v>
      </c>
      <c r="J70" s="24" t="s">
        <v>95</v>
      </c>
    </row>
    <row r="71" spans="1:10" s="21" customFormat="1" ht="15.75" thickBot="1" x14ac:dyDescent="0.3">
      <c r="B71" s="22"/>
      <c r="D71" s="20"/>
      <c r="E71" s="20"/>
      <c r="F71" s="25">
        <f>SUM(F58:F70)</f>
        <v>101796</v>
      </c>
      <c r="G71" s="20"/>
      <c r="H71" s="20"/>
      <c r="I71" s="22">
        <v>43377</v>
      </c>
      <c r="J71" s="20">
        <v>3</v>
      </c>
    </row>
    <row r="72" spans="1:10" s="21" customFormat="1" ht="15.75" thickTop="1" x14ac:dyDescent="0.25">
      <c r="B72" s="22"/>
      <c r="D72" s="20"/>
      <c r="E72" s="20"/>
      <c r="G72" s="20"/>
      <c r="H72" s="20"/>
      <c r="I72" s="20"/>
      <c r="J72" s="20"/>
    </row>
    <row r="73" spans="1:10" s="21" customFormat="1" x14ac:dyDescent="0.25">
      <c r="B73" s="22"/>
      <c r="D73" s="20"/>
      <c r="E73" s="20"/>
      <c r="G73" s="20"/>
      <c r="H73" s="20"/>
      <c r="I73" s="20"/>
      <c r="J73" s="20"/>
    </row>
    <row r="74" spans="1:10" s="21" customFormat="1" x14ac:dyDescent="0.25">
      <c r="B74" s="22"/>
      <c r="D74" s="20"/>
      <c r="E74" s="20"/>
      <c r="G74" s="20"/>
      <c r="H74" s="20"/>
      <c r="I74" s="20"/>
      <c r="J74" s="20"/>
    </row>
    <row r="75" spans="1:10" s="21" customFormat="1" x14ac:dyDescent="0.25">
      <c r="B75" s="22"/>
      <c r="D75" s="20"/>
      <c r="E75" s="20"/>
      <c r="G75" s="20"/>
      <c r="H75" s="20"/>
      <c r="I75" s="20"/>
      <c r="J75" s="20"/>
    </row>
    <row r="76" spans="1:10" s="21" customFormat="1" x14ac:dyDescent="0.25">
      <c r="B76" s="22"/>
      <c r="D76" s="20"/>
      <c r="E76" s="20"/>
      <c r="G76" s="20"/>
      <c r="H76" s="20"/>
      <c r="I76" s="20"/>
      <c r="J76" s="20"/>
    </row>
    <row r="77" spans="1:10" s="21" customFormat="1" x14ac:dyDescent="0.25">
      <c r="B77" s="22"/>
      <c r="D77" s="20"/>
      <c r="E77" s="20"/>
      <c r="G77" s="20"/>
      <c r="H77" s="20"/>
      <c r="I77" s="20"/>
      <c r="J77" s="20"/>
    </row>
    <row r="78" spans="1:10" s="21" customFormat="1" x14ac:dyDescent="0.25">
      <c r="B78" s="22"/>
      <c r="D78" s="20"/>
      <c r="E78" s="20"/>
      <c r="G78" s="20"/>
      <c r="H78" s="20"/>
      <c r="I78" s="20"/>
      <c r="J78" s="20"/>
    </row>
    <row r="79" spans="1:10" s="21" customFormat="1" x14ac:dyDescent="0.25">
      <c r="B79" s="22"/>
      <c r="D79" s="20"/>
      <c r="E79" s="20"/>
      <c r="G79" s="20"/>
      <c r="H79" s="20"/>
      <c r="I79" s="20"/>
      <c r="J79" s="20"/>
    </row>
    <row r="80" spans="1:10" s="21" customFormat="1" x14ac:dyDescent="0.25">
      <c r="B80" s="22"/>
      <c r="D80" s="20"/>
      <c r="E80" s="20"/>
      <c r="G80" s="20"/>
      <c r="H80" s="20"/>
      <c r="I80" s="20"/>
      <c r="J80" s="20"/>
    </row>
    <row r="81" spans="2:10" s="21" customFormat="1" x14ac:dyDescent="0.25">
      <c r="B81" s="22"/>
      <c r="D81" s="20"/>
      <c r="E81" s="20"/>
      <c r="G81" s="20"/>
      <c r="H81" s="20"/>
      <c r="I81" s="20"/>
      <c r="J81" s="20"/>
    </row>
    <row r="82" spans="2:10" s="21" customFormat="1" x14ac:dyDescent="0.25">
      <c r="B82" s="22"/>
      <c r="D82" s="20"/>
      <c r="E82" s="20"/>
      <c r="G82" s="20"/>
      <c r="H82" s="20"/>
      <c r="I82" s="20"/>
      <c r="J82" s="20"/>
    </row>
    <row r="83" spans="2:10" s="21" customFormat="1" x14ac:dyDescent="0.25">
      <c r="B83" s="22"/>
      <c r="D83" s="20"/>
      <c r="E83" s="20"/>
      <c r="G83" s="20"/>
      <c r="H83" s="20"/>
      <c r="I83" s="20"/>
      <c r="J83" s="20"/>
    </row>
    <row r="84" spans="2:10" s="21" customFormat="1" x14ac:dyDescent="0.25">
      <c r="B84" s="22"/>
      <c r="D84" s="20"/>
      <c r="E84" s="20"/>
      <c r="G84" s="20"/>
      <c r="H84" s="20"/>
      <c r="I84" s="20"/>
      <c r="J84" s="20"/>
    </row>
    <row r="85" spans="2:10" s="21" customFormat="1" x14ac:dyDescent="0.25">
      <c r="B85" s="22"/>
      <c r="D85" s="20"/>
      <c r="E85" s="20"/>
      <c r="G85" s="20"/>
      <c r="H85" s="20"/>
      <c r="I85" s="20"/>
      <c r="J85" s="20"/>
    </row>
    <row r="86" spans="2:10" s="21" customFormat="1" x14ac:dyDescent="0.25">
      <c r="B86" s="22"/>
      <c r="D86" s="20"/>
      <c r="E86" s="20"/>
      <c r="G86" s="20"/>
      <c r="H86" s="20"/>
      <c r="I86" s="20"/>
      <c r="J86" s="20"/>
    </row>
    <row r="87" spans="2:10" s="21" customFormat="1" x14ac:dyDescent="0.25">
      <c r="B87" s="22"/>
      <c r="D87" s="20"/>
      <c r="E87" s="20"/>
      <c r="G87" s="20"/>
      <c r="H87" s="20"/>
      <c r="I87" s="20"/>
      <c r="J87" s="20"/>
    </row>
    <row r="88" spans="2:10" s="21" customFormat="1" x14ac:dyDescent="0.25">
      <c r="B88" s="22"/>
      <c r="D88" s="20"/>
      <c r="E88" s="20"/>
      <c r="G88" s="20"/>
      <c r="H88" s="20"/>
      <c r="I88" s="20"/>
      <c r="J88" s="20"/>
    </row>
    <row r="89" spans="2:10" s="21" customFormat="1" x14ac:dyDescent="0.25">
      <c r="B89" s="22"/>
      <c r="D89" s="20"/>
      <c r="E89" s="20"/>
      <c r="G89" s="20"/>
      <c r="H89" s="20"/>
      <c r="I89" s="20"/>
      <c r="J89" s="20"/>
    </row>
    <row r="90" spans="2:10" s="21" customFormat="1" x14ac:dyDescent="0.25">
      <c r="B90" s="22"/>
      <c r="D90" s="20"/>
      <c r="E90" s="20"/>
      <c r="G90" s="20"/>
      <c r="H90" s="20"/>
      <c r="I90" s="20"/>
      <c r="J90" s="20"/>
    </row>
    <row r="91" spans="2:10" s="21" customFormat="1" x14ac:dyDescent="0.25">
      <c r="B91" s="22"/>
      <c r="D91" s="20"/>
      <c r="E91" s="20"/>
      <c r="G91" s="20"/>
      <c r="H91" s="20"/>
      <c r="I91" s="20"/>
      <c r="J91" s="20"/>
    </row>
    <row r="92" spans="2:10" s="21" customFormat="1" x14ac:dyDescent="0.25">
      <c r="B92" s="22"/>
      <c r="D92" s="20"/>
      <c r="E92" s="20"/>
      <c r="G92" s="20"/>
      <c r="H92" s="20"/>
      <c r="I92" s="20"/>
      <c r="J92" s="20"/>
    </row>
    <row r="93" spans="2:10" s="21" customFormat="1" x14ac:dyDescent="0.25">
      <c r="B93" s="22"/>
      <c r="D93" s="20"/>
      <c r="E93" s="20"/>
      <c r="G93" s="20"/>
      <c r="H93" s="20"/>
      <c r="I93" s="20"/>
      <c r="J93" s="20"/>
    </row>
    <row r="94" spans="2:10" s="21" customFormat="1" x14ac:dyDescent="0.25">
      <c r="B94" s="22"/>
      <c r="D94" s="20"/>
      <c r="E94" s="20"/>
      <c r="G94" s="20"/>
      <c r="H94" s="20"/>
      <c r="I94" s="20"/>
      <c r="J94" s="20"/>
    </row>
    <row r="95" spans="2:10" s="21" customFormat="1" x14ac:dyDescent="0.25">
      <c r="B95" s="22"/>
      <c r="D95" s="20"/>
      <c r="E95" s="20"/>
      <c r="G95" s="20"/>
      <c r="H95" s="20"/>
      <c r="I95" s="20"/>
      <c r="J95" s="20"/>
    </row>
    <row r="96" spans="2:10" s="21" customFormat="1" x14ac:dyDescent="0.25">
      <c r="B96" s="22"/>
      <c r="D96" s="20"/>
      <c r="E96" s="20"/>
      <c r="G96" s="20"/>
      <c r="H96" s="20"/>
      <c r="I96" s="20"/>
      <c r="J96" s="20"/>
    </row>
    <row r="97" spans="2:10" s="21" customFormat="1" x14ac:dyDescent="0.25">
      <c r="B97" s="22"/>
      <c r="D97" s="20"/>
      <c r="E97" s="20"/>
      <c r="G97" s="20"/>
      <c r="H97" s="20"/>
      <c r="I97" s="20"/>
      <c r="J97" s="20"/>
    </row>
    <row r="98" spans="2:10" s="21" customFormat="1" x14ac:dyDescent="0.25">
      <c r="B98" s="22"/>
      <c r="D98" s="20"/>
      <c r="E98" s="20"/>
      <c r="G98" s="20"/>
      <c r="H98" s="20"/>
      <c r="I98" s="20"/>
      <c r="J98" s="20"/>
    </row>
    <row r="99" spans="2:10" s="21" customFormat="1" x14ac:dyDescent="0.25">
      <c r="B99" s="22"/>
      <c r="D99" s="20"/>
      <c r="E99" s="20"/>
      <c r="G99" s="20"/>
      <c r="H99" s="20"/>
      <c r="I99" s="20"/>
      <c r="J99" s="20"/>
    </row>
    <row r="100" spans="2:10" s="21" customFormat="1" x14ac:dyDescent="0.25">
      <c r="B100" s="22"/>
      <c r="D100" s="20"/>
      <c r="E100" s="20"/>
      <c r="G100" s="20"/>
      <c r="H100" s="20"/>
      <c r="I100" s="20"/>
      <c r="J100" s="20"/>
    </row>
    <row r="101" spans="2:10" s="21" customFormat="1" x14ac:dyDescent="0.25">
      <c r="B101" s="22"/>
      <c r="D101" s="20"/>
      <c r="E101" s="20"/>
      <c r="G101" s="20"/>
      <c r="H101" s="20"/>
      <c r="I101" s="20"/>
      <c r="J101" s="20"/>
    </row>
    <row r="102" spans="2:10" s="21" customFormat="1" x14ac:dyDescent="0.25">
      <c r="B102" s="22"/>
      <c r="D102" s="20"/>
      <c r="E102" s="20"/>
      <c r="G102" s="20"/>
      <c r="H102" s="20"/>
      <c r="I102" s="20"/>
      <c r="J102" s="20"/>
    </row>
    <row r="103" spans="2:10" s="21" customFormat="1" x14ac:dyDescent="0.25">
      <c r="B103" s="22"/>
      <c r="D103" s="20"/>
      <c r="E103" s="20"/>
      <c r="G103" s="20"/>
      <c r="H103" s="20"/>
      <c r="I103" s="20"/>
      <c r="J103" s="20"/>
    </row>
    <row r="104" spans="2:10" s="21" customFormat="1" x14ac:dyDescent="0.25">
      <c r="B104" s="22"/>
      <c r="D104" s="20"/>
      <c r="E104" s="20"/>
      <c r="G104" s="20"/>
      <c r="H104" s="20"/>
      <c r="I104" s="20"/>
      <c r="J104" s="20"/>
    </row>
    <row r="105" spans="2:10" s="21" customFormat="1" x14ac:dyDescent="0.25">
      <c r="B105" s="22"/>
      <c r="D105" s="20"/>
      <c r="E105" s="20"/>
      <c r="G105" s="20"/>
      <c r="H105" s="20"/>
      <c r="I105" s="20"/>
      <c r="J105" s="20"/>
    </row>
    <row r="106" spans="2:10" s="21" customFormat="1" x14ac:dyDescent="0.25">
      <c r="B106" s="22"/>
      <c r="D106" s="20"/>
      <c r="E106" s="20"/>
      <c r="G106" s="20"/>
      <c r="H106" s="20"/>
      <c r="I106" s="20"/>
      <c r="J106" s="20"/>
    </row>
    <row r="107" spans="2:10" s="21" customFormat="1" x14ac:dyDescent="0.25">
      <c r="B107" s="22"/>
      <c r="D107" s="20"/>
      <c r="E107" s="20"/>
      <c r="G107" s="20"/>
      <c r="H107" s="20"/>
      <c r="I107" s="20"/>
      <c r="J107" s="20"/>
    </row>
    <row r="108" spans="2:10" s="21" customFormat="1" x14ac:dyDescent="0.25">
      <c r="B108" s="22"/>
      <c r="D108" s="20"/>
      <c r="E108" s="20"/>
      <c r="G108" s="20"/>
      <c r="H108" s="20"/>
      <c r="I108" s="20"/>
      <c r="J108" s="20"/>
    </row>
    <row r="109" spans="2:10" s="21" customFormat="1" x14ac:dyDescent="0.25">
      <c r="B109" s="22"/>
      <c r="D109" s="20"/>
      <c r="E109" s="20"/>
      <c r="G109" s="20"/>
      <c r="H109" s="20"/>
      <c r="I109" s="20"/>
      <c r="J109" s="20"/>
    </row>
    <row r="110" spans="2:10" s="21" customFormat="1" x14ac:dyDescent="0.25">
      <c r="B110" s="22"/>
      <c r="D110" s="20"/>
      <c r="E110" s="20"/>
      <c r="G110" s="20"/>
      <c r="H110" s="20"/>
      <c r="I110" s="20"/>
      <c r="J110" s="20"/>
    </row>
    <row r="111" spans="2:10" s="21" customFormat="1" x14ac:dyDescent="0.25">
      <c r="B111" s="22"/>
      <c r="D111" s="20"/>
      <c r="E111" s="20"/>
      <c r="G111" s="20"/>
      <c r="H111" s="20"/>
      <c r="I111" s="20"/>
      <c r="J111" s="20"/>
    </row>
    <row r="112" spans="2:10" s="21" customFormat="1" x14ac:dyDescent="0.25">
      <c r="B112" s="22"/>
      <c r="D112" s="20"/>
      <c r="E112" s="20"/>
      <c r="G112" s="20"/>
      <c r="H112" s="20"/>
      <c r="I112" s="20"/>
      <c r="J112" s="20"/>
    </row>
    <row r="113" spans="2:10" s="21" customFormat="1" x14ac:dyDescent="0.25">
      <c r="B113" s="22"/>
      <c r="D113" s="20"/>
      <c r="E113" s="20"/>
      <c r="G113" s="20"/>
      <c r="H113" s="20"/>
      <c r="I113" s="20"/>
      <c r="J113" s="20"/>
    </row>
    <row r="114" spans="2:10" s="21" customFormat="1" x14ac:dyDescent="0.25">
      <c r="B114" s="22"/>
      <c r="D114" s="20"/>
      <c r="E114" s="20"/>
      <c r="G114" s="20"/>
      <c r="H114" s="20"/>
      <c r="I114" s="20"/>
      <c r="J114" s="20"/>
    </row>
    <row r="115" spans="2:10" s="21" customFormat="1" x14ac:dyDescent="0.25">
      <c r="B115" s="22"/>
      <c r="D115" s="20"/>
      <c r="E115" s="20"/>
      <c r="G115" s="20"/>
      <c r="H115" s="20"/>
      <c r="I115" s="20"/>
      <c r="J115" s="20"/>
    </row>
    <row r="116" spans="2:10" s="21" customFormat="1" x14ac:dyDescent="0.25">
      <c r="B116" s="22"/>
      <c r="D116" s="20"/>
      <c r="E116" s="20"/>
      <c r="G116" s="20"/>
      <c r="H116" s="20"/>
      <c r="I116" s="20"/>
      <c r="J116" s="20"/>
    </row>
    <row r="117" spans="2:10" s="21" customFormat="1" x14ac:dyDescent="0.25">
      <c r="B117" s="22"/>
      <c r="D117" s="20"/>
      <c r="E117" s="20"/>
      <c r="G117" s="20"/>
      <c r="H117" s="20"/>
      <c r="I117" s="20"/>
      <c r="J117" s="20"/>
    </row>
    <row r="118" spans="2:10" s="21" customFormat="1" x14ac:dyDescent="0.25">
      <c r="B118" s="22"/>
      <c r="D118" s="20"/>
      <c r="E118" s="20"/>
      <c r="G118" s="20"/>
      <c r="H118" s="20"/>
      <c r="I118" s="20"/>
      <c r="J118" s="20"/>
    </row>
    <row r="119" spans="2:10" s="21" customFormat="1" x14ac:dyDescent="0.25">
      <c r="B119" s="22"/>
      <c r="D119" s="20"/>
      <c r="E119" s="20"/>
      <c r="G119" s="20"/>
      <c r="H119" s="20"/>
      <c r="I119" s="20"/>
      <c r="J119" s="20"/>
    </row>
    <row r="120" spans="2:10" s="21" customFormat="1" x14ac:dyDescent="0.25">
      <c r="B120" s="22"/>
      <c r="D120" s="20"/>
      <c r="E120" s="20"/>
      <c r="G120" s="20"/>
      <c r="H120" s="20"/>
      <c r="I120" s="20"/>
      <c r="J120" s="20"/>
    </row>
    <row r="121" spans="2:10" s="21" customFormat="1" x14ac:dyDescent="0.25">
      <c r="B121" s="22"/>
      <c r="D121" s="20"/>
      <c r="E121" s="20"/>
      <c r="G121" s="20"/>
      <c r="H121" s="20"/>
      <c r="I121" s="20"/>
      <c r="J121" s="20"/>
    </row>
    <row r="122" spans="2:10" s="21" customFormat="1" x14ac:dyDescent="0.25">
      <c r="B122" s="22"/>
      <c r="D122" s="20"/>
      <c r="E122" s="20"/>
      <c r="G122" s="20"/>
      <c r="H122" s="20"/>
      <c r="I122" s="20"/>
      <c r="J122" s="20"/>
    </row>
    <row r="123" spans="2:10" s="21" customFormat="1" x14ac:dyDescent="0.25">
      <c r="B123" s="22"/>
      <c r="D123" s="20"/>
      <c r="E123" s="20"/>
      <c r="G123" s="20"/>
      <c r="H123" s="20"/>
      <c r="I123" s="20"/>
      <c r="J123" s="20"/>
    </row>
    <row r="124" spans="2:10" s="21" customFormat="1" x14ac:dyDescent="0.25">
      <c r="B124" s="22"/>
      <c r="D124" s="20"/>
      <c r="E124" s="20"/>
      <c r="G124" s="20"/>
      <c r="H124" s="20"/>
      <c r="I124" s="20"/>
      <c r="J124" s="20"/>
    </row>
    <row r="125" spans="2:10" s="21" customFormat="1" x14ac:dyDescent="0.25">
      <c r="B125" s="22"/>
      <c r="D125" s="20"/>
      <c r="E125" s="20"/>
      <c r="G125" s="20"/>
      <c r="H125" s="20"/>
      <c r="I125" s="20"/>
      <c r="J125" s="20"/>
    </row>
    <row r="126" spans="2:10" s="21" customFormat="1" x14ac:dyDescent="0.25">
      <c r="B126" s="22"/>
      <c r="D126" s="20"/>
      <c r="E126" s="20"/>
      <c r="G126" s="20"/>
      <c r="H126" s="20"/>
      <c r="I126" s="20"/>
      <c r="J126" s="20"/>
    </row>
    <row r="127" spans="2:10" s="21" customFormat="1" x14ac:dyDescent="0.25">
      <c r="B127" s="22"/>
      <c r="D127" s="20"/>
      <c r="E127" s="20"/>
      <c r="G127" s="20"/>
      <c r="H127" s="20"/>
      <c r="I127" s="20"/>
      <c r="J127" s="20"/>
    </row>
    <row r="128" spans="2:10" s="21" customFormat="1" x14ac:dyDescent="0.25">
      <c r="B128" s="22"/>
      <c r="D128" s="20"/>
      <c r="E128" s="20"/>
      <c r="G128" s="20"/>
      <c r="H128" s="20"/>
      <c r="I128" s="20"/>
      <c r="J128" s="20"/>
    </row>
    <row r="129" spans="2:10" s="21" customFormat="1" x14ac:dyDescent="0.25">
      <c r="B129" s="22"/>
      <c r="D129" s="20"/>
      <c r="E129" s="20"/>
      <c r="G129" s="20"/>
      <c r="H129" s="20"/>
      <c r="I129" s="20"/>
      <c r="J129" s="20"/>
    </row>
    <row r="130" spans="2:10" s="21" customFormat="1" x14ac:dyDescent="0.25">
      <c r="B130" s="22"/>
      <c r="D130" s="20"/>
      <c r="E130" s="20"/>
      <c r="G130" s="20"/>
      <c r="H130" s="20"/>
      <c r="I130" s="20"/>
      <c r="J130" s="20"/>
    </row>
    <row r="131" spans="2:10" s="21" customFormat="1" x14ac:dyDescent="0.25">
      <c r="B131" s="22"/>
      <c r="D131" s="20"/>
      <c r="E131" s="20"/>
      <c r="G131" s="20"/>
      <c r="H131" s="20"/>
      <c r="I131" s="20"/>
      <c r="J131" s="20"/>
    </row>
    <row r="132" spans="2:10" s="21" customFormat="1" x14ac:dyDescent="0.25">
      <c r="B132" s="22"/>
      <c r="D132" s="20"/>
      <c r="E132" s="20"/>
      <c r="G132" s="20"/>
      <c r="H132" s="20"/>
      <c r="I132" s="20"/>
      <c r="J132" s="20"/>
    </row>
    <row r="133" spans="2:10" s="21" customFormat="1" x14ac:dyDescent="0.25">
      <c r="B133" s="22"/>
      <c r="D133" s="20"/>
      <c r="E133" s="20"/>
      <c r="G133" s="20"/>
      <c r="H133" s="20"/>
      <c r="I133" s="20"/>
      <c r="J133" s="20"/>
    </row>
    <row r="134" spans="2:10" s="21" customFormat="1" x14ac:dyDescent="0.25">
      <c r="B134" s="22"/>
      <c r="D134" s="20"/>
      <c r="E134" s="20"/>
      <c r="G134" s="20"/>
      <c r="H134" s="20"/>
      <c r="I134" s="20"/>
      <c r="J134" s="20"/>
    </row>
    <row r="135" spans="2:10" s="21" customFormat="1" x14ac:dyDescent="0.25">
      <c r="B135" s="22"/>
      <c r="D135" s="20"/>
      <c r="E135" s="20"/>
      <c r="G135" s="20"/>
      <c r="H135" s="20"/>
      <c r="I135" s="20"/>
      <c r="J135" s="20"/>
    </row>
    <row r="136" spans="2:10" s="21" customFormat="1" x14ac:dyDescent="0.25">
      <c r="B136" s="22"/>
      <c r="D136" s="20"/>
      <c r="E136" s="20"/>
      <c r="G136" s="20"/>
      <c r="H136" s="20"/>
      <c r="I136" s="20"/>
      <c r="J136" s="20"/>
    </row>
    <row r="137" spans="2:10" s="21" customFormat="1" x14ac:dyDescent="0.25">
      <c r="B137" s="22"/>
      <c r="D137" s="20"/>
      <c r="E137" s="20"/>
      <c r="G137" s="20"/>
      <c r="H137" s="20"/>
      <c r="I137" s="20"/>
      <c r="J137" s="20"/>
    </row>
    <row r="138" spans="2:10" s="21" customFormat="1" x14ac:dyDescent="0.25">
      <c r="B138" s="22"/>
      <c r="D138" s="20"/>
      <c r="E138" s="20"/>
      <c r="G138" s="20"/>
      <c r="H138" s="20"/>
      <c r="I138" s="20"/>
      <c r="J138" s="20"/>
    </row>
    <row r="139" spans="2:10" s="21" customFormat="1" x14ac:dyDescent="0.25">
      <c r="B139" s="22"/>
      <c r="D139" s="20"/>
      <c r="E139" s="20"/>
      <c r="G139" s="20"/>
      <c r="H139" s="20"/>
      <c r="I139" s="20"/>
      <c r="J139" s="20"/>
    </row>
    <row r="140" spans="2:10" s="21" customFormat="1" x14ac:dyDescent="0.25">
      <c r="B140" s="22"/>
      <c r="D140" s="20"/>
      <c r="E140" s="20"/>
      <c r="G140" s="20"/>
      <c r="H140" s="20"/>
      <c r="I140" s="20"/>
      <c r="J140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2"/>
  <sheetViews>
    <sheetView workbookViewId="0">
      <selection activeCell="D8" sqref="D8"/>
    </sheetView>
  </sheetViews>
  <sheetFormatPr defaultRowHeight="15" x14ac:dyDescent="0.25"/>
  <cols>
    <col min="1" max="1" width="10" style="21" customWidth="1"/>
    <col min="2" max="2" width="10.7109375" style="30" bestFit="1" customWidth="1"/>
    <col min="3" max="3" width="16.42578125" style="21" customWidth="1"/>
    <col min="4" max="4" width="51.7109375" style="20" bestFit="1" customWidth="1"/>
    <col min="5" max="5" width="16.140625" style="20" customWidth="1"/>
    <col min="6" max="6" width="13.140625" style="21" customWidth="1"/>
    <col min="7" max="7" width="8.7109375" style="20" bestFit="1" customWidth="1"/>
    <col min="8" max="8" width="9.140625" style="20"/>
    <col min="9" max="9" width="9.140625" style="35"/>
    <col min="10" max="10" width="12.140625" style="20" customWidth="1"/>
    <col min="11" max="11" width="11.28515625" style="20" customWidth="1"/>
    <col min="12" max="16384" width="9.140625" style="20"/>
  </cols>
  <sheetData>
    <row r="1" spans="1:11" x14ac:dyDescent="0.25">
      <c r="A1" s="6" t="s">
        <v>0</v>
      </c>
      <c r="B1" s="15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93</v>
      </c>
      <c r="I1" s="34"/>
    </row>
    <row r="2" spans="1:11" x14ac:dyDescent="0.25">
      <c r="A2" s="33" t="s">
        <v>164</v>
      </c>
      <c r="B2" s="32">
        <v>43385</v>
      </c>
      <c r="C2" s="21" t="s">
        <v>69</v>
      </c>
      <c r="D2" s="21" t="s">
        <v>65</v>
      </c>
      <c r="E2" s="20">
        <v>91000</v>
      </c>
      <c r="F2" s="21">
        <v>1820</v>
      </c>
      <c r="G2" s="23">
        <v>0.02</v>
      </c>
      <c r="H2" s="20" t="s">
        <v>92</v>
      </c>
      <c r="I2" s="35">
        <f>F2/E2</f>
        <v>0.02</v>
      </c>
    </row>
    <row r="3" spans="1:11" x14ac:dyDescent="0.25">
      <c r="A3" s="33" t="s">
        <v>165</v>
      </c>
      <c r="B3" s="32">
        <v>43385</v>
      </c>
      <c r="C3" s="21" t="s">
        <v>59</v>
      </c>
      <c r="D3" s="21" t="s">
        <v>60</v>
      </c>
      <c r="E3" s="20">
        <v>99000</v>
      </c>
      <c r="F3" s="21">
        <v>1980</v>
      </c>
      <c r="G3" s="23">
        <v>0.02</v>
      </c>
      <c r="H3" s="20" t="s">
        <v>92</v>
      </c>
      <c r="I3" s="35">
        <f t="shared" ref="I3:I51" si="0">F3/E3</f>
        <v>0.02</v>
      </c>
    </row>
    <row r="4" spans="1:11" x14ac:dyDescent="0.25">
      <c r="A4" s="33" t="s">
        <v>166</v>
      </c>
      <c r="B4" s="32">
        <v>43388</v>
      </c>
      <c r="C4" s="21" t="s">
        <v>109</v>
      </c>
      <c r="D4" s="21" t="s">
        <v>108</v>
      </c>
      <c r="E4" s="20">
        <v>9780</v>
      </c>
      <c r="F4" s="21">
        <v>196</v>
      </c>
      <c r="G4" s="23">
        <v>0.02</v>
      </c>
      <c r="H4" s="20" t="s">
        <v>92</v>
      </c>
      <c r="I4" s="35">
        <f t="shared" si="0"/>
        <v>2.0040899795501024E-2</v>
      </c>
      <c r="J4" s="20">
        <f>9780*0.02</f>
        <v>195.6</v>
      </c>
    </row>
    <row r="5" spans="1:11" x14ac:dyDescent="0.25">
      <c r="A5" s="33" t="s">
        <v>172</v>
      </c>
      <c r="B5" s="32">
        <v>43391</v>
      </c>
      <c r="C5" s="27" t="s">
        <v>201</v>
      </c>
      <c r="D5" s="27" t="s">
        <v>202</v>
      </c>
      <c r="E5" s="36">
        <v>16900</v>
      </c>
      <c r="F5" s="27">
        <v>338</v>
      </c>
      <c r="G5" s="23">
        <v>0.02</v>
      </c>
      <c r="H5" s="20" t="s">
        <v>92</v>
      </c>
      <c r="I5" s="35">
        <f>F5/E5</f>
        <v>0.02</v>
      </c>
    </row>
    <row r="6" spans="1:11" x14ac:dyDescent="0.25">
      <c r="A6" s="33" t="s">
        <v>179</v>
      </c>
      <c r="B6" s="32">
        <v>43399</v>
      </c>
      <c r="C6" s="27" t="s">
        <v>205</v>
      </c>
      <c r="D6" s="27" t="s">
        <v>206</v>
      </c>
      <c r="E6" s="36">
        <v>12500</v>
      </c>
      <c r="F6" s="27">
        <v>250</v>
      </c>
      <c r="G6" s="23">
        <v>0.02</v>
      </c>
      <c r="H6" s="20" t="s">
        <v>92</v>
      </c>
      <c r="I6" s="35">
        <f>F6/E6</f>
        <v>0.02</v>
      </c>
    </row>
    <row r="7" spans="1:11" ht="15.75" thickBot="1" x14ac:dyDescent="0.3">
      <c r="A7" s="33"/>
      <c r="B7" s="32"/>
      <c r="C7" s="27"/>
      <c r="D7" s="1" t="s">
        <v>216</v>
      </c>
      <c r="E7" s="25">
        <f>SUM(E2:E6)</f>
        <v>229180</v>
      </c>
      <c r="F7" s="25">
        <f>SUM(F2:F6)</f>
        <v>4584</v>
      </c>
      <c r="G7" s="23"/>
    </row>
    <row r="8" spans="1:11" ht="15.75" thickTop="1" x14ac:dyDescent="0.25">
      <c r="A8" s="33"/>
      <c r="B8" s="32"/>
      <c r="C8" s="27"/>
      <c r="D8" s="27"/>
      <c r="E8" s="36"/>
      <c r="F8" s="27"/>
      <c r="G8" s="23"/>
    </row>
    <row r="9" spans="1:11" x14ac:dyDescent="0.25">
      <c r="A9" s="33" t="s">
        <v>167</v>
      </c>
      <c r="B9" s="32">
        <v>43391</v>
      </c>
      <c r="C9" s="27" t="s">
        <v>46</v>
      </c>
      <c r="D9" s="27" t="s">
        <v>45</v>
      </c>
      <c r="E9" s="20">
        <v>1935.0000000000002</v>
      </c>
      <c r="F9" s="21">
        <v>39</v>
      </c>
      <c r="G9" s="23">
        <v>0.02</v>
      </c>
      <c r="H9" s="20" t="s">
        <v>92</v>
      </c>
      <c r="I9" s="35">
        <f t="shared" si="0"/>
        <v>2.0155038759689919E-2</v>
      </c>
      <c r="J9" s="20">
        <f>645*3*0.02</f>
        <v>38.700000000000003</v>
      </c>
    </row>
    <row r="10" spans="1:11" x14ac:dyDescent="0.25">
      <c r="A10" s="33" t="s">
        <v>168</v>
      </c>
      <c r="B10" s="32">
        <v>43391</v>
      </c>
      <c r="C10" s="27" t="s">
        <v>107</v>
      </c>
      <c r="D10" s="27" t="s">
        <v>106</v>
      </c>
      <c r="E10" s="36">
        <v>2262</v>
      </c>
      <c r="F10" s="27">
        <v>45</v>
      </c>
      <c r="G10" s="23">
        <v>0.02</v>
      </c>
      <c r="H10" s="20" t="s">
        <v>92</v>
      </c>
      <c r="I10" s="35">
        <f t="shared" si="0"/>
        <v>1.9893899204244031E-2</v>
      </c>
      <c r="J10" s="20">
        <f>K10*0.02</f>
        <v>45.24</v>
      </c>
      <c r="K10" s="20">
        <f>2670-408</f>
        <v>2262</v>
      </c>
    </row>
    <row r="11" spans="1:11" x14ac:dyDescent="0.25">
      <c r="A11" s="33" t="s">
        <v>169</v>
      </c>
      <c r="B11" s="32">
        <v>43391</v>
      </c>
      <c r="C11" s="27" t="s">
        <v>68</v>
      </c>
      <c r="D11" s="27" t="s">
        <v>17</v>
      </c>
      <c r="E11" s="36">
        <v>5000</v>
      </c>
      <c r="F11" s="27">
        <v>100</v>
      </c>
      <c r="G11" s="23">
        <v>0.02</v>
      </c>
      <c r="H11" s="20" t="s">
        <v>92</v>
      </c>
      <c r="I11" s="35">
        <f t="shared" si="0"/>
        <v>0.02</v>
      </c>
    </row>
    <row r="12" spans="1:11" x14ac:dyDescent="0.25">
      <c r="A12" s="33" t="s">
        <v>170</v>
      </c>
      <c r="B12" s="32">
        <v>43391</v>
      </c>
      <c r="C12" s="27" t="s">
        <v>13</v>
      </c>
      <c r="D12" s="27" t="s">
        <v>207</v>
      </c>
      <c r="E12" s="36">
        <v>3250</v>
      </c>
      <c r="F12" s="27">
        <v>65</v>
      </c>
      <c r="G12" s="23">
        <v>0.02</v>
      </c>
      <c r="H12" s="20" t="s">
        <v>92</v>
      </c>
      <c r="I12" s="35">
        <f t="shared" si="0"/>
        <v>0.02</v>
      </c>
    </row>
    <row r="13" spans="1:11" x14ac:dyDescent="0.25">
      <c r="A13" s="33" t="s">
        <v>171</v>
      </c>
      <c r="B13" s="32">
        <v>43391</v>
      </c>
      <c r="C13" s="27" t="s">
        <v>18</v>
      </c>
      <c r="D13" s="27" t="s">
        <v>200</v>
      </c>
      <c r="E13" s="36">
        <v>6500</v>
      </c>
      <c r="F13" s="27">
        <v>130</v>
      </c>
      <c r="G13" s="23">
        <v>0.02</v>
      </c>
      <c r="H13" s="20" t="s">
        <v>92</v>
      </c>
      <c r="I13" s="35">
        <f t="shared" si="0"/>
        <v>0.02</v>
      </c>
    </row>
    <row r="14" spans="1:11" x14ac:dyDescent="0.25">
      <c r="A14" s="33" t="s">
        <v>173</v>
      </c>
      <c r="B14" s="32">
        <v>43395</v>
      </c>
      <c r="C14" s="21" t="s">
        <v>12</v>
      </c>
      <c r="D14" s="21" t="s">
        <v>11</v>
      </c>
      <c r="E14" s="36">
        <v>309028</v>
      </c>
      <c r="F14" s="27">
        <v>6181</v>
      </c>
      <c r="G14" s="23">
        <v>0.02</v>
      </c>
      <c r="H14" s="20" t="s">
        <v>92</v>
      </c>
      <c r="I14" s="35">
        <f t="shared" si="0"/>
        <v>2.000142381920085E-2</v>
      </c>
      <c r="J14" s="20">
        <f>309028*0.02</f>
        <v>6180.56</v>
      </c>
    </row>
    <row r="15" spans="1:11" x14ac:dyDescent="0.25">
      <c r="A15" s="33" t="s">
        <v>174</v>
      </c>
      <c r="B15" s="32">
        <v>43395</v>
      </c>
      <c r="C15" s="27" t="s">
        <v>121</v>
      </c>
      <c r="D15" s="27" t="s">
        <v>122</v>
      </c>
      <c r="E15" s="36">
        <v>59495.000000000007</v>
      </c>
      <c r="F15" s="27">
        <v>1190</v>
      </c>
      <c r="G15" s="23">
        <v>0.02</v>
      </c>
      <c r="H15" s="20" t="s">
        <v>92</v>
      </c>
      <c r="I15" s="35">
        <f t="shared" si="0"/>
        <v>2.000168081351374E-2</v>
      </c>
      <c r="J15" s="20">
        <f>59495*0.02</f>
        <v>1189.9000000000001</v>
      </c>
    </row>
    <row r="16" spans="1:11" x14ac:dyDescent="0.25">
      <c r="A16" s="33" t="s">
        <v>175</v>
      </c>
      <c r="B16" s="32">
        <v>43395</v>
      </c>
      <c r="C16" s="27" t="s">
        <v>119</v>
      </c>
      <c r="D16" s="27" t="s">
        <v>120</v>
      </c>
      <c r="E16" s="36">
        <v>101844</v>
      </c>
      <c r="F16" s="27">
        <v>2037</v>
      </c>
      <c r="G16" s="23">
        <v>0.02</v>
      </c>
      <c r="H16" s="20" t="s">
        <v>92</v>
      </c>
      <c r="I16" s="35">
        <f t="shared" si="0"/>
        <v>2.0001178272652291E-2</v>
      </c>
      <c r="J16" s="20">
        <f>33948+67896</f>
        <v>101844</v>
      </c>
      <c r="K16" s="20">
        <f>J16*0.02</f>
        <v>2036.88</v>
      </c>
    </row>
    <row r="17" spans="1:11" x14ac:dyDescent="0.25">
      <c r="A17" s="33" t="s">
        <v>176</v>
      </c>
      <c r="B17" s="32">
        <v>43395</v>
      </c>
      <c r="C17" s="27" t="s">
        <v>7</v>
      </c>
      <c r="D17" s="27" t="s">
        <v>8</v>
      </c>
      <c r="E17" s="36">
        <v>116631</v>
      </c>
      <c r="F17" s="27">
        <v>2333</v>
      </c>
      <c r="G17" s="23">
        <v>0.02</v>
      </c>
      <c r="H17" s="20" t="s">
        <v>92</v>
      </c>
      <c r="I17" s="35">
        <f t="shared" si="0"/>
        <v>2.0003258138916756E-2</v>
      </c>
      <c r="J17" s="20">
        <f>100151+16480</f>
        <v>116631</v>
      </c>
      <c r="K17" s="20">
        <f>J17*0.02</f>
        <v>2332.62</v>
      </c>
    </row>
    <row r="18" spans="1:11" x14ac:dyDescent="0.25">
      <c r="A18" s="33" t="s">
        <v>177</v>
      </c>
      <c r="B18" s="32">
        <v>43395</v>
      </c>
      <c r="C18" s="27" t="s">
        <v>115</v>
      </c>
      <c r="D18" s="27" t="s">
        <v>116</v>
      </c>
      <c r="E18" s="36">
        <v>58680.000000000007</v>
      </c>
      <c r="F18" s="27">
        <v>1174</v>
      </c>
      <c r="G18" s="23">
        <v>0.02</v>
      </c>
      <c r="H18" s="20" t="s">
        <v>92</v>
      </c>
      <c r="I18" s="35">
        <f t="shared" si="0"/>
        <v>2.00068166325835E-2</v>
      </c>
      <c r="J18" s="20">
        <v>58680</v>
      </c>
      <c r="K18" s="20">
        <f>J18*0.02</f>
        <v>1173.6000000000001</v>
      </c>
    </row>
    <row r="19" spans="1:11" x14ac:dyDescent="0.25">
      <c r="A19" s="33" t="s">
        <v>178</v>
      </c>
      <c r="B19" s="32">
        <v>43399</v>
      </c>
      <c r="C19" s="27" t="s">
        <v>203</v>
      </c>
      <c r="D19" s="27" t="s">
        <v>204</v>
      </c>
      <c r="E19" s="36">
        <v>4950</v>
      </c>
      <c r="F19" s="27">
        <v>99</v>
      </c>
      <c r="G19" s="23">
        <v>0.02</v>
      </c>
      <c r="H19" s="20" t="s">
        <v>92</v>
      </c>
      <c r="I19" s="35">
        <f t="shared" si="0"/>
        <v>0.02</v>
      </c>
    </row>
    <row r="20" spans="1:11" ht="15.75" thickBot="1" x14ac:dyDescent="0.3">
      <c r="A20" s="33"/>
      <c r="B20" s="32"/>
      <c r="C20" s="1"/>
      <c r="D20" s="1" t="s">
        <v>215</v>
      </c>
      <c r="E20" s="25">
        <f>SUM(E9:E19)</f>
        <v>669575</v>
      </c>
      <c r="F20" s="25">
        <f>SUM(F9:F19)</f>
        <v>13393</v>
      </c>
      <c r="G20" s="23"/>
    </row>
    <row r="21" spans="1:11" ht="15.75" thickTop="1" x14ac:dyDescent="0.25">
      <c r="A21" s="33"/>
      <c r="B21" s="32"/>
      <c r="C21" s="1"/>
      <c r="D21" s="1"/>
      <c r="G21" s="23"/>
    </row>
    <row r="22" spans="1:11" x14ac:dyDescent="0.25">
      <c r="A22" s="33" t="s">
        <v>180</v>
      </c>
      <c r="B22" s="32">
        <v>43417</v>
      </c>
      <c r="C22" s="27" t="s">
        <v>7</v>
      </c>
      <c r="D22" s="27" t="s">
        <v>8</v>
      </c>
      <c r="E22" s="37">
        <v>25780.75</v>
      </c>
      <c r="F22" s="21">
        <v>516</v>
      </c>
      <c r="G22" s="23">
        <v>0.02</v>
      </c>
      <c r="H22" s="20" t="s">
        <v>92</v>
      </c>
      <c r="I22" s="35">
        <f t="shared" si="0"/>
        <v>2.0014933622955113E-2</v>
      </c>
      <c r="J22" s="20">
        <v>25780.75</v>
      </c>
      <c r="K22" s="20">
        <f t="shared" ref="K22:K38" si="1">J22*0.02</f>
        <v>515.61500000000001</v>
      </c>
    </row>
    <row r="23" spans="1:11" x14ac:dyDescent="0.25">
      <c r="A23" s="33" t="s">
        <v>181</v>
      </c>
      <c r="B23" s="32">
        <v>43424</v>
      </c>
      <c r="C23" s="27" t="s">
        <v>121</v>
      </c>
      <c r="D23" s="27" t="s">
        <v>122</v>
      </c>
      <c r="E23" s="37">
        <v>59495.000000000007</v>
      </c>
      <c r="F23" s="27">
        <v>1190</v>
      </c>
      <c r="G23" s="23">
        <v>0.02</v>
      </c>
      <c r="H23" s="20" t="s">
        <v>92</v>
      </c>
      <c r="I23" s="35">
        <f t="shared" ref="I23" si="2">F23/E23</f>
        <v>2.000168081351374E-2</v>
      </c>
      <c r="J23" s="20">
        <v>59495</v>
      </c>
      <c r="K23" s="20">
        <f t="shared" si="1"/>
        <v>1189.9000000000001</v>
      </c>
    </row>
    <row r="24" spans="1:11" x14ac:dyDescent="0.25">
      <c r="A24" s="33" t="s">
        <v>182</v>
      </c>
      <c r="B24" s="32">
        <v>43424</v>
      </c>
      <c r="C24" s="27" t="s">
        <v>46</v>
      </c>
      <c r="D24" s="27" t="s">
        <v>45</v>
      </c>
      <c r="E24" s="37">
        <v>2200</v>
      </c>
      <c r="F24" s="21">
        <v>44</v>
      </c>
      <c r="G24" s="23">
        <v>0.02</v>
      </c>
      <c r="H24" s="20" t="s">
        <v>92</v>
      </c>
      <c r="I24" s="35">
        <f t="shared" si="0"/>
        <v>0.02</v>
      </c>
      <c r="J24" s="20">
        <f>914.18+761+761</f>
        <v>2436.1799999999998</v>
      </c>
      <c r="K24" s="20">
        <f t="shared" si="1"/>
        <v>48.723599999999998</v>
      </c>
    </row>
    <row r="25" spans="1:11" x14ac:dyDescent="0.25">
      <c r="A25" s="33" t="s">
        <v>183</v>
      </c>
      <c r="B25" s="32">
        <v>43424</v>
      </c>
      <c r="C25" s="27" t="s">
        <v>99</v>
      </c>
      <c r="D25" s="27" t="s">
        <v>100</v>
      </c>
      <c r="E25" s="38">
        <v>16050</v>
      </c>
      <c r="F25" s="27">
        <v>321</v>
      </c>
      <c r="G25" s="23">
        <v>0.02</v>
      </c>
      <c r="H25" s="20" t="s">
        <v>92</v>
      </c>
      <c r="I25" s="35">
        <f t="shared" si="0"/>
        <v>0.02</v>
      </c>
      <c r="K25" s="20">
        <f t="shared" si="1"/>
        <v>0</v>
      </c>
    </row>
    <row r="26" spans="1:11" x14ac:dyDescent="0.25">
      <c r="A26" s="33" t="s">
        <v>184</v>
      </c>
      <c r="B26" s="32">
        <v>43424</v>
      </c>
      <c r="C26" s="27" t="s">
        <v>208</v>
      </c>
      <c r="D26" s="27" t="s">
        <v>209</v>
      </c>
      <c r="E26" s="38">
        <v>21600</v>
      </c>
      <c r="F26" s="27">
        <v>432</v>
      </c>
      <c r="G26" s="23">
        <v>0.02</v>
      </c>
      <c r="H26" s="20" t="s">
        <v>92</v>
      </c>
      <c r="I26" s="35">
        <f t="shared" si="0"/>
        <v>0.02</v>
      </c>
      <c r="K26" s="20">
        <f t="shared" si="1"/>
        <v>0</v>
      </c>
    </row>
    <row r="27" spans="1:11" x14ac:dyDescent="0.25">
      <c r="A27" s="33" t="s">
        <v>185</v>
      </c>
      <c r="B27" s="32">
        <v>43426</v>
      </c>
      <c r="C27" s="27" t="s">
        <v>115</v>
      </c>
      <c r="D27" s="27" t="s">
        <v>116</v>
      </c>
      <c r="E27" s="38">
        <v>60636</v>
      </c>
      <c r="F27" s="27">
        <v>1213</v>
      </c>
      <c r="G27" s="23">
        <v>0.02</v>
      </c>
      <c r="H27" s="20" t="s">
        <v>92</v>
      </c>
      <c r="I27" s="35">
        <f t="shared" si="0"/>
        <v>2.0004617718846891E-2</v>
      </c>
      <c r="J27" s="20">
        <v>60636</v>
      </c>
      <c r="K27" s="20">
        <f t="shared" si="1"/>
        <v>1212.72</v>
      </c>
    </row>
    <row r="28" spans="1:11" x14ac:dyDescent="0.25">
      <c r="A28" s="33" t="s">
        <v>186</v>
      </c>
      <c r="B28" s="32">
        <v>43426</v>
      </c>
      <c r="C28" s="21" t="s">
        <v>12</v>
      </c>
      <c r="D28" s="21" t="s">
        <v>11</v>
      </c>
      <c r="E28" s="38">
        <v>212550</v>
      </c>
      <c r="F28" s="27">
        <v>4251</v>
      </c>
      <c r="G28" s="23">
        <v>0.02</v>
      </c>
      <c r="H28" s="20" t="s">
        <v>92</v>
      </c>
      <c r="I28" s="35">
        <f t="shared" si="0"/>
        <v>0.02</v>
      </c>
      <c r="K28" s="20">
        <f t="shared" si="1"/>
        <v>0</v>
      </c>
    </row>
    <row r="29" spans="1:11" x14ac:dyDescent="0.25">
      <c r="A29" s="33" t="s">
        <v>187</v>
      </c>
      <c r="B29" s="32">
        <v>43426</v>
      </c>
      <c r="C29" s="27" t="s">
        <v>119</v>
      </c>
      <c r="D29" s="27" t="s">
        <v>120</v>
      </c>
      <c r="E29" s="38">
        <v>35079.599999999999</v>
      </c>
      <c r="F29" s="27">
        <v>702</v>
      </c>
      <c r="G29" s="23">
        <v>0.02</v>
      </c>
      <c r="H29" s="20" t="s">
        <v>92</v>
      </c>
      <c r="I29" s="35">
        <f t="shared" si="0"/>
        <v>2.0011630691341976E-2</v>
      </c>
      <c r="J29" s="20">
        <v>35079.599999999999</v>
      </c>
      <c r="K29" s="20">
        <f t="shared" si="1"/>
        <v>701.59199999999998</v>
      </c>
    </row>
    <row r="30" spans="1:11" x14ac:dyDescent="0.25">
      <c r="A30" s="33" t="s">
        <v>188</v>
      </c>
      <c r="B30" s="32">
        <v>43426</v>
      </c>
      <c r="C30" s="27" t="s">
        <v>46</v>
      </c>
      <c r="D30" s="27" t="s">
        <v>45</v>
      </c>
      <c r="E30" s="38">
        <v>2298.7799999999997</v>
      </c>
      <c r="F30" s="27">
        <v>46</v>
      </c>
      <c r="G30" s="23">
        <v>0.02</v>
      </c>
      <c r="H30" s="20" t="s">
        <v>92</v>
      </c>
      <c r="I30" s="35">
        <f t="shared" si="0"/>
        <v>2.0010614325859807E-2</v>
      </c>
      <c r="J30" s="20">
        <f>645+1008.78+645</f>
        <v>2298.7799999999997</v>
      </c>
      <c r="K30" s="20">
        <f t="shared" si="1"/>
        <v>45.975599999999993</v>
      </c>
    </row>
    <row r="31" spans="1:11" ht="15.75" thickBot="1" x14ac:dyDescent="0.3">
      <c r="A31" s="33"/>
      <c r="B31" s="32"/>
      <c r="C31" s="27"/>
      <c r="D31" s="1" t="s">
        <v>218</v>
      </c>
      <c r="E31" s="25">
        <f>SUM(E22:E30)</f>
        <v>435690.13</v>
      </c>
      <c r="F31" s="25">
        <f>SUM(F22:F30)</f>
        <v>8715</v>
      </c>
      <c r="G31" s="23"/>
    </row>
    <row r="32" spans="1:11" ht="15.75" thickTop="1" x14ac:dyDescent="0.25">
      <c r="A32" s="33"/>
      <c r="B32" s="32"/>
      <c r="C32" s="27"/>
      <c r="D32" s="27"/>
      <c r="E32" s="38"/>
      <c r="F32" s="27"/>
      <c r="G32" s="23"/>
    </row>
    <row r="33" spans="1:11" x14ac:dyDescent="0.25">
      <c r="A33" s="33" t="s">
        <v>189</v>
      </c>
      <c r="B33" s="32">
        <v>43430</v>
      </c>
      <c r="C33" s="21" t="s">
        <v>69</v>
      </c>
      <c r="D33" s="21" t="s">
        <v>65</v>
      </c>
      <c r="E33" s="38">
        <v>504000</v>
      </c>
      <c r="F33" s="27">
        <v>10080</v>
      </c>
      <c r="G33" s="23">
        <v>0.02</v>
      </c>
      <c r="H33" s="20" t="s">
        <v>92</v>
      </c>
      <c r="I33" s="35">
        <f t="shared" si="0"/>
        <v>0.02</v>
      </c>
      <c r="J33" s="20">
        <f>438000+66000</f>
        <v>504000</v>
      </c>
      <c r="K33" s="20">
        <f t="shared" si="1"/>
        <v>10080</v>
      </c>
    </row>
    <row r="34" spans="1:11" x14ac:dyDescent="0.25">
      <c r="A34" s="33" t="s">
        <v>190</v>
      </c>
      <c r="B34" s="32">
        <v>43430</v>
      </c>
      <c r="C34" s="21" t="s">
        <v>28</v>
      </c>
      <c r="D34" s="21" t="s">
        <v>27</v>
      </c>
      <c r="E34" s="38">
        <v>108076</v>
      </c>
      <c r="F34" s="27">
        <v>2162</v>
      </c>
      <c r="G34" s="23">
        <v>0.02</v>
      </c>
      <c r="H34" s="20" t="s">
        <v>92</v>
      </c>
      <c r="I34" s="35">
        <f t="shared" si="0"/>
        <v>2.0004441319071763E-2</v>
      </c>
      <c r="J34" s="20">
        <v>108076</v>
      </c>
      <c r="K34" s="20">
        <f t="shared" si="1"/>
        <v>2161.52</v>
      </c>
    </row>
    <row r="35" spans="1:11" x14ac:dyDescent="0.25">
      <c r="A35" s="33" t="s">
        <v>171</v>
      </c>
      <c r="B35" s="32">
        <v>43430</v>
      </c>
      <c r="C35" s="21" t="s">
        <v>59</v>
      </c>
      <c r="D35" s="21" t="s">
        <v>60</v>
      </c>
      <c r="E35" s="38">
        <v>118000</v>
      </c>
      <c r="F35" s="27">
        <v>2360</v>
      </c>
      <c r="G35" s="23">
        <v>0.02</v>
      </c>
      <c r="H35" s="20" t="s">
        <v>92</v>
      </c>
      <c r="I35" s="35">
        <f t="shared" si="0"/>
        <v>0.02</v>
      </c>
      <c r="K35" s="20">
        <f t="shared" si="1"/>
        <v>0</v>
      </c>
    </row>
    <row r="36" spans="1:11" x14ac:dyDescent="0.25">
      <c r="A36" s="33" t="s">
        <v>191</v>
      </c>
      <c r="B36" s="32">
        <v>43434</v>
      </c>
      <c r="C36" s="21" t="s">
        <v>112</v>
      </c>
      <c r="D36" s="21" t="s">
        <v>114</v>
      </c>
      <c r="E36" s="38">
        <v>118000</v>
      </c>
      <c r="F36" s="27">
        <v>2360</v>
      </c>
      <c r="G36" s="23">
        <v>0.02</v>
      </c>
      <c r="H36" s="20" t="s">
        <v>92</v>
      </c>
      <c r="I36" s="35">
        <f t="shared" si="0"/>
        <v>0.02</v>
      </c>
      <c r="K36" s="20">
        <f t="shared" si="1"/>
        <v>0</v>
      </c>
    </row>
    <row r="37" spans="1:11" x14ac:dyDescent="0.25">
      <c r="A37" s="33" t="s">
        <v>192</v>
      </c>
      <c r="B37" s="32">
        <v>43434</v>
      </c>
      <c r="C37" s="21" t="s">
        <v>112</v>
      </c>
      <c r="D37" s="21" t="s">
        <v>114</v>
      </c>
      <c r="E37" s="38">
        <v>41500</v>
      </c>
      <c r="F37" s="27">
        <v>830</v>
      </c>
      <c r="G37" s="23">
        <v>0.02</v>
      </c>
      <c r="H37" s="20" t="s">
        <v>92</v>
      </c>
      <c r="I37" s="35">
        <f t="shared" si="0"/>
        <v>0.02</v>
      </c>
      <c r="K37" s="20">
        <f t="shared" si="1"/>
        <v>0</v>
      </c>
    </row>
    <row r="38" spans="1:11" x14ac:dyDescent="0.25">
      <c r="A38" s="33" t="s">
        <v>193</v>
      </c>
      <c r="B38" s="32">
        <v>43434</v>
      </c>
      <c r="C38" s="27" t="s">
        <v>211</v>
      </c>
      <c r="D38" s="27" t="s">
        <v>210</v>
      </c>
      <c r="E38" s="38">
        <v>55000</v>
      </c>
      <c r="F38" s="27">
        <v>1100</v>
      </c>
      <c r="G38" s="23">
        <v>0.02</v>
      </c>
      <c r="H38" s="20" t="s">
        <v>92</v>
      </c>
      <c r="I38" s="35">
        <f t="shared" si="0"/>
        <v>0.02</v>
      </c>
      <c r="K38" s="20">
        <f t="shared" si="1"/>
        <v>0</v>
      </c>
    </row>
    <row r="39" spans="1:11" ht="15.75" thickBot="1" x14ac:dyDescent="0.3">
      <c r="A39" s="33"/>
      <c r="B39" s="32"/>
      <c r="C39" s="1"/>
      <c r="D39" s="1" t="s">
        <v>217</v>
      </c>
      <c r="E39" s="39">
        <f>SUM(E33:E38)</f>
        <v>944576</v>
      </c>
      <c r="F39" s="25">
        <f>SUM(F33:F38)</f>
        <v>18892</v>
      </c>
      <c r="G39" s="23"/>
    </row>
    <row r="40" spans="1:11" ht="15.75" thickTop="1" x14ac:dyDescent="0.25">
      <c r="A40" s="33"/>
      <c r="B40" s="32"/>
      <c r="C40" s="1"/>
      <c r="D40" s="1"/>
      <c r="G40" s="23"/>
    </row>
    <row r="41" spans="1:11" x14ac:dyDescent="0.25">
      <c r="A41" s="33" t="s">
        <v>194</v>
      </c>
      <c r="B41" s="32">
        <v>43441</v>
      </c>
      <c r="C41" s="27" t="s">
        <v>163</v>
      </c>
      <c r="D41" s="27" t="s">
        <v>212</v>
      </c>
      <c r="E41" s="20">
        <v>301000</v>
      </c>
      <c r="F41" s="21">
        <v>6020</v>
      </c>
      <c r="G41" s="23">
        <v>0.02</v>
      </c>
      <c r="H41" s="20" t="s">
        <v>92</v>
      </c>
      <c r="I41" s="35">
        <f t="shared" si="0"/>
        <v>0.02</v>
      </c>
    </row>
    <row r="42" spans="1:11" ht="15.75" thickBot="1" x14ac:dyDescent="0.3">
      <c r="A42" s="33"/>
      <c r="B42" s="32"/>
      <c r="C42" s="27"/>
      <c r="D42" s="1" t="s">
        <v>220</v>
      </c>
      <c r="E42" s="39">
        <f>SUM(E41)</f>
        <v>301000</v>
      </c>
      <c r="F42" s="25">
        <f>SUM(F41)</f>
        <v>6020</v>
      </c>
      <c r="G42" s="23"/>
    </row>
    <row r="43" spans="1:11" ht="15.75" thickTop="1" x14ac:dyDescent="0.25">
      <c r="A43" s="33"/>
      <c r="B43" s="32"/>
      <c r="C43" s="27"/>
      <c r="D43" s="27"/>
      <c r="G43" s="23"/>
    </row>
    <row r="44" spans="1:11" x14ac:dyDescent="0.25">
      <c r="A44" s="33" t="s">
        <v>195</v>
      </c>
      <c r="B44" s="32">
        <v>43444</v>
      </c>
      <c r="C44" s="27" t="s">
        <v>119</v>
      </c>
      <c r="D44" s="27" t="s">
        <v>120</v>
      </c>
      <c r="E44" s="20">
        <v>66800</v>
      </c>
      <c r="F44" s="21">
        <v>1336</v>
      </c>
      <c r="G44" s="23">
        <v>0.02</v>
      </c>
      <c r="H44" s="20" t="s">
        <v>92</v>
      </c>
      <c r="I44" s="35">
        <f t="shared" si="0"/>
        <v>0.02</v>
      </c>
    </row>
    <row r="45" spans="1:11" x14ac:dyDescent="0.25">
      <c r="A45" s="33" t="s">
        <v>196</v>
      </c>
      <c r="B45" s="32">
        <v>43445</v>
      </c>
      <c r="C45" s="27" t="s">
        <v>214</v>
      </c>
      <c r="D45" s="27" t="s">
        <v>213</v>
      </c>
      <c r="E45" s="36">
        <v>20450</v>
      </c>
      <c r="F45" s="21">
        <v>409</v>
      </c>
      <c r="G45" s="23">
        <v>0.02</v>
      </c>
      <c r="H45" s="20" t="s">
        <v>92</v>
      </c>
      <c r="I45" s="35">
        <f t="shared" si="0"/>
        <v>0.02</v>
      </c>
    </row>
    <row r="46" spans="1:11" x14ac:dyDescent="0.25">
      <c r="A46" s="33" t="s">
        <v>80</v>
      </c>
      <c r="B46" s="32">
        <v>43447</v>
      </c>
      <c r="C46" s="27" t="s">
        <v>115</v>
      </c>
      <c r="D46" s="27" t="s">
        <v>116</v>
      </c>
      <c r="E46" s="36">
        <v>58700</v>
      </c>
      <c r="F46" s="21">
        <v>1174</v>
      </c>
      <c r="G46" s="23">
        <v>0.02</v>
      </c>
      <c r="H46" s="20" t="s">
        <v>92</v>
      </c>
      <c r="I46" s="35">
        <f t="shared" si="0"/>
        <v>0.02</v>
      </c>
    </row>
    <row r="47" spans="1:11" x14ac:dyDescent="0.25">
      <c r="A47" s="33" t="s">
        <v>197</v>
      </c>
      <c r="B47" s="32">
        <v>43447</v>
      </c>
      <c r="C47" s="27" t="s">
        <v>7</v>
      </c>
      <c r="D47" s="27" t="s">
        <v>8</v>
      </c>
      <c r="E47" s="36">
        <v>32961</v>
      </c>
      <c r="F47" s="21">
        <v>659</v>
      </c>
      <c r="G47" s="23">
        <v>0.02</v>
      </c>
      <c r="H47" s="20" t="s">
        <v>92</v>
      </c>
      <c r="I47" s="35">
        <f t="shared" si="0"/>
        <v>1.9993325445223142E-2</v>
      </c>
    </row>
    <row r="48" spans="1:11" x14ac:dyDescent="0.25">
      <c r="A48" s="33" t="s">
        <v>198</v>
      </c>
      <c r="B48" s="32">
        <v>43451</v>
      </c>
      <c r="C48" s="27" t="s">
        <v>119</v>
      </c>
      <c r="D48" s="27" t="s">
        <v>120</v>
      </c>
      <c r="E48" s="36">
        <v>101850</v>
      </c>
      <c r="F48" s="21">
        <v>2037</v>
      </c>
      <c r="G48" s="23">
        <v>0.02</v>
      </c>
      <c r="H48" s="20" t="s">
        <v>92</v>
      </c>
      <c r="I48" s="35">
        <f t="shared" si="0"/>
        <v>0.02</v>
      </c>
      <c r="J48" s="20">
        <f>67896+33948</f>
        <v>101844</v>
      </c>
    </row>
    <row r="49" spans="1:9" x14ac:dyDescent="0.25">
      <c r="A49" s="33" t="s">
        <v>185</v>
      </c>
      <c r="B49" s="32">
        <v>43451</v>
      </c>
      <c r="C49" s="21" t="s">
        <v>12</v>
      </c>
      <c r="D49" s="21" t="s">
        <v>11</v>
      </c>
      <c r="E49" s="36">
        <v>216050</v>
      </c>
      <c r="F49" s="21">
        <v>4321</v>
      </c>
      <c r="G49" s="23">
        <v>0.02</v>
      </c>
      <c r="H49" s="20" t="s">
        <v>92</v>
      </c>
      <c r="I49" s="35">
        <f t="shared" si="0"/>
        <v>0.02</v>
      </c>
    </row>
    <row r="50" spans="1:9" x14ac:dyDescent="0.25">
      <c r="A50" s="33" t="s">
        <v>199</v>
      </c>
      <c r="B50" s="32">
        <v>43453</v>
      </c>
      <c r="C50" s="21" t="s">
        <v>12</v>
      </c>
      <c r="D50" s="21" t="s">
        <v>11</v>
      </c>
      <c r="E50" s="36">
        <v>213250</v>
      </c>
      <c r="F50" s="21">
        <v>4265</v>
      </c>
      <c r="G50" s="23">
        <v>0.02</v>
      </c>
      <c r="H50" s="20" t="s">
        <v>92</v>
      </c>
      <c r="I50" s="35">
        <f t="shared" si="0"/>
        <v>0.02</v>
      </c>
    </row>
    <row r="51" spans="1:9" ht="15.75" thickBot="1" x14ac:dyDescent="0.3">
      <c r="A51" s="33"/>
      <c r="B51" s="32"/>
      <c r="C51" s="1"/>
      <c r="D51" s="1" t="s">
        <v>219</v>
      </c>
      <c r="E51" s="39">
        <f>SUM(E44:E50)</f>
        <v>710061</v>
      </c>
      <c r="F51" s="25">
        <f>SUM(F44:F50)</f>
        <v>14201</v>
      </c>
      <c r="G51" s="1"/>
      <c r="H51" s="1"/>
      <c r="I51" s="35">
        <f t="shared" si="0"/>
        <v>1.9999690167464484E-2</v>
      </c>
    </row>
    <row r="52" spans="1:9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64" zoomScale="85" zoomScaleNormal="85" workbookViewId="0">
      <selection activeCell="D18" sqref="D17:D18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2.85546875" bestFit="1" customWidth="1"/>
    <col min="4" max="4" width="30.7109375" bestFit="1" customWidth="1"/>
    <col min="5" max="5" width="11.42578125" bestFit="1" customWidth="1"/>
    <col min="6" max="6" width="12.140625" style="44" bestFit="1" customWidth="1"/>
    <col min="7" max="7" width="8.7109375" style="49" bestFit="1" customWidth="1"/>
    <col min="8" max="8" width="9" style="47" bestFit="1" customWidth="1"/>
  </cols>
  <sheetData>
    <row r="1" spans="1:9" s="20" customFormat="1" x14ac:dyDescent="0.25">
      <c r="A1" s="6" t="s">
        <v>0</v>
      </c>
      <c r="B1" s="15" t="s">
        <v>1</v>
      </c>
      <c r="C1" s="1" t="s">
        <v>2</v>
      </c>
      <c r="D1" s="1" t="s">
        <v>3</v>
      </c>
      <c r="E1" s="2" t="s">
        <v>4</v>
      </c>
      <c r="F1" s="43" t="s">
        <v>5</v>
      </c>
      <c r="G1" s="42" t="s">
        <v>6</v>
      </c>
      <c r="H1" s="43" t="s">
        <v>93</v>
      </c>
      <c r="I1" s="34"/>
    </row>
    <row r="2" spans="1:9" x14ac:dyDescent="0.25">
      <c r="A2" s="4">
        <v>14</v>
      </c>
      <c r="B2" s="12">
        <v>43472</v>
      </c>
      <c r="C2" t="s">
        <v>7</v>
      </c>
      <c r="D2" t="s">
        <v>238</v>
      </c>
      <c r="E2" s="46">
        <f t="shared" ref="E2:E13" si="0">F2/G2</f>
        <v>32950</v>
      </c>
      <c r="F2" s="44">
        <v>659</v>
      </c>
      <c r="G2" s="49">
        <v>0.02</v>
      </c>
      <c r="H2" s="47" t="s">
        <v>92</v>
      </c>
    </row>
    <row r="3" spans="1:9" x14ac:dyDescent="0.25">
      <c r="A3" s="4">
        <v>15</v>
      </c>
      <c r="B3" s="12">
        <v>43472</v>
      </c>
      <c r="C3" t="s">
        <v>68</v>
      </c>
      <c r="D3" t="s">
        <v>17</v>
      </c>
      <c r="E3" s="46">
        <f t="shared" si="0"/>
        <v>5000</v>
      </c>
      <c r="F3" s="44">
        <v>100</v>
      </c>
      <c r="G3" s="49">
        <v>0.02</v>
      </c>
      <c r="H3" s="47" t="s">
        <v>92</v>
      </c>
    </row>
    <row r="4" spans="1:9" x14ac:dyDescent="0.25">
      <c r="A4" s="4">
        <v>17</v>
      </c>
      <c r="B4" s="12">
        <v>43472</v>
      </c>
      <c r="D4" t="s">
        <v>239</v>
      </c>
      <c r="E4" s="46">
        <f t="shared" si="0"/>
        <v>47250</v>
      </c>
      <c r="F4" s="44">
        <v>4725</v>
      </c>
      <c r="G4" s="49">
        <v>0.1</v>
      </c>
      <c r="H4" s="47" t="s">
        <v>92</v>
      </c>
    </row>
    <row r="5" spans="1:9" x14ac:dyDescent="0.25">
      <c r="A5" s="4" t="s">
        <v>221</v>
      </c>
      <c r="B5" s="12">
        <v>43472</v>
      </c>
      <c r="C5" t="s">
        <v>46</v>
      </c>
      <c r="D5" t="s">
        <v>45</v>
      </c>
      <c r="E5" s="46">
        <f t="shared" si="0"/>
        <v>3900</v>
      </c>
      <c r="F5" s="44">
        <v>78</v>
      </c>
      <c r="G5" s="49">
        <v>0.02</v>
      </c>
      <c r="H5" s="47" t="s">
        <v>92</v>
      </c>
    </row>
    <row r="6" spans="1:9" x14ac:dyDescent="0.25">
      <c r="A6" s="4">
        <v>124</v>
      </c>
      <c r="B6" s="12">
        <v>43487</v>
      </c>
      <c r="C6" t="s">
        <v>99</v>
      </c>
      <c r="D6" t="s">
        <v>240</v>
      </c>
      <c r="E6" s="46">
        <f t="shared" si="0"/>
        <v>6300</v>
      </c>
      <c r="F6" s="44">
        <v>126</v>
      </c>
      <c r="G6" s="49">
        <v>0.02</v>
      </c>
      <c r="H6" s="47" t="s">
        <v>92</v>
      </c>
    </row>
    <row r="7" spans="1:9" x14ac:dyDescent="0.25">
      <c r="A7" s="4">
        <v>125</v>
      </c>
      <c r="B7" s="12">
        <v>43487</v>
      </c>
      <c r="C7" t="s">
        <v>241</v>
      </c>
      <c r="D7" t="s">
        <v>242</v>
      </c>
      <c r="E7" s="46">
        <f t="shared" si="0"/>
        <v>23900</v>
      </c>
      <c r="F7" s="44">
        <v>478</v>
      </c>
      <c r="G7" s="49">
        <v>0.02</v>
      </c>
      <c r="H7" s="47" t="s">
        <v>92</v>
      </c>
    </row>
    <row r="8" spans="1:9" x14ac:dyDescent="0.25">
      <c r="A8" s="4">
        <v>126</v>
      </c>
      <c r="B8" s="12">
        <v>43487</v>
      </c>
      <c r="C8" t="s">
        <v>107</v>
      </c>
      <c r="D8" t="s">
        <v>106</v>
      </c>
      <c r="E8" s="46">
        <f t="shared" si="0"/>
        <v>1800</v>
      </c>
      <c r="F8" s="44">
        <v>36</v>
      </c>
      <c r="G8" s="49">
        <v>0.02</v>
      </c>
      <c r="H8" s="47" t="s">
        <v>92</v>
      </c>
    </row>
    <row r="9" spans="1:9" x14ac:dyDescent="0.25">
      <c r="A9" s="4">
        <v>140</v>
      </c>
      <c r="B9" s="12">
        <v>43488</v>
      </c>
      <c r="C9" t="s">
        <v>12</v>
      </c>
      <c r="D9" t="s">
        <v>11</v>
      </c>
      <c r="E9" s="46">
        <f t="shared" si="0"/>
        <v>211150</v>
      </c>
      <c r="F9" s="44">
        <v>4223</v>
      </c>
      <c r="G9" s="49">
        <v>0.02</v>
      </c>
      <c r="H9" s="47" t="s">
        <v>92</v>
      </c>
    </row>
    <row r="10" spans="1:9" x14ac:dyDescent="0.25">
      <c r="A10" s="4">
        <v>141</v>
      </c>
      <c r="B10" s="12">
        <v>43488</v>
      </c>
      <c r="C10" t="s">
        <v>7</v>
      </c>
      <c r="D10" t="s">
        <v>238</v>
      </c>
      <c r="E10" s="46">
        <f t="shared" si="0"/>
        <v>32950</v>
      </c>
      <c r="F10" s="44">
        <v>659</v>
      </c>
      <c r="G10" s="49">
        <v>0.02</v>
      </c>
      <c r="H10" s="47" t="s">
        <v>92</v>
      </c>
    </row>
    <row r="11" spans="1:9" x14ac:dyDescent="0.25">
      <c r="A11" s="4">
        <v>142</v>
      </c>
      <c r="B11" s="12">
        <v>43488</v>
      </c>
      <c r="C11" t="s">
        <v>203</v>
      </c>
      <c r="D11" t="s">
        <v>243</v>
      </c>
      <c r="E11" s="46">
        <f t="shared" si="0"/>
        <v>9600</v>
      </c>
      <c r="F11" s="44">
        <v>192</v>
      </c>
      <c r="G11" s="49">
        <v>0.02</v>
      </c>
      <c r="H11" s="47" t="s">
        <v>92</v>
      </c>
    </row>
    <row r="12" spans="1:9" x14ac:dyDescent="0.25">
      <c r="A12" s="4">
        <v>148</v>
      </c>
      <c r="B12" s="12">
        <v>43493</v>
      </c>
      <c r="C12" t="s">
        <v>38</v>
      </c>
      <c r="D12" t="s">
        <v>37</v>
      </c>
      <c r="E12" s="46">
        <f t="shared" si="0"/>
        <v>57000</v>
      </c>
      <c r="F12" s="44">
        <v>1140</v>
      </c>
      <c r="G12" s="49">
        <v>0.02</v>
      </c>
      <c r="H12" s="47" t="s">
        <v>92</v>
      </c>
    </row>
    <row r="13" spans="1:9" x14ac:dyDescent="0.25">
      <c r="A13" s="4">
        <v>217</v>
      </c>
      <c r="B13" s="12">
        <v>43495</v>
      </c>
      <c r="C13" t="s">
        <v>30</v>
      </c>
      <c r="D13" t="s">
        <v>246</v>
      </c>
      <c r="E13" s="46">
        <f t="shared" si="0"/>
        <v>16500</v>
      </c>
      <c r="F13" s="44">
        <v>330</v>
      </c>
      <c r="G13" s="49">
        <v>0.02</v>
      </c>
      <c r="H13" s="47" t="s">
        <v>92</v>
      </c>
    </row>
    <row r="14" spans="1:9" x14ac:dyDescent="0.25">
      <c r="A14" s="4"/>
      <c r="B14" s="12"/>
      <c r="E14" s="45">
        <f>SUM(E2:E13)</f>
        <v>448300</v>
      </c>
      <c r="F14" s="45">
        <f>SUM(F2:F13)</f>
        <v>12746</v>
      </c>
      <c r="G14" s="50"/>
      <c r="H14" s="48"/>
    </row>
    <row r="15" spans="1:9" x14ac:dyDescent="0.25">
      <c r="A15" s="4"/>
      <c r="B15" s="12"/>
      <c r="E15" s="45"/>
      <c r="F15" s="45"/>
      <c r="G15" s="50"/>
      <c r="H15" s="48"/>
    </row>
    <row r="16" spans="1:9" x14ac:dyDescent="0.25">
      <c r="A16" s="4">
        <v>4</v>
      </c>
      <c r="B16" s="12">
        <v>43467</v>
      </c>
      <c r="C16" t="s">
        <v>156</v>
      </c>
      <c r="D16" t="s">
        <v>157</v>
      </c>
      <c r="E16" s="46">
        <f>F16/G16</f>
        <v>255050</v>
      </c>
      <c r="F16" s="44">
        <v>5101</v>
      </c>
      <c r="G16" s="49">
        <v>0.02</v>
      </c>
      <c r="H16" s="47" t="s">
        <v>92</v>
      </c>
    </row>
    <row r="17" spans="1:8" x14ac:dyDescent="0.25">
      <c r="A17" s="4" t="s">
        <v>222</v>
      </c>
      <c r="B17" s="12">
        <v>43481</v>
      </c>
      <c r="C17" t="s">
        <v>156</v>
      </c>
      <c r="D17" t="s">
        <v>157</v>
      </c>
      <c r="E17" s="46">
        <f>F17/G17</f>
        <v>216400</v>
      </c>
      <c r="F17" s="44">
        <v>4328</v>
      </c>
      <c r="G17" s="49">
        <v>0.02</v>
      </c>
      <c r="H17" s="47" t="s">
        <v>92</v>
      </c>
    </row>
    <row r="18" spans="1:8" x14ac:dyDescent="0.25">
      <c r="A18" s="4" t="s">
        <v>223</v>
      </c>
      <c r="B18" s="12">
        <v>43495</v>
      </c>
      <c r="C18" t="s">
        <v>59</v>
      </c>
      <c r="D18" t="s">
        <v>60</v>
      </c>
      <c r="E18" s="46">
        <f>F18/G18</f>
        <v>355300</v>
      </c>
      <c r="F18" s="44">
        <v>7106</v>
      </c>
      <c r="G18" s="49">
        <v>0.02</v>
      </c>
      <c r="H18" s="47" t="s">
        <v>92</v>
      </c>
    </row>
    <row r="19" spans="1:8" x14ac:dyDescent="0.25">
      <c r="A19" s="4">
        <v>176</v>
      </c>
      <c r="B19" s="12">
        <v>43495</v>
      </c>
      <c r="C19" t="s">
        <v>244</v>
      </c>
      <c r="D19" t="s">
        <v>245</v>
      </c>
      <c r="E19" s="46">
        <f>F19/G19</f>
        <v>97500</v>
      </c>
      <c r="F19" s="44">
        <v>1950</v>
      </c>
      <c r="G19" s="49">
        <v>0.02</v>
      </c>
      <c r="H19" s="47" t="s">
        <v>92</v>
      </c>
    </row>
    <row r="20" spans="1:8" x14ac:dyDescent="0.25">
      <c r="A20" s="4"/>
      <c r="B20" s="12"/>
      <c r="E20" s="51">
        <f>SUM(E16:E19)</f>
        <v>924250</v>
      </c>
      <c r="F20" s="51">
        <f>SUM(F16:F19)</f>
        <v>18485</v>
      </c>
    </row>
    <row r="21" spans="1:8" x14ac:dyDescent="0.25">
      <c r="A21" s="4"/>
      <c r="B21" s="12"/>
      <c r="E21" s="45"/>
      <c r="F21" s="45"/>
      <c r="G21" s="50"/>
      <c r="H21" s="48"/>
    </row>
    <row r="22" spans="1:8" x14ac:dyDescent="0.25">
      <c r="A22" s="4"/>
      <c r="E22" t="s">
        <v>224</v>
      </c>
    </row>
    <row r="23" spans="1:8" x14ac:dyDescent="0.25">
      <c r="A23" s="4"/>
      <c r="B23" s="12"/>
      <c r="E23" s="46"/>
    </row>
    <row r="24" spans="1:8" ht="14.25" customHeight="1" x14ac:dyDescent="0.25">
      <c r="A24" s="4">
        <v>4</v>
      </c>
      <c r="B24" s="12">
        <v>43500</v>
      </c>
      <c r="C24" t="s">
        <v>28</v>
      </c>
      <c r="D24" t="s">
        <v>248</v>
      </c>
      <c r="E24" s="46">
        <f>F24/G24</f>
        <v>255000</v>
      </c>
      <c r="F24" s="44">
        <v>5100</v>
      </c>
      <c r="G24" s="49">
        <v>0.02</v>
      </c>
      <c r="H24" s="47" t="s">
        <v>92</v>
      </c>
    </row>
    <row r="25" spans="1:8" x14ac:dyDescent="0.25">
      <c r="A25" s="4">
        <v>90</v>
      </c>
      <c r="B25" s="12">
        <v>43522</v>
      </c>
      <c r="C25" t="s">
        <v>38</v>
      </c>
      <c r="D25" t="s">
        <v>37</v>
      </c>
      <c r="E25" s="46">
        <f>F25/G25</f>
        <v>12700</v>
      </c>
      <c r="F25" s="44">
        <v>254</v>
      </c>
      <c r="G25" s="49">
        <v>0.02</v>
      </c>
      <c r="H25" s="47" t="s">
        <v>92</v>
      </c>
    </row>
    <row r="26" spans="1:8" x14ac:dyDescent="0.25">
      <c r="A26" s="4">
        <v>91</v>
      </c>
      <c r="B26" s="12">
        <v>43522</v>
      </c>
      <c r="C26" t="s">
        <v>59</v>
      </c>
      <c r="D26" t="s">
        <v>60</v>
      </c>
      <c r="E26" s="46">
        <f>F26/G26</f>
        <v>89950</v>
      </c>
      <c r="F26" s="44">
        <v>1799</v>
      </c>
      <c r="G26" s="49">
        <v>0.02</v>
      </c>
      <c r="H26" s="47" t="s">
        <v>92</v>
      </c>
    </row>
    <row r="27" spans="1:8" x14ac:dyDescent="0.25">
      <c r="A27" s="4">
        <v>92</v>
      </c>
      <c r="B27" s="12">
        <v>43522</v>
      </c>
      <c r="C27" t="s">
        <v>69</v>
      </c>
      <c r="D27" t="s">
        <v>257</v>
      </c>
      <c r="E27" s="46">
        <f>F27/G27</f>
        <v>21100</v>
      </c>
      <c r="F27" s="44">
        <v>422</v>
      </c>
      <c r="G27" s="49">
        <v>0.02</v>
      </c>
      <c r="H27" s="47" t="s">
        <v>92</v>
      </c>
    </row>
    <row r="28" spans="1:8" x14ac:dyDescent="0.25">
      <c r="A28" s="4">
        <v>93</v>
      </c>
      <c r="B28" s="12">
        <v>43522</v>
      </c>
      <c r="C28" t="s">
        <v>258</v>
      </c>
      <c r="D28" t="s">
        <v>259</v>
      </c>
      <c r="E28" s="46">
        <f>F28/G28</f>
        <v>14700</v>
      </c>
      <c r="F28" s="44">
        <v>294</v>
      </c>
      <c r="G28" s="49">
        <v>0.02</v>
      </c>
      <c r="H28" s="47" t="s">
        <v>92</v>
      </c>
    </row>
    <row r="29" spans="1:8" x14ac:dyDescent="0.25">
      <c r="A29" s="4">
        <v>179</v>
      </c>
      <c r="B29" s="12">
        <v>43524</v>
      </c>
      <c r="C29" t="s">
        <v>59</v>
      </c>
      <c r="D29" t="s">
        <v>60</v>
      </c>
      <c r="E29" s="46">
        <f>F29/G29</f>
        <v>55250</v>
      </c>
      <c r="F29" s="44">
        <v>1105</v>
      </c>
      <c r="G29" s="49">
        <v>0.02</v>
      </c>
      <c r="H29" s="47" t="s">
        <v>92</v>
      </c>
    </row>
    <row r="30" spans="1:8" x14ac:dyDescent="0.25">
      <c r="A30" s="4">
        <v>180</v>
      </c>
      <c r="B30" s="12">
        <v>43524</v>
      </c>
      <c r="D30" t="s">
        <v>25</v>
      </c>
      <c r="E30" s="46">
        <f>F30/G30</f>
        <v>128700</v>
      </c>
      <c r="F30" s="44">
        <v>2574</v>
      </c>
      <c r="G30" s="49">
        <v>0.02</v>
      </c>
      <c r="H30" s="47" t="s">
        <v>92</v>
      </c>
    </row>
    <row r="31" spans="1:8" x14ac:dyDescent="0.25">
      <c r="A31" s="40" t="s">
        <v>260</v>
      </c>
      <c r="B31" s="12">
        <v>43524</v>
      </c>
      <c r="C31" t="s">
        <v>263</v>
      </c>
      <c r="D31" t="s">
        <v>262</v>
      </c>
      <c r="E31" s="46">
        <f>F31/G31</f>
        <v>178200</v>
      </c>
      <c r="F31" s="44">
        <v>3564</v>
      </c>
      <c r="G31" s="49">
        <v>0.02</v>
      </c>
      <c r="H31" s="47" t="s">
        <v>92</v>
      </c>
    </row>
    <row r="32" spans="1:8" x14ac:dyDescent="0.25">
      <c r="A32" s="40" t="s">
        <v>261</v>
      </c>
      <c r="B32" s="12">
        <v>43524</v>
      </c>
      <c r="C32" t="s">
        <v>264</v>
      </c>
      <c r="D32" t="s">
        <v>265</v>
      </c>
      <c r="E32" s="46">
        <f>F32/G32</f>
        <v>149800</v>
      </c>
      <c r="F32" s="44">
        <v>2996</v>
      </c>
      <c r="G32" s="49">
        <v>0.02</v>
      </c>
      <c r="H32" s="47" t="s">
        <v>92</v>
      </c>
    </row>
    <row r="33" spans="1:8" x14ac:dyDescent="0.25">
      <c r="A33" s="40"/>
      <c r="B33" s="12"/>
      <c r="E33" s="45">
        <f>SUM(E24:E32)</f>
        <v>905400</v>
      </c>
      <c r="F33" s="45">
        <f>SUM(F24:F32)</f>
        <v>18108</v>
      </c>
      <c r="G33" s="50"/>
    </row>
    <row r="34" spans="1:8" x14ac:dyDescent="0.25">
      <c r="A34" s="40"/>
      <c r="B34" s="12"/>
      <c r="E34" s="45"/>
      <c r="F34" s="45"/>
      <c r="G34" s="50"/>
    </row>
    <row r="35" spans="1:8" x14ac:dyDescent="0.25">
      <c r="A35" s="4">
        <v>1</v>
      </c>
      <c r="B35" s="12">
        <v>43500</v>
      </c>
      <c r="C35" t="s">
        <v>30</v>
      </c>
      <c r="D35" t="s">
        <v>246</v>
      </c>
      <c r="E35" s="46">
        <f t="shared" ref="E35:E36" si="1">F35/G35</f>
        <v>121300</v>
      </c>
      <c r="F35" s="44">
        <v>2426</v>
      </c>
      <c r="G35" s="49">
        <v>0.02</v>
      </c>
      <c r="H35" s="47" t="s">
        <v>92</v>
      </c>
    </row>
    <row r="36" spans="1:8" x14ac:dyDescent="0.25">
      <c r="A36" s="4">
        <v>2</v>
      </c>
      <c r="B36" s="12">
        <v>43500</v>
      </c>
      <c r="D36" t="s">
        <v>247</v>
      </c>
      <c r="E36" s="46">
        <f t="shared" si="1"/>
        <v>1024000</v>
      </c>
      <c r="F36" s="44">
        <v>20480</v>
      </c>
      <c r="G36" s="49">
        <v>0.02</v>
      </c>
      <c r="H36" s="47" t="s">
        <v>92</v>
      </c>
    </row>
    <row r="37" spans="1:8" x14ac:dyDescent="0.25">
      <c r="A37" s="4" t="s">
        <v>225</v>
      </c>
      <c r="B37" s="12">
        <v>43507</v>
      </c>
      <c r="C37" t="s">
        <v>119</v>
      </c>
      <c r="D37" t="s">
        <v>120</v>
      </c>
      <c r="E37" s="46">
        <f>F37/G37</f>
        <v>105250</v>
      </c>
      <c r="F37" s="44">
        <v>2105</v>
      </c>
      <c r="G37" s="49">
        <v>0.02</v>
      </c>
      <c r="H37" s="47" t="s">
        <v>92</v>
      </c>
    </row>
    <row r="38" spans="1:8" x14ac:dyDescent="0.25">
      <c r="A38" s="4" t="s">
        <v>226</v>
      </c>
      <c r="B38" s="12">
        <v>43507</v>
      </c>
      <c r="C38" t="s">
        <v>121</v>
      </c>
      <c r="D38" t="s">
        <v>122</v>
      </c>
      <c r="E38" s="46">
        <f>F38/G38</f>
        <v>119000</v>
      </c>
      <c r="F38" s="44">
        <v>2380</v>
      </c>
      <c r="G38" s="49">
        <v>0.02</v>
      </c>
      <c r="H38" s="47" t="s">
        <v>92</v>
      </c>
    </row>
    <row r="39" spans="1:8" x14ac:dyDescent="0.25">
      <c r="A39" s="4">
        <v>30</v>
      </c>
      <c r="B39" s="12">
        <v>43510</v>
      </c>
      <c r="C39" t="s">
        <v>121</v>
      </c>
      <c r="D39" t="s">
        <v>122</v>
      </c>
      <c r="E39" s="46">
        <f>F39/G39</f>
        <v>59500</v>
      </c>
      <c r="F39" s="44">
        <v>1190</v>
      </c>
      <c r="G39" s="49">
        <v>0.02</v>
      </c>
      <c r="H39" s="47" t="s">
        <v>92</v>
      </c>
    </row>
    <row r="40" spans="1:8" x14ac:dyDescent="0.25">
      <c r="A40" s="4">
        <v>39</v>
      </c>
      <c r="B40" s="12">
        <v>43515</v>
      </c>
      <c r="C40" t="s">
        <v>249</v>
      </c>
      <c r="D40" t="s">
        <v>250</v>
      </c>
      <c r="E40" s="46">
        <f>F40/G40</f>
        <v>1167050</v>
      </c>
      <c r="F40" s="44">
        <v>23341</v>
      </c>
      <c r="G40" s="49">
        <v>0.02</v>
      </c>
      <c r="H40" s="47" t="s">
        <v>92</v>
      </c>
    </row>
    <row r="41" spans="1:8" x14ac:dyDescent="0.25">
      <c r="A41" s="4">
        <v>42</v>
      </c>
      <c r="B41" s="12">
        <v>43515</v>
      </c>
      <c r="C41" t="s">
        <v>119</v>
      </c>
      <c r="D41" t="s">
        <v>120</v>
      </c>
      <c r="E41" s="46">
        <f>F41/G41</f>
        <v>70150</v>
      </c>
      <c r="F41" s="44">
        <v>1403</v>
      </c>
      <c r="G41" s="49">
        <v>0.02</v>
      </c>
      <c r="H41" s="47" t="s">
        <v>92</v>
      </c>
    </row>
    <row r="42" spans="1:8" x14ac:dyDescent="0.25">
      <c r="A42" s="4">
        <v>54</v>
      </c>
      <c r="B42" s="12">
        <v>43517</v>
      </c>
      <c r="C42" t="s">
        <v>251</v>
      </c>
      <c r="D42" t="s">
        <v>252</v>
      </c>
      <c r="E42" s="46">
        <f>F42/G42</f>
        <v>110000</v>
      </c>
      <c r="F42" s="44">
        <v>2200</v>
      </c>
      <c r="G42" s="49">
        <v>0.02</v>
      </c>
      <c r="H42" s="47" t="s">
        <v>92</v>
      </c>
    </row>
    <row r="43" spans="1:8" x14ac:dyDescent="0.25">
      <c r="A43" s="4">
        <v>55</v>
      </c>
      <c r="B43" s="12">
        <v>43517</v>
      </c>
      <c r="C43" t="s">
        <v>253</v>
      </c>
      <c r="D43" t="s">
        <v>254</v>
      </c>
      <c r="E43" s="46">
        <f>F43/G43</f>
        <v>105000</v>
      </c>
      <c r="F43" s="44">
        <v>2100</v>
      </c>
      <c r="G43" s="49">
        <v>0.02</v>
      </c>
      <c r="H43" s="47" t="s">
        <v>92</v>
      </c>
    </row>
    <row r="44" spans="1:8" x14ac:dyDescent="0.25">
      <c r="A44" s="4">
        <v>58</v>
      </c>
      <c r="B44" s="12">
        <v>43517</v>
      </c>
      <c r="C44" t="s">
        <v>256</v>
      </c>
      <c r="D44" t="s">
        <v>255</v>
      </c>
      <c r="E44" s="46">
        <f>F44/G44</f>
        <v>523050</v>
      </c>
      <c r="F44" s="44">
        <v>10461</v>
      </c>
      <c r="G44" s="49">
        <v>0.02</v>
      </c>
      <c r="H44" s="47" t="s">
        <v>92</v>
      </c>
    </row>
    <row r="45" spans="1:8" x14ac:dyDescent="0.25">
      <c r="A45" s="4">
        <v>82</v>
      </c>
      <c r="B45" s="12">
        <v>43518</v>
      </c>
      <c r="C45" t="s">
        <v>119</v>
      </c>
      <c r="D45" t="s">
        <v>120</v>
      </c>
      <c r="E45" s="46">
        <f>F45/G45</f>
        <v>35100</v>
      </c>
      <c r="F45" s="44">
        <v>702</v>
      </c>
      <c r="G45" s="49">
        <v>0.02</v>
      </c>
      <c r="H45" s="47" t="s">
        <v>92</v>
      </c>
    </row>
    <row r="46" spans="1:8" x14ac:dyDescent="0.25">
      <c r="A46" s="4"/>
      <c r="B46" s="12"/>
      <c r="E46" s="51">
        <f>SUM(E35:E45)</f>
        <v>3439400</v>
      </c>
      <c r="F46" s="45">
        <f>SUM(F35:F45)</f>
        <v>68788</v>
      </c>
    </row>
    <row r="47" spans="1:8" x14ac:dyDescent="0.25">
      <c r="A47" s="40"/>
      <c r="B47" s="12"/>
    </row>
    <row r="48" spans="1:8" x14ac:dyDescent="0.25">
      <c r="A48" s="4"/>
      <c r="E48" t="s">
        <v>227</v>
      </c>
    </row>
    <row r="49" spans="1:8" x14ac:dyDescent="0.25">
      <c r="A49" s="4" t="s">
        <v>228</v>
      </c>
      <c r="B49" s="12">
        <v>43531</v>
      </c>
      <c r="C49" t="s">
        <v>115</v>
      </c>
      <c r="D49" t="s">
        <v>116</v>
      </c>
      <c r="E49" s="46">
        <f t="shared" ref="E49:E85" si="2">F49/G49</f>
        <v>121300</v>
      </c>
      <c r="F49" s="44">
        <v>2426</v>
      </c>
      <c r="G49" s="49">
        <v>0.02</v>
      </c>
      <c r="H49" s="47" t="s">
        <v>92</v>
      </c>
    </row>
    <row r="50" spans="1:8" x14ac:dyDescent="0.25">
      <c r="A50" s="4">
        <v>3</v>
      </c>
      <c r="B50" s="12">
        <v>43531</v>
      </c>
      <c r="C50" t="s">
        <v>12</v>
      </c>
      <c r="D50" t="s">
        <v>11</v>
      </c>
      <c r="E50" s="46">
        <f t="shared" si="2"/>
        <v>211850</v>
      </c>
      <c r="F50" s="44">
        <v>4237</v>
      </c>
      <c r="G50" s="49">
        <v>0.02</v>
      </c>
      <c r="H50" s="47" t="s">
        <v>92</v>
      </c>
    </row>
    <row r="51" spans="1:8" x14ac:dyDescent="0.25">
      <c r="A51" s="4">
        <v>4</v>
      </c>
      <c r="B51" s="12">
        <v>43531</v>
      </c>
      <c r="C51" t="s">
        <v>68</v>
      </c>
      <c r="D51" t="s">
        <v>17</v>
      </c>
      <c r="E51" s="46">
        <f t="shared" si="2"/>
        <v>5000</v>
      </c>
      <c r="F51" s="44">
        <v>100</v>
      </c>
      <c r="G51" s="49">
        <v>0.02</v>
      </c>
      <c r="H51" s="47" t="s">
        <v>92</v>
      </c>
    </row>
    <row r="52" spans="1:8" x14ac:dyDescent="0.25">
      <c r="A52" s="4" t="s">
        <v>229</v>
      </c>
      <c r="B52" s="12">
        <v>43532</v>
      </c>
      <c r="C52" t="s">
        <v>156</v>
      </c>
      <c r="D52" t="s">
        <v>157</v>
      </c>
      <c r="E52" s="46">
        <f t="shared" si="2"/>
        <v>123650</v>
      </c>
      <c r="F52" s="44">
        <v>2473</v>
      </c>
      <c r="G52" s="49">
        <v>0.02</v>
      </c>
      <c r="H52" s="47" t="s">
        <v>92</v>
      </c>
    </row>
    <row r="53" spans="1:8" x14ac:dyDescent="0.25">
      <c r="A53" s="4">
        <v>40</v>
      </c>
      <c r="B53" s="12">
        <v>43538</v>
      </c>
      <c r="C53" t="s">
        <v>263</v>
      </c>
      <c r="D53" t="s">
        <v>262</v>
      </c>
      <c r="E53" s="46">
        <f t="shared" si="2"/>
        <v>175000</v>
      </c>
      <c r="F53" s="44">
        <v>3500</v>
      </c>
      <c r="G53" s="49">
        <v>0.02</v>
      </c>
      <c r="H53" s="47" t="s">
        <v>92</v>
      </c>
    </row>
    <row r="54" spans="1:8" x14ac:dyDescent="0.25">
      <c r="A54" s="4">
        <v>44</v>
      </c>
      <c r="B54" s="12">
        <v>43538</v>
      </c>
      <c r="C54" t="s">
        <v>12</v>
      </c>
      <c r="D54" t="s">
        <v>11</v>
      </c>
      <c r="E54" s="46">
        <f t="shared" si="2"/>
        <v>23050</v>
      </c>
      <c r="F54" s="44">
        <v>461</v>
      </c>
      <c r="G54" s="49">
        <v>0.02</v>
      </c>
      <c r="H54" s="47" t="s">
        <v>92</v>
      </c>
    </row>
    <row r="55" spans="1:8" ht="14.25" customHeight="1" x14ac:dyDescent="0.25">
      <c r="A55" s="4">
        <v>45</v>
      </c>
      <c r="B55" s="12">
        <v>43538</v>
      </c>
      <c r="C55" t="s">
        <v>115</v>
      </c>
      <c r="D55" t="s">
        <v>116</v>
      </c>
      <c r="E55" s="46">
        <f t="shared" si="2"/>
        <v>54750</v>
      </c>
      <c r="F55" s="44">
        <v>1095</v>
      </c>
      <c r="G55" s="49">
        <v>0.02</v>
      </c>
      <c r="H55" s="47" t="s">
        <v>92</v>
      </c>
    </row>
    <row r="56" spans="1:8" x14ac:dyDescent="0.25">
      <c r="A56" s="4">
        <v>51</v>
      </c>
      <c r="B56" s="12">
        <v>43539</v>
      </c>
      <c r="C56" t="s">
        <v>269</v>
      </c>
      <c r="D56" t="s">
        <v>268</v>
      </c>
      <c r="E56" s="46">
        <f t="shared" si="2"/>
        <v>1749200</v>
      </c>
      <c r="F56" s="44">
        <v>34984</v>
      </c>
      <c r="G56" s="49">
        <v>0.02</v>
      </c>
      <c r="H56" s="47" t="s">
        <v>92</v>
      </c>
    </row>
    <row r="57" spans="1:8" x14ac:dyDescent="0.25">
      <c r="A57" s="4">
        <v>53</v>
      </c>
      <c r="B57" s="12">
        <v>43539</v>
      </c>
      <c r="C57" t="s">
        <v>69</v>
      </c>
      <c r="D57" t="s">
        <v>257</v>
      </c>
      <c r="E57" s="46">
        <f t="shared" si="2"/>
        <v>89700</v>
      </c>
      <c r="F57" s="44">
        <v>1794</v>
      </c>
      <c r="G57" s="49">
        <v>0.02</v>
      </c>
      <c r="H57" s="47" t="s">
        <v>92</v>
      </c>
    </row>
    <row r="58" spans="1:8" x14ac:dyDescent="0.25">
      <c r="A58" s="4" t="s">
        <v>230</v>
      </c>
      <c r="B58" s="12">
        <v>43542</v>
      </c>
      <c r="C58" t="s">
        <v>46</v>
      </c>
      <c r="D58" t="s">
        <v>45</v>
      </c>
      <c r="E58" s="46">
        <f t="shared" si="2"/>
        <v>3300</v>
      </c>
      <c r="F58" s="44">
        <v>66</v>
      </c>
      <c r="G58" s="49">
        <v>0.02</v>
      </c>
      <c r="H58" s="47" t="s">
        <v>92</v>
      </c>
    </row>
    <row r="59" spans="1:8" x14ac:dyDescent="0.25">
      <c r="A59" s="4" t="s">
        <v>231</v>
      </c>
      <c r="B59" s="12">
        <v>43542</v>
      </c>
      <c r="C59" t="s">
        <v>119</v>
      </c>
      <c r="D59" t="s">
        <v>120</v>
      </c>
      <c r="E59" s="46">
        <f t="shared" si="2"/>
        <v>95050</v>
      </c>
      <c r="F59" s="44">
        <v>1901</v>
      </c>
      <c r="G59" s="49">
        <v>0.02</v>
      </c>
      <c r="H59" s="47" t="s">
        <v>92</v>
      </c>
    </row>
    <row r="60" spans="1:8" x14ac:dyDescent="0.25">
      <c r="A60" s="4" t="s">
        <v>232</v>
      </c>
      <c r="B60" s="12">
        <v>43542</v>
      </c>
      <c r="C60" t="s">
        <v>121</v>
      </c>
      <c r="D60" t="s">
        <v>122</v>
      </c>
      <c r="E60" s="46">
        <f t="shared" si="2"/>
        <v>119000</v>
      </c>
      <c r="F60" s="44">
        <v>2380</v>
      </c>
      <c r="G60" s="49">
        <v>0.02</v>
      </c>
      <c r="H60" s="47" t="s">
        <v>92</v>
      </c>
    </row>
    <row r="61" spans="1:8" x14ac:dyDescent="0.25">
      <c r="A61" s="4">
        <v>114</v>
      </c>
      <c r="B61" s="12">
        <v>43544</v>
      </c>
      <c r="C61" t="s">
        <v>46</v>
      </c>
      <c r="D61" t="s">
        <v>45</v>
      </c>
      <c r="E61" s="46">
        <f t="shared" si="2"/>
        <v>2250</v>
      </c>
      <c r="F61" s="44">
        <v>45</v>
      </c>
      <c r="G61" s="49">
        <v>0.02</v>
      </c>
      <c r="H61" s="47" t="s">
        <v>92</v>
      </c>
    </row>
    <row r="62" spans="1:8" x14ac:dyDescent="0.25">
      <c r="A62" s="4">
        <v>125</v>
      </c>
      <c r="B62" s="12">
        <v>43546</v>
      </c>
      <c r="C62" t="s">
        <v>69</v>
      </c>
      <c r="D62" t="s">
        <v>257</v>
      </c>
      <c r="E62" s="46">
        <f t="shared" si="2"/>
        <v>81350</v>
      </c>
      <c r="F62" s="44">
        <v>1627</v>
      </c>
      <c r="G62" s="49">
        <v>0.02</v>
      </c>
      <c r="H62" s="47" t="s">
        <v>92</v>
      </c>
    </row>
    <row r="63" spans="1:8" x14ac:dyDescent="0.25">
      <c r="A63" s="4">
        <v>198</v>
      </c>
      <c r="B63" s="12">
        <v>43550</v>
      </c>
      <c r="C63" t="s">
        <v>270</v>
      </c>
      <c r="D63" t="s">
        <v>271</v>
      </c>
      <c r="E63" s="46">
        <f t="shared" si="2"/>
        <v>81500</v>
      </c>
      <c r="F63" s="44">
        <v>1630</v>
      </c>
      <c r="G63" s="49">
        <v>0.02</v>
      </c>
      <c r="H63" s="47" t="s">
        <v>92</v>
      </c>
    </row>
    <row r="64" spans="1:8" x14ac:dyDescent="0.25">
      <c r="A64" s="4">
        <v>218</v>
      </c>
      <c r="B64" s="12">
        <v>43552</v>
      </c>
      <c r="C64" t="s">
        <v>18</v>
      </c>
      <c r="D64" t="s">
        <v>272</v>
      </c>
      <c r="E64" s="46">
        <f>F64/G64</f>
        <v>6000</v>
      </c>
      <c r="F64" s="44">
        <v>120</v>
      </c>
      <c r="G64" s="49">
        <v>0.02</v>
      </c>
      <c r="H64" s="47" t="s">
        <v>92</v>
      </c>
    </row>
    <row r="65" spans="1:8" x14ac:dyDescent="0.25">
      <c r="A65" s="4">
        <v>221</v>
      </c>
      <c r="B65" s="12">
        <v>43552</v>
      </c>
      <c r="C65" t="s">
        <v>273</v>
      </c>
      <c r="D65" t="s">
        <v>274</v>
      </c>
      <c r="E65" s="46">
        <f t="shared" si="2"/>
        <v>12500</v>
      </c>
      <c r="F65" s="44">
        <v>250</v>
      </c>
      <c r="G65" s="49">
        <v>0.02</v>
      </c>
      <c r="H65" s="47" t="s">
        <v>92</v>
      </c>
    </row>
    <row r="66" spans="1:8" x14ac:dyDescent="0.25">
      <c r="A66" s="41">
        <v>242</v>
      </c>
      <c r="B66" s="12">
        <v>43552</v>
      </c>
      <c r="C66" t="s">
        <v>115</v>
      </c>
      <c r="D66" t="s">
        <v>116</v>
      </c>
      <c r="E66" s="46">
        <f t="shared" si="2"/>
        <v>60650</v>
      </c>
      <c r="F66" s="44">
        <v>1213</v>
      </c>
      <c r="G66" s="49">
        <v>0.02</v>
      </c>
      <c r="H66" s="47" t="s">
        <v>92</v>
      </c>
    </row>
    <row r="67" spans="1:8" x14ac:dyDescent="0.25">
      <c r="A67" s="40" t="s">
        <v>234</v>
      </c>
      <c r="B67" s="12">
        <v>43552</v>
      </c>
      <c r="C67" t="s">
        <v>156</v>
      </c>
      <c r="D67" t="s">
        <v>157</v>
      </c>
      <c r="E67" s="46">
        <f t="shared" si="2"/>
        <v>181000</v>
      </c>
      <c r="F67" s="44">
        <v>3620</v>
      </c>
      <c r="G67" s="49">
        <v>0.02</v>
      </c>
      <c r="H67" s="47" t="s">
        <v>92</v>
      </c>
    </row>
    <row r="68" spans="1:8" x14ac:dyDescent="0.25">
      <c r="A68" s="41" t="s">
        <v>235</v>
      </c>
      <c r="B68" s="12">
        <v>43552</v>
      </c>
      <c r="C68" t="s">
        <v>59</v>
      </c>
      <c r="D68" t="s">
        <v>60</v>
      </c>
      <c r="E68" s="46">
        <f t="shared" si="2"/>
        <v>228600</v>
      </c>
      <c r="F68" s="44">
        <v>4572</v>
      </c>
      <c r="G68" s="49">
        <v>0.02</v>
      </c>
      <c r="H68" s="47" t="s">
        <v>92</v>
      </c>
    </row>
    <row r="69" spans="1:8" x14ac:dyDescent="0.25">
      <c r="A69" s="41"/>
      <c r="B69" s="12"/>
      <c r="E69" s="51">
        <f>SUM(E49:E68)</f>
        <v>3424700</v>
      </c>
      <c r="F69" s="45">
        <f>SUM(F49:F68)</f>
        <v>68494</v>
      </c>
    </row>
    <row r="70" spans="1:8" x14ac:dyDescent="0.25">
      <c r="A70" s="41"/>
      <c r="B70" s="12"/>
      <c r="E70" s="46"/>
    </row>
    <row r="71" spans="1:8" x14ac:dyDescent="0.25">
      <c r="A71" s="4">
        <v>218</v>
      </c>
      <c r="B71" s="12">
        <v>43552</v>
      </c>
      <c r="C71" t="s">
        <v>18</v>
      </c>
      <c r="D71" t="s">
        <v>272</v>
      </c>
      <c r="E71" s="46">
        <f>F71/G71</f>
        <v>500</v>
      </c>
      <c r="F71" s="44">
        <v>10</v>
      </c>
      <c r="G71" s="49">
        <v>0.02</v>
      </c>
      <c r="H71" s="47" t="s">
        <v>92</v>
      </c>
    </row>
    <row r="72" spans="1:8" x14ac:dyDescent="0.25">
      <c r="A72" s="4">
        <v>32</v>
      </c>
      <c r="B72" s="12">
        <v>43536</v>
      </c>
      <c r="C72" t="s">
        <v>266</v>
      </c>
      <c r="D72" t="s">
        <v>267</v>
      </c>
      <c r="E72" s="46">
        <f>F72/G72</f>
        <v>40200</v>
      </c>
      <c r="F72" s="44">
        <v>804</v>
      </c>
      <c r="G72" s="49">
        <v>0.02</v>
      </c>
      <c r="H72" s="47" t="s">
        <v>92</v>
      </c>
    </row>
    <row r="73" spans="1:8" x14ac:dyDescent="0.25">
      <c r="A73" s="40" t="s">
        <v>233</v>
      </c>
      <c r="B73" s="12">
        <v>43552</v>
      </c>
      <c r="C73" t="s">
        <v>256</v>
      </c>
      <c r="D73" t="s">
        <v>255</v>
      </c>
      <c r="E73" s="46">
        <f>F73/G73</f>
        <v>29300</v>
      </c>
      <c r="F73" s="44">
        <v>586</v>
      </c>
      <c r="G73" s="49">
        <v>0.02</v>
      </c>
      <c r="H73" s="47" t="s">
        <v>92</v>
      </c>
    </row>
    <row r="74" spans="1:8" x14ac:dyDescent="0.25">
      <c r="A74" s="4" t="s">
        <v>236</v>
      </c>
      <c r="B74" s="12">
        <v>43552</v>
      </c>
      <c r="D74" t="s">
        <v>25</v>
      </c>
      <c r="E74" s="46">
        <f t="shared" si="2"/>
        <v>567450</v>
      </c>
      <c r="F74" s="44">
        <v>11349</v>
      </c>
      <c r="G74" s="49">
        <v>0.02</v>
      </c>
      <c r="H74" s="47" t="s">
        <v>92</v>
      </c>
    </row>
    <row r="75" spans="1:8" x14ac:dyDescent="0.25">
      <c r="A75" s="4">
        <v>214</v>
      </c>
      <c r="B75" s="12">
        <v>43552</v>
      </c>
      <c r="C75" t="s">
        <v>276</v>
      </c>
      <c r="D75" t="s">
        <v>275</v>
      </c>
      <c r="E75" s="46">
        <f t="shared" si="2"/>
        <v>21000</v>
      </c>
      <c r="F75" s="44">
        <v>420</v>
      </c>
      <c r="G75" s="49">
        <v>0.02</v>
      </c>
      <c r="H75" s="47" t="s">
        <v>92</v>
      </c>
    </row>
    <row r="76" spans="1:8" x14ac:dyDescent="0.25">
      <c r="A76" s="4">
        <v>249</v>
      </c>
      <c r="B76" s="12">
        <v>43553</v>
      </c>
      <c r="D76" t="s">
        <v>277</v>
      </c>
      <c r="E76" s="46">
        <f t="shared" si="2"/>
        <v>13000</v>
      </c>
      <c r="F76" s="44">
        <v>260</v>
      </c>
      <c r="G76" s="49">
        <v>0.02</v>
      </c>
      <c r="H76" s="47" t="s">
        <v>92</v>
      </c>
    </row>
    <row r="77" spans="1:8" x14ac:dyDescent="0.25">
      <c r="A77" s="4">
        <v>250</v>
      </c>
      <c r="B77" s="12">
        <v>43553</v>
      </c>
      <c r="C77" t="s">
        <v>263</v>
      </c>
      <c r="D77" t="s">
        <v>262</v>
      </c>
      <c r="E77" s="46">
        <f t="shared" si="2"/>
        <v>70850</v>
      </c>
      <c r="F77" s="44">
        <v>1417</v>
      </c>
      <c r="G77" s="49">
        <v>0.02</v>
      </c>
      <c r="H77" s="47" t="s">
        <v>92</v>
      </c>
    </row>
    <row r="78" spans="1:8" x14ac:dyDescent="0.25">
      <c r="A78" s="4">
        <v>281</v>
      </c>
      <c r="B78" s="12">
        <v>43554</v>
      </c>
      <c r="C78" t="s">
        <v>12</v>
      </c>
      <c r="D78" t="s">
        <v>11</v>
      </c>
      <c r="E78" s="46">
        <f t="shared" si="2"/>
        <v>218150</v>
      </c>
      <c r="F78" s="44">
        <v>4363</v>
      </c>
      <c r="G78" s="49">
        <v>0.02</v>
      </c>
      <c r="H78" s="47" t="s">
        <v>92</v>
      </c>
    </row>
    <row r="79" spans="1:8" x14ac:dyDescent="0.25">
      <c r="A79" s="4">
        <v>286</v>
      </c>
      <c r="B79" s="12">
        <v>43554</v>
      </c>
      <c r="D79" t="s">
        <v>247</v>
      </c>
      <c r="E79" s="46">
        <f t="shared" si="2"/>
        <v>135000</v>
      </c>
      <c r="F79" s="44">
        <v>2700</v>
      </c>
      <c r="G79" s="49">
        <v>0.02</v>
      </c>
      <c r="H79" s="47" t="s">
        <v>92</v>
      </c>
    </row>
    <row r="80" spans="1:8" x14ac:dyDescent="0.25">
      <c r="A80" s="4">
        <v>308</v>
      </c>
      <c r="B80" s="12">
        <v>43555</v>
      </c>
      <c r="C80" t="s">
        <v>249</v>
      </c>
      <c r="D80" t="s">
        <v>250</v>
      </c>
      <c r="E80" s="46">
        <f t="shared" si="2"/>
        <v>291750</v>
      </c>
      <c r="F80" s="44">
        <v>5835</v>
      </c>
      <c r="G80" s="49">
        <v>0.02</v>
      </c>
      <c r="H80" s="47" t="s">
        <v>92</v>
      </c>
    </row>
    <row r="81" spans="1:11" x14ac:dyDescent="0.25">
      <c r="A81" s="4">
        <v>309</v>
      </c>
      <c r="B81" s="12">
        <v>43555</v>
      </c>
      <c r="C81" t="s">
        <v>278</v>
      </c>
      <c r="D81" t="s">
        <v>279</v>
      </c>
      <c r="E81" s="46">
        <f t="shared" si="2"/>
        <v>5100</v>
      </c>
      <c r="F81" s="44">
        <v>102</v>
      </c>
      <c r="G81" s="49">
        <v>0.02</v>
      </c>
      <c r="H81" s="47" t="s">
        <v>92</v>
      </c>
      <c r="K81">
        <f>33670-34484</f>
        <v>-814</v>
      </c>
    </row>
    <row r="82" spans="1:11" x14ac:dyDescent="0.25">
      <c r="A82" s="4">
        <v>363</v>
      </c>
      <c r="B82" s="12">
        <v>43555</v>
      </c>
      <c r="C82" t="s">
        <v>203</v>
      </c>
      <c r="D82" t="s">
        <v>243</v>
      </c>
      <c r="E82" s="46">
        <f t="shared" si="2"/>
        <v>5800</v>
      </c>
      <c r="F82" s="44">
        <v>116</v>
      </c>
      <c r="G82" s="49">
        <v>0.02</v>
      </c>
      <c r="H82" s="47" t="s">
        <v>92</v>
      </c>
    </row>
    <row r="83" spans="1:11" x14ac:dyDescent="0.25">
      <c r="A83" s="4">
        <v>370</v>
      </c>
      <c r="B83" s="12">
        <v>43555</v>
      </c>
      <c r="C83" t="s">
        <v>280</v>
      </c>
      <c r="D83" t="s">
        <v>17</v>
      </c>
      <c r="E83" s="46">
        <f t="shared" si="2"/>
        <v>200000</v>
      </c>
      <c r="F83" s="44">
        <v>4000</v>
      </c>
      <c r="G83" s="49">
        <v>0.02</v>
      </c>
      <c r="H83" s="47" t="s">
        <v>92</v>
      </c>
    </row>
    <row r="84" spans="1:11" x14ac:dyDescent="0.25">
      <c r="A84" s="4">
        <v>373</v>
      </c>
      <c r="B84" s="12">
        <v>43555</v>
      </c>
      <c r="C84" t="s">
        <v>107</v>
      </c>
      <c r="D84" t="s">
        <v>106</v>
      </c>
      <c r="E84" s="46">
        <f t="shared" si="2"/>
        <v>2200</v>
      </c>
      <c r="F84" s="44">
        <v>44</v>
      </c>
      <c r="G84" s="49">
        <v>0.02</v>
      </c>
      <c r="H84" s="47" t="s">
        <v>92</v>
      </c>
    </row>
    <row r="85" spans="1:11" x14ac:dyDescent="0.25">
      <c r="A85" s="4" t="s">
        <v>237</v>
      </c>
      <c r="B85" s="12">
        <v>43555</v>
      </c>
      <c r="C85" t="s">
        <v>59</v>
      </c>
      <c r="D85" t="s">
        <v>60</v>
      </c>
      <c r="E85" s="46">
        <f t="shared" si="2"/>
        <v>123900</v>
      </c>
      <c r="F85" s="44">
        <v>2478</v>
      </c>
      <c r="G85" s="49">
        <v>0.02</v>
      </c>
      <c r="H85" s="47" t="s">
        <v>92</v>
      </c>
    </row>
    <row r="86" spans="1:11" x14ac:dyDescent="0.25">
      <c r="A86" s="4"/>
      <c r="E86" s="45">
        <f>SUM(E71:E85)</f>
        <v>1724200</v>
      </c>
      <c r="F86" s="45">
        <f>SUM(F71:F85)</f>
        <v>34484</v>
      </c>
      <c r="G86" s="50"/>
      <c r="H86" s="4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61" zoomScaleNormal="100" workbookViewId="0">
      <selection activeCell="G9" sqref="G9"/>
    </sheetView>
  </sheetViews>
  <sheetFormatPr defaultRowHeight="15" x14ac:dyDescent="0.25"/>
  <cols>
    <col min="3" max="3" width="6" customWidth="1"/>
    <col min="4" max="4" width="10.42578125" bestFit="1" customWidth="1"/>
    <col min="5" max="5" width="11.28515625" bestFit="1" customWidth="1"/>
    <col min="6" max="6" width="12.85546875" bestFit="1" customWidth="1"/>
    <col min="7" max="7" width="30.7109375" bestFit="1" customWidth="1"/>
    <col min="8" max="8" width="11.42578125" bestFit="1" customWidth="1"/>
    <col min="9" max="9" width="12.140625" style="44" bestFit="1" customWidth="1"/>
    <col min="10" max="10" width="8.7109375" style="49" bestFit="1" customWidth="1"/>
    <col min="11" max="11" width="51.85546875" style="53" bestFit="1" customWidth="1"/>
  </cols>
  <sheetData>
    <row r="1" spans="1:12" s="20" customFormat="1" x14ac:dyDescent="0.25">
      <c r="A1" s="20" t="s">
        <v>281</v>
      </c>
      <c r="D1" s="6" t="s">
        <v>0</v>
      </c>
      <c r="E1" s="15" t="s">
        <v>1</v>
      </c>
      <c r="F1" s="1" t="s">
        <v>2</v>
      </c>
      <c r="G1" s="1" t="s">
        <v>3</v>
      </c>
      <c r="H1" s="2" t="s">
        <v>4</v>
      </c>
      <c r="I1" s="43" t="s">
        <v>5</v>
      </c>
      <c r="J1" s="42" t="s">
        <v>6</v>
      </c>
      <c r="K1" s="52" t="s">
        <v>93</v>
      </c>
      <c r="L1" s="34"/>
    </row>
    <row r="2" spans="1:12" x14ac:dyDescent="0.25">
      <c r="A2">
        <v>1</v>
      </c>
      <c r="B2">
        <v>2</v>
      </c>
      <c r="C2" t="str">
        <f>MID(F2,4,1)</f>
        <v>P</v>
      </c>
      <c r="D2" s="4">
        <v>14</v>
      </c>
      <c r="E2" s="12">
        <v>43472</v>
      </c>
      <c r="F2" t="s">
        <v>7</v>
      </c>
      <c r="G2" t="s">
        <v>238</v>
      </c>
      <c r="H2" s="46">
        <f>I2/J2</f>
        <v>32950</v>
      </c>
      <c r="I2" s="44">
        <v>659</v>
      </c>
      <c r="J2" s="49">
        <v>0.02</v>
      </c>
      <c r="K2" s="53" t="s">
        <v>282</v>
      </c>
    </row>
    <row r="3" spans="1:12" x14ac:dyDescent="0.25">
      <c r="A3">
        <v>1</v>
      </c>
      <c r="B3">
        <v>2</v>
      </c>
      <c r="C3" t="str">
        <f t="shared" ref="C3:C66" si="0">MID(F3,4,1)</f>
        <v>F</v>
      </c>
      <c r="D3" s="4">
        <v>15</v>
      </c>
      <c r="E3" s="12">
        <v>43472</v>
      </c>
      <c r="F3" t="s">
        <v>68</v>
      </c>
      <c r="G3" t="s">
        <v>17</v>
      </c>
      <c r="H3" s="46">
        <f>I3/J3</f>
        <v>5000</v>
      </c>
      <c r="I3" s="44">
        <v>100</v>
      </c>
      <c r="J3" s="49">
        <v>0.02</v>
      </c>
      <c r="K3" s="53" t="s">
        <v>282</v>
      </c>
    </row>
    <row r="4" spans="1:12" x14ac:dyDescent="0.25">
      <c r="A4">
        <v>1</v>
      </c>
      <c r="B4">
        <v>2</v>
      </c>
      <c r="C4" t="str">
        <f t="shared" si="0"/>
        <v/>
      </c>
      <c r="D4" s="4">
        <v>17</v>
      </c>
      <c r="E4" s="12">
        <v>43472</v>
      </c>
      <c r="G4" t="s">
        <v>239</v>
      </c>
      <c r="H4" s="46">
        <f>I4/J4</f>
        <v>47250</v>
      </c>
      <c r="I4" s="44">
        <v>4725</v>
      </c>
      <c r="J4" s="49">
        <v>0.1</v>
      </c>
      <c r="K4" s="53" t="s">
        <v>283</v>
      </c>
    </row>
    <row r="5" spans="1:12" x14ac:dyDescent="0.25">
      <c r="A5">
        <v>1</v>
      </c>
      <c r="B5">
        <v>1</v>
      </c>
      <c r="C5" t="str">
        <f t="shared" si="0"/>
        <v>C</v>
      </c>
      <c r="D5" s="4" t="s">
        <v>221</v>
      </c>
      <c r="E5" s="12">
        <v>43472</v>
      </c>
      <c r="F5" t="s">
        <v>46</v>
      </c>
      <c r="G5" t="s">
        <v>45</v>
      </c>
      <c r="H5" s="46">
        <f>I5/J5</f>
        <v>3900</v>
      </c>
      <c r="I5" s="44">
        <v>78</v>
      </c>
      <c r="J5" s="49">
        <v>0.02</v>
      </c>
      <c r="K5" s="53" t="s">
        <v>282</v>
      </c>
    </row>
    <row r="6" spans="1:12" x14ac:dyDescent="0.25">
      <c r="A6">
        <v>1</v>
      </c>
      <c r="B6">
        <v>1</v>
      </c>
      <c r="C6" t="str">
        <f t="shared" si="0"/>
        <v>C</v>
      </c>
      <c r="D6" s="4">
        <v>124</v>
      </c>
      <c r="E6" s="12">
        <v>43487</v>
      </c>
      <c r="F6" t="s">
        <v>99</v>
      </c>
      <c r="G6" t="s">
        <v>240</v>
      </c>
      <c r="H6" s="46">
        <f>I6/J6</f>
        <v>6300</v>
      </c>
      <c r="I6" s="44">
        <v>126</v>
      </c>
      <c r="J6" s="49">
        <v>0.02</v>
      </c>
      <c r="K6" s="53" t="s">
        <v>282</v>
      </c>
    </row>
    <row r="7" spans="1:12" x14ac:dyDescent="0.25">
      <c r="A7">
        <v>1</v>
      </c>
      <c r="B7">
        <v>2</v>
      </c>
      <c r="C7" t="str">
        <f t="shared" si="0"/>
        <v>P</v>
      </c>
      <c r="D7" s="4">
        <v>125</v>
      </c>
      <c r="E7" s="12">
        <v>43487</v>
      </c>
      <c r="F7" t="s">
        <v>241</v>
      </c>
      <c r="G7" t="s">
        <v>242</v>
      </c>
      <c r="H7" s="46">
        <f>I7/J7</f>
        <v>23900</v>
      </c>
      <c r="I7" s="44">
        <v>478</v>
      </c>
      <c r="J7" s="49">
        <v>0.02</v>
      </c>
      <c r="K7" s="53" t="s">
        <v>282</v>
      </c>
    </row>
    <row r="8" spans="1:12" x14ac:dyDescent="0.25">
      <c r="A8">
        <v>1</v>
      </c>
      <c r="B8">
        <v>2</v>
      </c>
      <c r="C8" t="str">
        <f t="shared" si="0"/>
        <v>P</v>
      </c>
      <c r="D8" s="4">
        <v>126</v>
      </c>
      <c r="E8" s="12">
        <v>43487</v>
      </c>
      <c r="F8" t="s">
        <v>107</v>
      </c>
      <c r="G8" t="s">
        <v>106</v>
      </c>
      <c r="H8" s="46">
        <f>I8/J8</f>
        <v>1800</v>
      </c>
      <c r="I8" s="44">
        <v>36</v>
      </c>
      <c r="J8" s="49">
        <v>0.02</v>
      </c>
      <c r="K8" s="53" t="s">
        <v>282</v>
      </c>
    </row>
    <row r="9" spans="1:12" x14ac:dyDescent="0.25">
      <c r="A9">
        <v>1</v>
      </c>
      <c r="B9">
        <v>2</v>
      </c>
      <c r="C9" t="str">
        <f t="shared" si="0"/>
        <v>P</v>
      </c>
      <c r="D9" s="4">
        <v>140</v>
      </c>
      <c r="E9" s="12">
        <v>43488</v>
      </c>
      <c r="F9" t="s">
        <v>12</v>
      </c>
      <c r="G9" t="s">
        <v>11</v>
      </c>
      <c r="H9" s="46">
        <f>I9/J9</f>
        <v>211150</v>
      </c>
      <c r="I9" s="44">
        <v>4223</v>
      </c>
      <c r="J9" s="49">
        <v>0.02</v>
      </c>
      <c r="K9" s="53" t="s">
        <v>282</v>
      </c>
    </row>
    <row r="10" spans="1:12" x14ac:dyDescent="0.25">
      <c r="A10">
        <v>1</v>
      </c>
      <c r="B10">
        <v>2</v>
      </c>
      <c r="C10" t="str">
        <f t="shared" si="0"/>
        <v>P</v>
      </c>
      <c r="D10" s="4">
        <v>141</v>
      </c>
      <c r="E10" s="12">
        <v>43488</v>
      </c>
      <c r="F10" t="s">
        <v>7</v>
      </c>
      <c r="G10" t="s">
        <v>238</v>
      </c>
      <c r="H10" s="46">
        <f>I10/J10</f>
        <v>32950</v>
      </c>
      <c r="I10" s="44">
        <v>659</v>
      </c>
      <c r="J10" s="49">
        <v>0.02</v>
      </c>
      <c r="K10" s="53" t="s">
        <v>282</v>
      </c>
    </row>
    <row r="11" spans="1:12" x14ac:dyDescent="0.25">
      <c r="A11">
        <v>1</v>
      </c>
      <c r="B11">
        <v>2</v>
      </c>
      <c r="C11" t="str">
        <f t="shared" si="0"/>
        <v>T</v>
      </c>
      <c r="D11" s="4">
        <v>142</v>
      </c>
      <c r="E11" s="12">
        <v>43488</v>
      </c>
      <c r="F11" t="s">
        <v>203</v>
      </c>
      <c r="G11" t="s">
        <v>243</v>
      </c>
      <c r="H11" s="46">
        <f>I11/J11</f>
        <v>9600</v>
      </c>
      <c r="I11" s="44">
        <v>192</v>
      </c>
      <c r="J11" s="49">
        <v>0.02</v>
      </c>
      <c r="K11" s="53" t="s">
        <v>282</v>
      </c>
    </row>
    <row r="12" spans="1:12" x14ac:dyDescent="0.25">
      <c r="A12">
        <v>1</v>
      </c>
      <c r="B12">
        <v>2</v>
      </c>
      <c r="C12" t="str">
        <f t="shared" si="0"/>
        <v>P</v>
      </c>
      <c r="D12" s="4">
        <v>148</v>
      </c>
      <c r="E12" s="12">
        <v>43493</v>
      </c>
      <c r="F12" t="s">
        <v>38</v>
      </c>
      <c r="G12" t="s">
        <v>37</v>
      </c>
      <c r="H12" s="46">
        <f>I12/J12</f>
        <v>57000</v>
      </c>
      <c r="I12" s="44">
        <v>1140</v>
      </c>
      <c r="J12" s="49">
        <v>0.02</v>
      </c>
      <c r="K12" s="53" t="s">
        <v>282</v>
      </c>
    </row>
    <row r="13" spans="1:12" x14ac:dyDescent="0.25">
      <c r="A13">
        <v>1</v>
      </c>
      <c r="B13">
        <v>1</v>
      </c>
      <c r="C13" t="str">
        <f t="shared" si="0"/>
        <v>C</v>
      </c>
      <c r="D13" s="4">
        <v>217</v>
      </c>
      <c r="E13" s="12">
        <v>43495</v>
      </c>
      <c r="F13" t="s">
        <v>30</v>
      </c>
      <c r="G13" t="s">
        <v>246</v>
      </c>
      <c r="H13" s="46">
        <f>I13/J13</f>
        <v>16500</v>
      </c>
      <c r="I13" s="44">
        <v>330</v>
      </c>
      <c r="J13" s="49">
        <v>0.02</v>
      </c>
      <c r="K13" s="53" t="s">
        <v>282</v>
      </c>
    </row>
    <row r="14" spans="1:12" x14ac:dyDescent="0.25">
      <c r="A14">
        <v>2</v>
      </c>
      <c r="B14">
        <v>2</v>
      </c>
      <c r="C14" t="str">
        <f t="shared" si="0"/>
        <v>P</v>
      </c>
      <c r="D14" s="4">
        <v>4</v>
      </c>
      <c r="E14" s="12">
        <v>43467</v>
      </c>
      <c r="F14" t="s">
        <v>156</v>
      </c>
      <c r="G14" t="s">
        <v>157</v>
      </c>
      <c r="H14" s="46">
        <f>I14/J14</f>
        <v>255050</v>
      </c>
      <c r="I14" s="44">
        <v>5101</v>
      </c>
      <c r="J14" s="49">
        <v>0.02</v>
      </c>
      <c r="K14" s="53" t="s">
        <v>282</v>
      </c>
    </row>
    <row r="15" spans="1:12" x14ac:dyDescent="0.25">
      <c r="A15">
        <v>2</v>
      </c>
      <c r="B15">
        <v>2</v>
      </c>
      <c r="C15" t="str">
        <f t="shared" si="0"/>
        <v>P</v>
      </c>
      <c r="D15" s="4" t="s">
        <v>222</v>
      </c>
      <c r="E15" s="12">
        <v>43481</v>
      </c>
      <c r="F15" t="s">
        <v>156</v>
      </c>
      <c r="G15" t="s">
        <v>157</v>
      </c>
      <c r="H15" s="46">
        <f>I15/J15</f>
        <v>216400</v>
      </c>
      <c r="I15" s="44">
        <v>4328</v>
      </c>
      <c r="J15" s="49">
        <v>0.02</v>
      </c>
      <c r="K15" s="53" t="s">
        <v>282</v>
      </c>
    </row>
    <row r="16" spans="1:12" x14ac:dyDescent="0.25">
      <c r="A16">
        <v>2</v>
      </c>
      <c r="B16">
        <v>2</v>
      </c>
      <c r="C16" t="str">
        <f t="shared" si="0"/>
        <v>P</v>
      </c>
      <c r="D16" s="4" t="s">
        <v>223</v>
      </c>
      <c r="E16" s="12">
        <v>43495</v>
      </c>
      <c r="F16" t="s">
        <v>59</v>
      </c>
      <c r="G16" t="s">
        <v>60</v>
      </c>
      <c r="H16" s="46">
        <f>I16/J16</f>
        <v>355300</v>
      </c>
      <c r="I16" s="44">
        <v>7106</v>
      </c>
      <c r="J16" s="49">
        <v>0.02</v>
      </c>
      <c r="K16" s="53" t="s">
        <v>282</v>
      </c>
    </row>
    <row r="17" spans="1:11" x14ac:dyDescent="0.25">
      <c r="A17">
        <v>2</v>
      </c>
      <c r="B17">
        <v>2</v>
      </c>
      <c r="C17" t="str">
        <f t="shared" si="0"/>
        <v>P</v>
      </c>
      <c r="D17" s="4">
        <v>176</v>
      </c>
      <c r="E17" s="12">
        <v>43495</v>
      </c>
      <c r="F17" t="s">
        <v>244</v>
      </c>
      <c r="G17" t="s">
        <v>245</v>
      </c>
      <c r="H17" s="46">
        <f>I17/J17</f>
        <v>97500</v>
      </c>
      <c r="I17" s="44">
        <v>1950</v>
      </c>
      <c r="J17" s="49">
        <v>0.02</v>
      </c>
      <c r="K17" s="53" t="s">
        <v>282</v>
      </c>
    </row>
    <row r="18" spans="1:11" ht="14.25" customHeight="1" x14ac:dyDescent="0.25">
      <c r="A18">
        <v>3</v>
      </c>
      <c r="B18">
        <v>2</v>
      </c>
      <c r="C18" t="str">
        <f t="shared" si="0"/>
        <v>P</v>
      </c>
      <c r="D18" s="4">
        <v>4</v>
      </c>
      <c r="E18" s="12">
        <v>43500</v>
      </c>
      <c r="F18" t="s">
        <v>28</v>
      </c>
      <c r="G18" t="s">
        <v>248</v>
      </c>
      <c r="H18" s="46">
        <f>I18/J18</f>
        <v>255000</v>
      </c>
      <c r="I18" s="44">
        <v>5100</v>
      </c>
      <c r="J18" s="49">
        <v>0.02</v>
      </c>
      <c r="K18" s="53" t="s">
        <v>282</v>
      </c>
    </row>
    <row r="19" spans="1:11" x14ac:dyDescent="0.25">
      <c r="A19">
        <v>3</v>
      </c>
      <c r="B19">
        <v>2</v>
      </c>
      <c r="C19" t="str">
        <f t="shared" si="0"/>
        <v>P</v>
      </c>
      <c r="D19" s="4">
        <v>90</v>
      </c>
      <c r="E19" s="12">
        <v>43522</v>
      </c>
      <c r="F19" t="s">
        <v>38</v>
      </c>
      <c r="G19" t="s">
        <v>37</v>
      </c>
      <c r="H19" s="46">
        <f>I19/J19</f>
        <v>12700</v>
      </c>
      <c r="I19" s="44">
        <v>254</v>
      </c>
      <c r="J19" s="49">
        <v>0.02</v>
      </c>
      <c r="K19" s="53" t="s">
        <v>282</v>
      </c>
    </row>
    <row r="20" spans="1:11" x14ac:dyDescent="0.25">
      <c r="A20">
        <v>3</v>
      </c>
      <c r="B20">
        <v>2</v>
      </c>
      <c r="C20" t="str">
        <f t="shared" si="0"/>
        <v>P</v>
      </c>
      <c r="D20" s="4">
        <v>91</v>
      </c>
      <c r="E20" s="12">
        <v>43522</v>
      </c>
      <c r="F20" t="s">
        <v>59</v>
      </c>
      <c r="G20" t="s">
        <v>60</v>
      </c>
      <c r="H20" s="46">
        <f>I20/J20</f>
        <v>89950</v>
      </c>
      <c r="I20" s="44">
        <v>1799</v>
      </c>
      <c r="J20" s="49">
        <v>0.02</v>
      </c>
      <c r="K20" s="53" t="s">
        <v>282</v>
      </c>
    </row>
    <row r="21" spans="1:11" x14ac:dyDescent="0.25">
      <c r="A21">
        <v>3</v>
      </c>
      <c r="B21">
        <v>2</v>
      </c>
      <c r="C21" t="str">
        <f t="shared" si="0"/>
        <v>P</v>
      </c>
      <c r="D21" s="4">
        <v>92</v>
      </c>
      <c r="E21" s="12">
        <v>43522</v>
      </c>
      <c r="F21" t="s">
        <v>69</v>
      </c>
      <c r="G21" t="s">
        <v>257</v>
      </c>
      <c r="H21" s="46">
        <f>I21/J21</f>
        <v>21100</v>
      </c>
      <c r="I21" s="44">
        <v>422</v>
      </c>
      <c r="J21" s="49">
        <v>0.02</v>
      </c>
      <c r="K21" s="53" t="s">
        <v>282</v>
      </c>
    </row>
    <row r="22" spans="1:11" x14ac:dyDescent="0.25">
      <c r="A22">
        <v>3</v>
      </c>
      <c r="B22">
        <v>2</v>
      </c>
      <c r="C22" t="str">
        <f t="shared" si="0"/>
        <v>P</v>
      </c>
      <c r="D22" s="4">
        <v>93</v>
      </c>
      <c r="E22" s="12">
        <v>43522</v>
      </c>
      <c r="F22" t="s">
        <v>258</v>
      </c>
      <c r="G22" t="s">
        <v>259</v>
      </c>
      <c r="H22" s="46">
        <f>I22/J22</f>
        <v>14700</v>
      </c>
      <c r="I22" s="44">
        <v>294</v>
      </c>
      <c r="J22" s="49">
        <v>0.02</v>
      </c>
      <c r="K22" s="53" t="s">
        <v>282</v>
      </c>
    </row>
    <row r="23" spans="1:11" x14ac:dyDescent="0.25">
      <c r="A23">
        <v>3</v>
      </c>
      <c r="B23">
        <v>2</v>
      </c>
      <c r="C23" t="str">
        <f t="shared" si="0"/>
        <v>P</v>
      </c>
      <c r="D23" s="4">
        <v>179</v>
      </c>
      <c r="E23" s="12">
        <v>43524</v>
      </c>
      <c r="F23" t="s">
        <v>59</v>
      </c>
      <c r="G23" t="s">
        <v>60</v>
      </c>
      <c r="H23" s="46">
        <f>I23/J23</f>
        <v>55250</v>
      </c>
      <c r="I23" s="44">
        <v>1105</v>
      </c>
      <c r="J23" s="49">
        <v>0.02</v>
      </c>
      <c r="K23" s="53" t="s">
        <v>282</v>
      </c>
    </row>
    <row r="24" spans="1:11" x14ac:dyDescent="0.25">
      <c r="A24">
        <v>3</v>
      </c>
      <c r="B24">
        <v>2</v>
      </c>
      <c r="C24" t="str">
        <f t="shared" si="0"/>
        <v/>
      </c>
      <c r="D24" s="4">
        <v>180</v>
      </c>
      <c r="E24" s="12">
        <v>43524</v>
      </c>
      <c r="G24" t="s">
        <v>25</v>
      </c>
      <c r="H24" s="46">
        <f>I24/J24</f>
        <v>128700</v>
      </c>
      <c r="I24" s="44">
        <v>2574</v>
      </c>
      <c r="J24" s="49">
        <v>0.02</v>
      </c>
      <c r="K24" s="53" t="s">
        <v>282</v>
      </c>
    </row>
    <row r="25" spans="1:11" x14ac:dyDescent="0.25">
      <c r="A25">
        <v>3</v>
      </c>
      <c r="B25">
        <v>2</v>
      </c>
      <c r="C25" t="str">
        <f t="shared" si="0"/>
        <v>P</v>
      </c>
      <c r="D25" s="40" t="s">
        <v>260</v>
      </c>
      <c r="E25" s="12">
        <v>43524</v>
      </c>
      <c r="F25" t="s">
        <v>263</v>
      </c>
      <c r="G25" t="s">
        <v>262</v>
      </c>
      <c r="H25" s="46">
        <f>I25/J25</f>
        <v>178200</v>
      </c>
      <c r="I25" s="44">
        <v>3564</v>
      </c>
      <c r="J25" s="49">
        <v>0.02</v>
      </c>
      <c r="K25" s="53" t="s">
        <v>282</v>
      </c>
    </row>
    <row r="26" spans="1:11" x14ac:dyDescent="0.25">
      <c r="A26">
        <v>3</v>
      </c>
      <c r="B26">
        <v>1</v>
      </c>
      <c r="C26" t="str">
        <f t="shared" si="0"/>
        <v>C</v>
      </c>
      <c r="D26" s="40" t="s">
        <v>261</v>
      </c>
      <c r="E26" s="12">
        <v>43524</v>
      </c>
      <c r="F26" t="s">
        <v>264</v>
      </c>
      <c r="G26" t="s">
        <v>265</v>
      </c>
      <c r="H26" s="46">
        <f>I26/J26</f>
        <v>149800</v>
      </c>
      <c r="I26" s="44">
        <v>2996</v>
      </c>
      <c r="J26" s="49">
        <v>0.02</v>
      </c>
      <c r="K26" s="53" t="s">
        <v>282</v>
      </c>
    </row>
    <row r="27" spans="1:11" x14ac:dyDescent="0.25">
      <c r="A27">
        <v>4</v>
      </c>
      <c r="B27">
        <v>1</v>
      </c>
      <c r="C27" t="str">
        <f t="shared" si="0"/>
        <v>C</v>
      </c>
      <c r="D27" s="4">
        <v>1</v>
      </c>
      <c r="E27" s="12">
        <v>43500</v>
      </c>
      <c r="F27" t="s">
        <v>30</v>
      </c>
      <c r="G27" t="s">
        <v>246</v>
      </c>
      <c r="H27" s="46">
        <f>I27/J27</f>
        <v>121300</v>
      </c>
      <c r="I27" s="44">
        <v>2426</v>
      </c>
      <c r="J27" s="49">
        <v>0.02</v>
      </c>
      <c r="K27" s="53" t="s">
        <v>282</v>
      </c>
    </row>
    <row r="28" spans="1:11" x14ac:dyDescent="0.25">
      <c r="A28">
        <v>4</v>
      </c>
      <c r="B28">
        <v>2</v>
      </c>
      <c r="C28" t="str">
        <f t="shared" si="0"/>
        <v/>
      </c>
      <c r="D28" s="4">
        <v>2</v>
      </c>
      <c r="E28" s="12">
        <v>43500</v>
      </c>
      <c r="G28" t="s">
        <v>247</v>
      </c>
      <c r="H28" s="46">
        <f>I28/J28</f>
        <v>1024000</v>
      </c>
      <c r="I28" s="44">
        <v>20480</v>
      </c>
      <c r="J28" s="49">
        <v>0.02</v>
      </c>
      <c r="K28" s="53" t="s">
        <v>282</v>
      </c>
    </row>
    <row r="29" spans="1:11" x14ac:dyDescent="0.25">
      <c r="A29">
        <v>4</v>
      </c>
      <c r="B29">
        <v>2</v>
      </c>
      <c r="C29" t="str">
        <f t="shared" si="0"/>
        <v>P</v>
      </c>
      <c r="D29" s="4" t="s">
        <v>225</v>
      </c>
      <c r="E29" s="12">
        <v>43507</v>
      </c>
      <c r="F29" t="s">
        <v>119</v>
      </c>
      <c r="G29" t="s">
        <v>120</v>
      </c>
      <c r="H29" s="46">
        <f>I29/J29</f>
        <v>105250</v>
      </c>
      <c r="I29" s="44">
        <v>2105</v>
      </c>
      <c r="J29" s="49">
        <v>0.02</v>
      </c>
      <c r="K29" s="53" t="s">
        <v>282</v>
      </c>
    </row>
    <row r="30" spans="1:11" x14ac:dyDescent="0.25">
      <c r="A30">
        <v>4</v>
      </c>
      <c r="B30">
        <v>2</v>
      </c>
      <c r="C30" t="str">
        <f t="shared" si="0"/>
        <v>P</v>
      </c>
      <c r="D30" s="4" t="s">
        <v>226</v>
      </c>
      <c r="E30" s="12">
        <v>43507</v>
      </c>
      <c r="F30" t="s">
        <v>121</v>
      </c>
      <c r="G30" t="s">
        <v>122</v>
      </c>
      <c r="H30" s="46">
        <f>I30/J30</f>
        <v>119000</v>
      </c>
      <c r="I30" s="44">
        <v>2380</v>
      </c>
      <c r="J30" s="49">
        <v>0.02</v>
      </c>
      <c r="K30" s="53" t="s">
        <v>282</v>
      </c>
    </row>
    <row r="31" spans="1:11" x14ac:dyDescent="0.25">
      <c r="A31">
        <v>4</v>
      </c>
      <c r="B31">
        <v>2</v>
      </c>
      <c r="C31" t="str">
        <f t="shared" si="0"/>
        <v>P</v>
      </c>
      <c r="D31" s="4">
        <v>30</v>
      </c>
      <c r="E31" s="12">
        <v>43510</v>
      </c>
      <c r="F31" t="s">
        <v>121</v>
      </c>
      <c r="G31" t="s">
        <v>122</v>
      </c>
      <c r="H31" s="46">
        <f>I31/J31</f>
        <v>59500</v>
      </c>
      <c r="I31" s="44">
        <v>1190</v>
      </c>
      <c r="J31" s="49">
        <v>0.02</v>
      </c>
      <c r="K31" s="53" t="s">
        <v>282</v>
      </c>
    </row>
    <row r="32" spans="1:11" x14ac:dyDescent="0.25">
      <c r="A32">
        <v>4</v>
      </c>
      <c r="B32">
        <v>2</v>
      </c>
      <c r="C32" t="str">
        <f t="shared" si="0"/>
        <v>F</v>
      </c>
      <c r="D32" s="4">
        <v>39</v>
      </c>
      <c r="E32" s="12">
        <v>43515</v>
      </c>
      <c r="F32" t="s">
        <v>249</v>
      </c>
      <c r="G32" t="s">
        <v>250</v>
      </c>
      <c r="H32" s="46">
        <f>I32/J32</f>
        <v>1167050</v>
      </c>
      <c r="I32" s="44">
        <v>23341</v>
      </c>
      <c r="J32" s="49">
        <v>0.02</v>
      </c>
      <c r="K32" s="53" t="s">
        <v>282</v>
      </c>
    </row>
    <row r="33" spans="1:11" x14ac:dyDescent="0.25">
      <c r="A33">
        <v>4</v>
      </c>
      <c r="B33">
        <v>2</v>
      </c>
      <c r="C33" t="str">
        <f t="shared" si="0"/>
        <v>P</v>
      </c>
      <c r="D33" s="4">
        <v>42</v>
      </c>
      <c r="E33" s="12">
        <v>43515</v>
      </c>
      <c r="F33" t="s">
        <v>119</v>
      </c>
      <c r="G33" t="s">
        <v>120</v>
      </c>
      <c r="H33" s="46">
        <f>I33/J33</f>
        <v>70150</v>
      </c>
      <c r="I33" s="44">
        <v>1403</v>
      </c>
      <c r="J33" s="49">
        <v>0.02</v>
      </c>
      <c r="K33" s="53" t="s">
        <v>282</v>
      </c>
    </row>
    <row r="34" spans="1:11" x14ac:dyDescent="0.25">
      <c r="A34">
        <v>4</v>
      </c>
      <c r="B34">
        <v>2</v>
      </c>
      <c r="C34" t="str">
        <f t="shared" si="0"/>
        <v>P</v>
      </c>
      <c r="D34" s="4">
        <v>54</v>
      </c>
      <c r="E34" s="12">
        <v>43517</v>
      </c>
      <c r="F34" t="s">
        <v>251</v>
      </c>
      <c r="G34" t="s">
        <v>252</v>
      </c>
      <c r="H34" s="46">
        <f>I34/J34</f>
        <v>110000</v>
      </c>
      <c r="I34" s="44">
        <v>2200</v>
      </c>
      <c r="J34" s="49">
        <v>0.02</v>
      </c>
      <c r="K34" s="53" t="s">
        <v>282</v>
      </c>
    </row>
    <row r="35" spans="1:11" x14ac:dyDescent="0.25">
      <c r="A35">
        <v>4</v>
      </c>
      <c r="B35">
        <v>2</v>
      </c>
      <c r="C35" t="str">
        <f t="shared" si="0"/>
        <v>P</v>
      </c>
      <c r="D35" s="4">
        <v>55</v>
      </c>
      <c r="E35" s="12">
        <v>43517</v>
      </c>
      <c r="F35" t="s">
        <v>253</v>
      </c>
      <c r="G35" t="s">
        <v>254</v>
      </c>
      <c r="H35" s="46">
        <f>I35/J35</f>
        <v>105000</v>
      </c>
      <c r="I35" s="44">
        <v>2100</v>
      </c>
      <c r="J35" s="49">
        <v>0.02</v>
      </c>
      <c r="K35" s="53" t="s">
        <v>282</v>
      </c>
    </row>
    <row r="36" spans="1:11" x14ac:dyDescent="0.25">
      <c r="A36">
        <v>4</v>
      </c>
      <c r="B36">
        <v>2</v>
      </c>
      <c r="C36" t="str">
        <f t="shared" si="0"/>
        <v>P</v>
      </c>
      <c r="D36" s="4">
        <v>58</v>
      </c>
      <c r="E36" s="12">
        <v>43517</v>
      </c>
      <c r="F36" t="s">
        <v>256</v>
      </c>
      <c r="G36" t="s">
        <v>255</v>
      </c>
      <c r="H36" s="46">
        <f>I36/J36</f>
        <v>523050</v>
      </c>
      <c r="I36" s="44">
        <v>10461</v>
      </c>
      <c r="J36" s="49">
        <v>0.02</v>
      </c>
      <c r="K36" s="53" t="s">
        <v>282</v>
      </c>
    </row>
    <row r="37" spans="1:11" x14ac:dyDescent="0.25">
      <c r="A37">
        <v>4</v>
      </c>
      <c r="B37">
        <v>2</v>
      </c>
      <c r="C37" t="str">
        <f t="shared" si="0"/>
        <v>P</v>
      </c>
      <c r="D37" s="4">
        <v>82</v>
      </c>
      <c r="E37" s="12">
        <v>43518</v>
      </c>
      <c r="F37" t="s">
        <v>119</v>
      </c>
      <c r="G37" t="s">
        <v>120</v>
      </c>
      <c r="H37" s="46">
        <f>I37/J37</f>
        <v>35100</v>
      </c>
      <c r="I37" s="44">
        <v>702</v>
      </c>
      <c r="J37" s="49">
        <v>0.02</v>
      </c>
      <c r="K37" s="53" t="s">
        <v>282</v>
      </c>
    </row>
    <row r="38" spans="1:11" x14ac:dyDescent="0.25">
      <c r="A38">
        <v>5</v>
      </c>
      <c r="B38">
        <v>2</v>
      </c>
      <c r="C38" t="str">
        <f t="shared" si="0"/>
        <v>P</v>
      </c>
      <c r="D38" s="4" t="s">
        <v>228</v>
      </c>
      <c r="E38" s="12">
        <v>43531</v>
      </c>
      <c r="F38" t="s">
        <v>115</v>
      </c>
      <c r="G38" t="s">
        <v>116</v>
      </c>
      <c r="H38" s="46">
        <f>I38/J38</f>
        <v>121300</v>
      </c>
      <c r="I38" s="44">
        <v>2426</v>
      </c>
      <c r="J38" s="49">
        <v>0.02</v>
      </c>
      <c r="K38" s="53" t="s">
        <v>282</v>
      </c>
    </row>
    <row r="39" spans="1:11" x14ac:dyDescent="0.25">
      <c r="A39">
        <v>5</v>
      </c>
      <c r="B39">
        <v>2</v>
      </c>
      <c r="C39" t="str">
        <f t="shared" si="0"/>
        <v>P</v>
      </c>
      <c r="D39" s="4">
        <v>3</v>
      </c>
      <c r="E39" s="12">
        <v>43531</v>
      </c>
      <c r="F39" t="s">
        <v>12</v>
      </c>
      <c r="G39" t="s">
        <v>11</v>
      </c>
      <c r="H39" s="46">
        <f>I39/J39</f>
        <v>211850</v>
      </c>
      <c r="I39" s="44">
        <v>4237</v>
      </c>
      <c r="J39" s="49">
        <v>0.02</v>
      </c>
      <c r="K39" s="53" t="s">
        <v>282</v>
      </c>
    </row>
    <row r="40" spans="1:11" x14ac:dyDescent="0.25">
      <c r="A40">
        <v>5</v>
      </c>
      <c r="B40">
        <v>2</v>
      </c>
      <c r="C40" t="str">
        <f t="shared" si="0"/>
        <v>F</v>
      </c>
      <c r="D40" s="4">
        <v>4</v>
      </c>
      <c r="E40" s="12">
        <v>43531</v>
      </c>
      <c r="F40" t="s">
        <v>68</v>
      </c>
      <c r="G40" t="s">
        <v>17</v>
      </c>
      <c r="H40" s="46">
        <f>I40/J40</f>
        <v>5000</v>
      </c>
      <c r="I40" s="44">
        <v>100</v>
      </c>
      <c r="J40" s="49">
        <v>0.02</v>
      </c>
      <c r="K40" s="53" t="s">
        <v>282</v>
      </c>
    </row>
    <row r="41" spans="1:11" x14ac:dyDescent="0.25">
      <c r="A41">
        <v>5</v>
      </c>
      <c r="B41">
        <v>2</v>
      </c>
      <c r="C41" t="str">
        <f t="shared" si="0"/>
        <v>P</v>
      </c>
      <c r="D41" s="4" t="s">
        <v>229</v>
      </c>
      <c r="E41" s="12">
        <v>43532</v>
      </c>
      <c r="F41" t="s">
        <v>156</v>
      </c>
      <c r="G41" t="s">
        <v>157</v>
      </c>
      <c r="H41" s="46">
        <f>I41/J41</f>
        <v>123650</v>
      </c>
      <c r="I41" s="44">
        <v>2473</v>
      </c>
      <c r="J41" s="49">
        <v>0.02</v>
      </c>
      <c r="K41" s="53" t="s">
        <v>282</v>
      </c>
    </row>
    <row r="42" spans="1:11" x14ac:dyDescent="0.25">
      <c r="A42">
        <v>5</v>
      </c>
      <c r="B42">
        <v>2</v>
      </c>
      <c r="C42" t="str">
        <f t="shared" si="0"/>
        <v>P</v>
      </c>
      <c r="D42" s="4">
        <v>40</v>
      </c>
      <c r="E42" s="12">
        <v>43538</v>
      </c>
      <c r="F42" t="s">
        <v>263</v>
      </c>
      <c r="G42" t="s">
        <v>262</v>
      </c>
      <c r="H42" s="46">
        <f>I42/J42</f>
        <v>175000</v>
      </c>
      <c r="I42" s="44">
        <v>3500</v>
      </c>
      <c r="J42" s="49">
        <v>0.02</v>
      </c>
      <c r="K42" s="53" t="s">
        <v>282</v>
      </c>
    </row>
    <row r="43" spans="1:11" x14ac:dyDescent="0.25">
      <c r="A43">
        <v>5</v>
      </c>
      <c r="B43">
        <v>2</v>
      </c>
      <c r="C43" t="str">
        <f t="shared" si="0"/>
        <v>P</v>
      </c>
      <c r="D43" s="4">
        <v>44</v>
      </c>
      <c r="E43" s="12">
        <v>43538</v>
      </c>
      <c r="F43" t="s">
        <v>12</v>
      </c>
      <c r="G43" t="s">
        <v>11</v>
      </c>
      <c r="H43" s="46">
        <f>I43/J43</f>
        <v>23050</v>
      </c>
      <c r="I43" s="44">
        <v>461</v>
      </c>
      <c r="J43" s="49">
        <v>0.02</v>
      </c>
      <c r="K43" s="53" t="s">
        <v>282</v>
      </c>
    </row>
    <row r="44" spans="1:11" ht="14.25" customHeight="1" x14ac:dyDescent="0.25">
      <c r="A44">
        <v>5</v>
      </c>
      <c r="B44">
        <v>2</v>
      </c>
      <c r="C44" t="str">
        <f t="shared" si="0"/>
        <v>P</v>
      </c>
      <c r="D44" s="4">
        <v>45</v>
      </c>
      <c r="E44" s="12">
        <v>43538</v>
      </c>
      <c r="F44" t="s">
        <v>115</v>
      </c>
      <c r="G44" t="s">
        <v>116</v>
      </c>
      <c r="H44" s="46">
        <f>I44/J44</f>
        <v>54750</v>
      </c>
      <c r="I44" s="44">
        <v>1095</v>
      </c>
      <c r="J44" s="49">
        <v>0.02</v>
      </c>
      <c r="K44" s="53" t="s">
        <v>282</v>
      </c>
    </row>
    <row r="45" spans="1:11" x14ac:dyDescent="0.25">
      <c r="A45">
        <v>5</v>
      </c>
      <c r="B45">
        <v>2</v>
      </c>
      <c r="C45" t="str">
        <f t="shared" si="0"/>
        <v>P</v>
      </c>
      <c r="D45" s="4">
        <v>51</v>
      </c>
      <c r="E45" s="12">
        <v>43539</v>
      </c>
      <c r="F45" t="s">
        <v>269</v>
      </c>
      <c r="G45" t="s">
        <v>268</v>
      </c>
      <c r="H45" s="46">
        <f>I45/J45</f>
        <v>1749200</v>
      </c>
      <c r="I45" s="44">
        <v>34984</v>
      </c>
      <c r="J45" s="49">
        <v>0.02</v>
      </c>
      <c r="K45" s="53" t="s">
        <v>282</v>
      </c>
    </row>
    <row r="46" spans="1:11" x14ac:dyDescent="0.25">
      <c r="A46">
        <v>5</v>
      </c>
      <c r="B46">
        <v>2</v>
      </c>
      <c r="C46" t="str">
        <f t="shared" si="0"/>
        <v>P</v>
      </c>
      <c r="D46" s="4">
        <v>53</v>
      </c>
      <c r="E46" s="12">
        <v>43539</v>
      </c>
      <c r="F46" t="s">
        <v>69</v>
      </c>
      <c r="G46" t="s">
        <v>257</v>
      </c>
      <c r="H46" s="46">
        <f>I46/J46</f>
        <v>89700</v>
      </c>
      <c r="I46" s="44">
        <v>1794</v>
      </c>
      <c r="J46" s="49">
        <v>0.02</v>
      </c>
      <c r="K46" s="53" t="s">
        <v>282</v>
      </c>
    </row>
    <row r="47" spans="1:11" x14ac:dyDescent="0.25">
      <c r="A47">
        <v>5</v>
      </c>
      <c r="B47">
        <v>1</v>
      </c>
      <c r="C47" t="str">
        <f t="shared" si="0"/>
        <v>C</v>
      </c>
      <c r="D47" s="4" t="s">
        <v>230</v>
      </c>
      <c r="E47" s="12">
        <v>43542</v>
      </c>
      <c r="F47" t="s">
        <v>46</v>
      </c>
      <c r="G47" t="s">
        <v>45</v>
      </c>
      <c r="H47" s="46">
        <f>I47/J47</f>
        <v>3300</v>
      </c>
      <c r="I47" s="44">
        <v>66</v>
      </c>
      <c r="J47" s="49">
        <v>0.02</v>
      </c>
      <c r="K47" s="53" t="s">
        <v>282</v>
      </c>
    </row>
    <row r="48" spans="1:11" x14ac:dyDescent="0.25">
      <c r="A48">
        <v>5</v>
      </c>
      <c r="B48">
        <v>2</v>
      </c>
      <c r="C48" t="str">
        <f t="shared" si="0"/>
        <v>P</v>
      </c>
      <c r="D48" s="4" t="s">
        <v>231</v>
      </c>
      <c r="E48" s="12">
        <v>43542</v>
      </c>
      <c r="F48" t="s">
        <v>119</v>
      </c>
      <c r="G48" t="s">
        <v>120</v>
      </c>
      <c r="H48" s="46">
        <f>I48/J48</f>
        <v>95050</v>
      </c>
      <c r="I48" s="44">
        <v>1901</v>
      </c>
      <c r="J48" s="49">
        <v>0.02</v>
      </c>
      <c r="K48" s="53" t="s">
        <v>282</v>
      </c>
    </row>
    <row r="49" spans="1:11" x14ac:dyDescent="0.25">
      <c r="A49">
        <v>5</v>
      </c>
      <c r="B49">
        <v>2</v>
      </c>
      <c r="C49" t="str">
        <f t="shared" si="0"/>
        <v>P</v>
      </c>
      <c r="D49" s="4" t="s">
        <v>232</v>
      </c>
      <c r="E49" s="12">
        <v>43542</v>
      </c>
      <c r="F49" t="s">
        <v>121</v>
      </c>
      <c r="G49" t="s">
        <v>122</v>
      </c>
      <c r="H49" s="46">
        <f>I49/J49</f>
        <v>119000</v>
      </c>
      <c r="I49" s="44">
        <v>2380</v>
      </c>
      <c r="J49" s="49">
        <v>0.02</v>
      </c>
      <c r="K49" s="53" t="s">
        <v>282</v>
      </c>
    </row>
    <row r="50" spans="1:11" x14ac:dyDescent="0.25">
      <c r="A50">
        <v>5</v>
      </c>
      <c r="B50">
        <v>1</v>
      </c>
      <c r="C50" t="str">
        <f t="shared" si="0"/>
        <v>C</v>
      </c>
      <c r="D50" s="4">
        <v>114</v>
      </c>
      <c r="E50" s="12">
        <v>43544</v>
      </c>
      <c r="F50" t="s">
        <v>46</v>
      </c>
      <c r="G50" t="s">
        <v>45</v>
      </c>
      <c r="H50" s="46">
        <f>I50/J50</f>
        <v>2250</v>
      </c>
      <c r="I50" s="44">
        <v>45</v>
      </c>
      <c r="J50" s="49">
        <v>0.02</v>
      </c>
      <c r="K50" s="53" t="s">
        <v>282</v>
      </c>
    </row>
    <row r="51" spans="1:11" x14ac:dyDescent="0.25">
      <c r="A51">
        <v>5</v>
      </c>
      <c r="B51">
        <v>2</v>
      </c>
      <c r="C51" t="str">
        <f t="shared" si="0"/>
        <v>P</v>
      </c>
      <c r="D51" s="4">
        <v>125</v>
      </c>
      <c r="E51" s="12">
        <v>43546</v>
      </c>
      <c r="F51" t="s">
        <v>69</v>
      </c>
      <c r="G51" t="s">
        <v>257</v>
      </c>
      <c r="H51" s="46">
        <f>I51/J51</f>
        <v>81350</v>
      </c>
      <c r="I51" s="44">
        <v>1627</v>
      </c>
      <c r="J51" s="49">
        <v>0.02</v>
      </c>
      <c r="K51" s="53" t="s">
        <v>282</v>
      </c>
    </row>
    <row r="52" spans="1:11" x14ac:dyDescent="0.25">
      <c r="A52">
        <v>5</v>
      </c>
      <c r="B52">
        <v>2</v>
      </c>
      <c r="C52" t="str">
        <f t="shared" si="0"/>
        <v>P</v>
      </c>
      <c r="D52" s="4">
        <v>198</v>
      </c>
      <c r="E52" s="12">
        <v>43550</v>
      </c>
      <c r="F52" t="s">
        <v>270</v>
      </c>
      <c r="G52" t="s">
        <v>271</v>
      </c>
      <c r="H52" s="46">
        <f>I52/J52</f>
        <v>81500</v>
      </c>
      <c r="I52" s="44">
        <v>1630</v>
      </c>
      <c r="J52" s="49">
        <v>0.02</v>
      </c>
      <c r="K52" s="53" t="s">
        <v>282</v>
      </c>
    </row>
    <row r="53" spans="1:11" x14ac:dyDescent="0.25">
      <c r="A53">
        <v>5</v>
      </c>
      <c r="B53">
        <v>1</v>
      </c>
      <c r="C53" t="str">
        <f t="shared" si="0"/>
        <v>C</v>
      </c>
      <c r="D53" s="4">
        <v>218</v>
      </c>
      <c r="E53" s="12">
        <v>43552</v>
      </c>
      <c r="F53" t="s">
        <v>18</v>
      </c>
      <c r="G53" t="s">
        <v>272</v>
      </c>
      <c r="H53" s="46">
        <f>I53/J53</f>
        <v>6000</v>
      </c>
      <c r="I53" s="44">
        <v>120</v>
      </c>
      <c r="J53" s="49">
        <v>0.02</v>
      </c>
      <c r="K53" s="53" t="s">
        <v>282</v>
      </c>
    </row>
    <row r="54" spans="1:11" x14ac:dyDescent="0.25">
      <c r="A54">
        <v>5</v>
      </c>
      <c r="B54">
        <v>1</v>
      </c>
      <c r="C54" t="str">
        <f t="shared" si="0"/>
        <v>C</v>
      </c>
      <c r="D54" s="4">
        <v>221</v>
      </c>
      <c r="E54" s="12">
        <v>43552</v>
      </c>
      <c r="F54" t="s">
        <v>273</v>
      </c>
      <c r="G54" t="s">
        <v>274</v>
      </c>
      <c r="H54" s="46">
        <f>I54/J54</f>
        <v>12500</v>
      </c>
      <c r="I54" s="44">
        <v>250</v>
      </c>
      <c r="J54" s="49">
        <v>0.02</v>
      </c>
      <c r="K54" s="53" t="s">
        <v>282</v>
      </c>
    </row>
    <row r="55" spans="1:11" x14ac:dyDescent="0.25">
      <c r="A55">
        <v>5</v>
      </c>
      <c r="B55">
        <v>2</v>
      </c>
      <c r="C55" t="str">
        <f t="shared" si="0"/>
        <v>P</v>
      </c>
      <c r="D55" s="41">
        <v>242</v>
      </c>
      <c r="E55" s="12">
        <v>43552</v>
      </c>
      <c r="F55" t="s">
        <v>115</v>
      </c>
      <c r="G55" t="s">
        <v>116</v>
      </c>
      <c r="H55" s="46">
        <f>I55/J55</f>
        <v>60650</v>
      </c>
      <c r="I55" s="44">
        <v>1213</v>
      </c>
      <c r="J55" s="49">
        <v>0.02</v>
      </c>
      <c r="K55" s="53" t="s">
        <v>282</v>
      </c>
    </row>
    <row r="56" spans="1:11" x14ac:dyDescent="0.25">
      <c r="A56">
        <v>5</v>
      </c>
      <c r="B56">
        <v>2</v>
      </c>
      <c r="C56" t="str">
        <f t="shared" si="0"/>
        <v>P</v>
      </c>
      <c r="D56" s="40" t="s">
        <v>234</v>
      </c>
      <c r="E56" s="12">
        <v>43552</v>
      </c>
      <c r="F56" t="s">
        <v>156</v>
      </c>
      <c r="G56" t="s">
        <v>157</v>
      </c>
      <c r="H56" s="46">
        <f>I56/J56</f>
        <v>181000</v>
      </c>
      <c r="I56" s="44">
        <v>3620</v>
      </c>
      <c r="J56" s="49">
        <v>0.02</v>
      </c>
      <c r="K56" s="53" t="s">
        <v>282</v>
      </c>
    </row>
    <row r="57" spans="1:11" x14ac:dyDescent="0.25">
      <c r="A57">
        <v>5</v>
      </c>
      <c r="B57">
        <v>2</v>
      </c>
      <c r="C57" t="str">
        <f t="shared" si="0"/>
        <v>P</v>
      </c>
      <c r="D57" s="41" t="s">
        <v>235</v>
      </c>
      <c r="E57" s="12">
        <v>43552</v>
      </c>
      <c r="F57" t="s">
        <v>59</v>
      </c>
      <c r="G57" t="s">
        <v>60</v>
      </c>
      <c r="H57" s="46">
        <f>I57/J57</f>
        <v>228600</v>
      </c>
      <c r="I57" s="44">
        <v>4572</v>
      </c>
      <c r="J57" s="49">
        <v>0.02</v>
      </c>
      <c r="K57" s="53" t="s">
        <v>282</v>
      </c>
    </row>
    <row r="58" spans="1:11" x14ac:dyDescent="0.25">
      <c r="A58">
        <v>6</v>
      </c>
      <c r="B58">
        <v>1</v>
      </c>
      <c r="C58" t="str">
        <f t="shared" si="0"/>
        <v>C</v>
      </c>
      <c r="D58" s="4">
        <v>218</v>
      </c>
      <c r="E58" s="12">
        <v>43552</v>
      </c>
      <c r="F58" t="s">
        <v>18</v>
      </c>
      <c r="G58" t="s">
        <v>272</v>
      </c>
      <c r="H58" s="46">
        <f>I58/J58</f>
        <v>500</v>
      </c>
      <c r="I58" s="44">
        <v>10</v>
      </c>
      <c r="J58" s="49">
        <v>0.02</v>
      </c>
      <c r="K58" s="53" t="s">
        <v>282</v>
      </c>
    </row>
    <row r="59" spans="1:11" x14ac:dyDescent="0.25">
      <c r="A59">
        <v>6</v>
      </c>
      <c r="B59">
        <v>2</v>
      </c>
      <c r="C59" t="str">
        <f t="shared" si="0"/>
        <v>P</v>
      </c>
      <c r="D59" s="4">
        <v>32</v>
      </c>
      <c r="E59" s="12">
        <v>43536</v>
      </c>
      <c r="F59" t="s">
        <v>266</v>
      </c>
      <c r="G59" t="s">
        <v>267</v>
      </c>
      <c r="H59" s="46">
        <f>I59/J59</f>
        <v>40200</v>
      </c>
      <c r="I59" s="44">
        <v>804</v>
      </c>
      <c r="J59" s="49">
        <v>0.02</v>
      </c>
      <c r="K59" s="53" t="s">
        <v>282</v>
      </c>
    </row>
    <row r="60" spans="1:11" x14ac:dyDescent="0.25">
      <c r="A60">
        <v>6</v>
      </c>
      <c r="B60">
        <v>2</v>
      </c>
      <c r="C60" t="str">
        <f t="shared" si="0"/>
        <v>P</v>
      </c>
      <c r="D60" s="40" t="s">
        <v>233</v>
      </c>
      <c r="E60" s="12">
        <v>43552</v>
      </c>
      <c r="F60" t="s">
        <v>256</v>
      </c>
      <c r="G60" t="s">
        <v>255</v>
      </c>
      <c r="H60" s="46">
        <f>I60/J60</f>
        <v>29300</v>
      </c>
      <c r="I60" s="44">
        <v>586</v>
      </c>
      <c r="J60" s="49">
        <v>0.02</v>
      </c>
      <c r="K60" s="53" t="s">
        <v>282</v>
      </c>
    </row>
    <row r="61" spans="1:11" x14ac:dyDescent="0.25">
      <c r="A61">
        <v>6</v>
      </c>
      <c r="B61">
        <v>2</v>
      </c>
      <c r="C61" t="str">
        <f t="shared" si="0"/>
        <v/>
      </c>
      <c r="D61" s="4" t="s">
        <v>236</v>
      </c>
      <c r="E61" s="12">
        <v>43552</v>
      </c>
      <c r="G61" t="s">
        <v>25</v>
      </c>
      <c r="H61" s="46">
        <f>I61/J61</f>
        <v>567450</v>
      </c>
      <c r="I61" s="44">
        <v>11349</v>
      </c>
      <c r="J61" s="49">
        <v>0.02</v>
      </c>
      <c r="K61" s="53" t="s">
        <v>282</v>
      </c>
    </row>
    <row r="62" spans="1:11" x14ac:dyDescent="0.25">
      <c r="A62">
        <v>6</v>
      </c>
      <c r="B62">
        <v>2</v>
      </c>
      <c r="C62" t="str">
        <f t="shared" si="0"/>
        <v>P</v>
      </c>
      <c r="D62" s="4">
        <v>214</v>
      </c>
      <c r="E62" s="12">
        <v>43552</v>
      </c>
      <c r="F62" t="s">
        <v>284</v>
      </c>
      <c r="G62" t="s">
        <v>275</v>
      </c>
      <c r="H62" s="46">
        <f>I62/J62</f>
        <v>21000</v>
      </c>
      <c r="I62" s="44">
        <v>420</v>
      </c>
      <c r="J62" s="49">
        <v>0.02</v>
      </c>
      <c r="K62" s="53" t="s">
        <v>282</v>
      </c>
    </row>
    <row r="63" spans="1:11" x14ac:dyDescent="0.25">
      <c r="A63">
        <v>6</v>
      </c>
      <c r="B63">
        <v>2</v>
      </c>
      <c r="C63" t="str">
        <f t="shared" si="0"/>
        <v/>
      </c>
      <c r="D63" s="4">
        <v>249</v>
      </c>
      <c r="E63" s="12">
        <v>43553</v>
      </c>
      <c r="G63" t="s">
        <v>277</v>
      </c>
      <c r="H63" s="46">
        <f>I63/J63</f>
        <v>13000</v>
      </c>
      <c r="I63" s="44">
        <v>260</v>
      </c>
      <c r="J63" s="49">
        <v>0.02</v>
      </c>
      <c r="K63" s="53" t="s">
        <v>282</v>
      </c>
    </row>
    <row r="64" spans="1:11" x14ac:dyDescent="0.25">
      <c r="A64">
        <v>6</v>
      </c>
      <c r="B64">
        <v>2</v>
      </c>
      <c r="C64" t="str">
        <f t="shared" si="0"/>
        <v>P</v>
      </c>
      <c r="D64" s="4">
        <v>250</v>
      </c>
      <c r="E64" s="12">
        <v>43553</v>
      </c>
      <c r="F64" t="s">
        <v>263</v>
      </c>
      <c r="G64" t="s">
        <v>262</v>
      </c>
      <c r="H64" s="46">
        <f>I64/J64</f>
        <v>70850</v>
      </c>
      <c r="I64" s="44">
        <v>1417</v>
      </c>
      <c r="J64" s="49">
        <v>0.02</v>
      </c>
      <c r="K64" s="53" t="s">
        <v>282</v>
      </c>
    </row>
    <row r="65" spans="1:14" x14ac:dyDescent="0.25">
      <c r="A65">
        <v>6</v>
      </c>
      <c r="B65">
        <v>2</v>
      </c>
      <c r="C65" t="str">
        <f t="shared" si="0"/>
        <v>P</v>
      </c>
      <c r="D65" s="4">
        <v>281</v>
      </c>
      <c r="E65" s="12">
        <v>43554</v>
      </c>
      <c r="F65" t="s">
        <v>12</v>
      </c>
      <c r="G65" t="s">
        <v>11</v>
      </c>
      <c r="H65" s="46">
        <f>I65/J65</f>
        <v>218150</v>
      </c>
      <c r="I65" s="44">
        <v>4363</v>
      </c>
      <c r="J65" s="49">
        <v>0.02</v>
      </c>
      <c r="K65" s="53" t="s">
        <v>282</v>
      </c>
    </row>
    <row r="66" spans="1:14" x14ac:dyDescent="0.25">
      <c r="A66">
        <v>6</v>
      </c>
      <c r="B66">
        <v>2</v>
      </c>
      <c r="C66" t="str">
        <f t="shared" si="0"/>
        <v/>
      </c>
      <c r="D66" s="4">
        <v>286</v>
      </c>
      <c r="E66" s="12">
        <v>43554</v>
      </c>
      <c r="G66" t="s">
        <v>247</v>
      </c>
      <c r="H66" s="46">
        <f>I66/J66</f>
        <v>135000</v>
      </c>
      <c r="I66" s="44">
        <v>2700</v>
      </c>
      <c r="J66" s="49">
        <v>0.02</v>
      </c>
      <c r="K66" s="53" t="s">
        <v>282</v>
      </c>
    </row>
    <row r="67" spans="1:14" x14ac:dyDescent="0.25">
      <c r="A67">
        <v>6</v>
      </c>
      <c r="B67">
        <v>2</v>
      </c>
      <c r="C67" t="str">
        <f t="shared" ref="C67:C72" si="1">MID(F67,4,1)</f>
        <v>F</v>
      </c>
      <c r="D67" s="4">
        <v>308</v>
      </c>
      <c r="E67" s="12">
        <v>43555</v>
      </c>
      <c r="F67" t="s">
        <v>249</v>
      </c>
      <c r="G67" t="s">
        <v>250</v>
      </c>
      <c r="H67" s="46">
        <f>I67/J67</f>
        <v>291750</v>
      </c>
      <c r="I67" s="44">
        <v>5835</v>
      </c>
      <c r="J67" s="49">
        <v>0.02</v>
      </c>
      <c r="K67" s="53" t="s">
        <v>282</v>
      </c>
    </row>
    <row r="68" spans="1:14" x14ac:dyDescent="0.25">
      <c r="A68">
        <v>6</v>
      </c>
      <c r="B68">
        <v>2</v>
      </c>
      <c r="C68" t="str">
        <f t="shared" si="1"/>
        <v>P</v>
      </c>
      <c r="D68" s="4">
        <v>309</v>
      </c>
      <c r="E68" s="12">
        <v>43555</v>
      </c>
      <c r="F68" t="s">
        <v>278</v>
      </c>
      <c r="G68" t="s">
        <v>279</v>
      </c>
      <c r="H68" s="46">
        <f>I68/J68</f>
        <v>5100</v>
      </c>
      <c r="I68" s="44">
        <v>102</v>
      </c>
      <c r="J68" s="49">
        <v>0.02</v>
      </c>
      <c r="K68" s="53" t="s">
        <v>282</v>
      </c>
      <c r="N68">
        <f>33670-34484</f>
        <v>-814</v>
      </c>
    </row>
    <row r="69" spans="1:14" x14ac:dyDescent="0.25">
      <c r="A69">
        <v>6</v>
      </c>
      <c r="B69">
        <v>2</v>
      </c>
      <c r="C69" t="str">
        <f t="shared" si="1"/>
        <v>T</v>
      </c>
      <c r="D69" s="4">
        <v>363</v>
      </c>
      <c r="E69" s="12">
        <v>43555</v>
      </c>
      <c r="F69" t="s">
        <v>203</v>
      </c>
      <c r="G69" t="s">
        <v>243</v>
      </c>
      <c r="H69" s="46">
        <f>I69/J69</f>
        <v>5800</v>
      </c>
      <c r="I69" s="44">
        <v>116</v>
      </c>
      <c r="J69" s="49">
        <v>0.02</v>
      </c>
      <c r="K69" s="53" t="s">
        <v>282</v>
      </c>
    </row>
    <row r="70" spans="1:14" x14ac:dyDescent="0.25">
      <c r="A70">
        <v>6</v>
      </c>
      <c r="B70">
        <v>2</v>
      </c>
      <c r="C70" t="str">
        <f t="shared" si="1"/>
        <v>P</v>
      </c>
      <c r="D70" s="4">
        <v>370</v>
      </c>
      <c r="E70" s="12">
        <v>43555</v>
      </c>
      <c r="F70" t="s">
        <v>280</v>
      </c>
      <c r="G70" t="s">
        <v>17</v>
      </c>
      <c r="H70" s="46">
        <f>I70/J70</f>
        <v>200000</v>
      </c>
      <c r="I70" s="44">
        <v>4000</v>
      </c>
      <c r="J70" s="49">
        <v>0.02</v>
      </c>
      <c r="K70" s="53" t="s">
        <v>282</v>
      </c>
    </row>
    <row r="71" spans="1:14" x14ac:dyDescent="0.25">
      <c r="A71">
        <v>6</v>
      </c>
      <c r="B71">
        <v>2</v>
      </c>
      <c r="C71" t="str">
        <f t="shared" si="1"/>
        <v>P</v>
      </c>
      <c r="D71" s="4">
        <v>373</v>
      </c>
      <c r="E71" s="12">
        <v>43555</v>
      </c>
      <c r="F71" t="s">
        <v>107</v>
      </c>
      <c r="G71" t="s">
        <v>106</v>
      </c>
      <c r="H71" s="46">
        <f>I71/J71</f>
        <v>2200</v>
      </c>
      <c r="I71" s="44">
        <v>44</v>
      </c>
      <c r="J71" s="49">
        <v>0.02</v>
      </c>
      <c r="K71" s="53" t="s">
        <v>282</v>
      </c>
    </row>
    <row r="72" spans="1:14" x14ac:dyDescent="0.25">
      <c r="A72">
        <v>6</v>
      </c>
      <c r="B72">
        <v>2</v>
      </c>
      <c r="C72" t="str">
        <f t="shared" si="1"/>
        <v>P</v>
      </c>
      <c r="D72" s="4" t="s">
        <v>237</v>
      </c>
      <c r="E72" s="12">
        <v>43555</v>
      </c>
      <c r="F72" t="s">
        <v>59</v>
      </c>
      <c r="G72" t="s">
        <v>60</v>
      </c>
      <c r="H72" s="46">
        <f>I72/J72</f>
        <v>123900</v>
      </c>
      <c r="I72" s="44">
        <v>2478</v>
      </c>
      <c r="J72" s="49">
        <v>0.02</v>
      </c>
      <c r="K72" s="53" t="s">
        <v>282</v>
      </c>
    </row>
  </sheetData>
  <autoFilter ref="A1:K7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july-aug-sep</vt:lpstr>
      <vt:lpstr>FINAL CHALLAN WISE</vt:lpstr>
      <vt:lpstr>Q3201819 WORKING</vt:lpstr>
      <vt:lpstr>Q4201819</vt:lpstr>
      <vt:lpstr>Q4201819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2019-04-14T09:45:26Z</dcterms:modified>
</cp:coreProperties>
</file>