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HAL\Desktop\"/>
    </mc:Choice>
  </mc:AlternateContent>
  <bookViews>
    <workbookView xWindow="0" yWindow="0" windowWidth="19500" windowHeight="8205" activeTab="1"/>
  </bookViews>
  <sheets>
    <sheet name="Final" sheetId="3" r:id="rId1"/>
    <sheet name="GSTR-4A NOT FOUND BILLS" sheetId="4" r:id="rId2"/>
    <sheet name="Raw" sheetId="2" r:id="rId3"/>
  </sheets>
  <definedNames>
    <definedName name="_xlnm._FilterDatabase" localSheetId="0" hidden="1">Final!$A$1:$N$64</definedName>
    <definedName name="_xlnm._FilterDatabase" localSheetId="1" hidden="1">'GSTR-4A NOT FOUND BILLS'!$A$1:$Q$109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2" i="4"/>
  <c r="N3" i="4"/>
  <c r="P3" i="4" s="1"/>
  <c r="Q3" i="4" s="1"/>
  <c r="N4" i="4"/>
  <c r="P4" i="4" s="1"/>
  <c r="Q4" i="4" s="1"/>
  <c r="N5" i="4"/>
  <c r="P5" i="4" s="1"/>
  <c r="Q5" i="4" s="1"/>
  <c r="N6" i="4"/>
  <c r="P6" i="4" s="1"/>
  <c r="Q6" i="4" s="1"/>
  <c r="N7" i="4"/>
  <c r="P7" i="4" s="1"/>
  <c r="Q7" i="4" s="1"/>
  <c r="N8" i="4"/>
  <c r="P8" i="4" s="1"/>
  <c r="Q8" i="4" s="1"/>
  <c r="N9" i="4"/>
  <c r="P9" i="4" s="1"/>
  <c r="Q9" i="4" s="1"/>
  <c r="N10" i="4"/>
  <c r="P10" i="4" s="1"/>
  <c r="Q10" i="4" s="1"/>
  <c r="N11" i="4"/>
  <c r="P11" i="4" s="1"/>
  <c r="Q11" i="4" s="1"/>
  <c r="N12" i="4"/>
  <c r="P12" i="4" s="1"/>
  <c r="Q12" i="4" s="1"/>
  <c r="N13" i="4"/>
  <c r="P13" i="4" s="1"/>
  <c r="Q13" i="4" s="1"/>
  <c r="N14" i="4"/>
  <c r="P14" i="4" s="1"/>
  <c r="Q14" i="4" s="1"/>
  <c r="N15" i="4"/>
  <c r="P15" i="4" s="1"/>
  <c r="Q15" i="4" s="1"/>
  <c r="N16" i="4"/>
  <c r="P16" i="4" s="1"/>
  <c r="Q16" i="4" s="1"/>
  <c r="N17" i="4"/>
  <c r="P17" i="4" s="1"/>
  <c r="Q17" i="4" s="1"/>
  <c r="N18" i="4"/>
  <c r="P18" i="4" s="1"/>
  <c r="Q18" i="4" s="1"/>
  <c r="N19" i="4"/>
  <c r="P19" i="4" s="1"/>
  <c r="Q19" i="4" s="1"/>
  <c r="N20" i="4"/>
  <c r="P20" i="4" s="1"/>
  <c r="Q20" i="4" s="1"/>
  <c r="N21" i="4"/>
  <c r="P21" i="4" s="1"/>
  <c r="Q21" i="4" s="1"/>
  <c r="N22" i="4"/>
  <c r="P22" i="4" s="1"/>
  <c r="Q22" i="4" s="1"/>
  <c r="N23" i="4"/>
  <c r="P23" i="4" s="1"/>
  <c r="Q23" i="4" s="1"/>
  <c r="N24" i="4"/>
  <c r="P24" i="4" s="1"/>
  <c r="Q24" i="4" s="1"/>
  <c r="N25" i="4"/>
  <c r="P25" i="4" s="1"/>
  <c r="Q25" i="4" s="1"/>
  <c r="N26" i="4"/>
  <c r="P26" i="4" s="1"/>
  <c r="Q26" i="4" s="1"/>
  <c r="N27" i="4"/>
  <c r="N28" i="4"/>
  <c r="P28" i="4" s="1"/>
  <c r="Q28" i="4" s="1"/>
  <c r="N29" i="4"/>
  <c r="P29" i="4" s="1"/>
  <c r="Q29" i="4" s="1"/>
  <c r="N30" i="4"/>
  <c r="P30" i="4" s="1"/>
  <c r="Q30" i="4" s="1"/>
  <c r="N31" i="4"/>
  <c r="P31" i="4" s="1"/>
  <c r="Q31" i="4" s="1"/>
  <c r="N32" i="4"/>
  <c r="P32" i="4" s="1"/>
  <c r="Q32" i="4" s="1"/>
  <c r="N33" i="4"/>
  <c r="P33" i="4" s="1"/>
  <c r="Q33" i="4" s="1"/>
  <c r="N34" i="4"/>
  <c r="P34" i="4" s="1"/>
  <c r="Q34" i="4" s="1"/>
  <c r="N35" i="4"/>
  <c r="P35" i="4" s="1"/>
  <c r="Q35" i="4" s="1"/>
  <c r="N36" i="4"/>
  <c r="P36" i="4" s="1"/>
  <c r="Q36" i="4" s="1"/>
  <c r="N37" i="4"/>
  <c r="P37" i="4" s="1"/>
  <c r="Q37" i="4" s="1"/>
  <c r="N38" i="4"/>
  <c r="P38" i="4" s="1"/>
  <c r="Q38" i="4" s="1"/>
  <c r="N39" i="4"/>
  <c r="P39" i="4" s="1"/>
  <c r="Q39" i="4" s="1"/>
  <c r="N40" i="4"/>
  <c r="P40" i="4" s="1"/>
  <c r="Q40" i="4" s="1"/>
  <c r="N41" i="4"/>
  <c r="P41" i="4" s="1"/>
  <c r="Q41" i="4" s="1"/>
  <c r="N42" i="4"/>
  <c r="P42" i="4" s="1"/>
  <c r="Q42" i="4" s="1"/>
  <c r="N43" i="4"/>
  <c r="P43" i="4" s="1"/>
  <c r="Q43" i="4" s="1"/>
  <c r="N44" i="4"/>
  <c r="P44" i="4" s="1"/>
  <c r="Q44" i="4" s="1"/>
  <c r="N45" i="4"/>
  <c r="P45" i="4" s="1"/>
  <c r="Q45" i="4" s="1"/>
  <c r="N46" i="4"/>
  <c r="P46" i="4" s="1"/>
  <c r="Q46" i="4" s="1"/>
  <c r="N47" i="4"/>
  <c r="P47" i="4" s="1"/>
  <c r="Q47" i="4" s="1"/>
  <c r="N48" i="4"/>
  <c r="P48" i="4" s="1"/>
  <c r="Q48" i="4" s="1"/>
  <c r="N49" i="4"/>
  <c r="P49" i="4" s="1"/>
  <c r="Q49" i="4" s="1"/>
  <c r="N50" i="4"/>
  <c r="P50" i="4" s="1"/>
  <c r="Q50" i="4" s="1"/>
  <c r="N51" i="4"/>
  <c r="P51" i="4" s="1"/>
  <c r="Q51" i="4" s="1"/>
  <c r="N52" i="4"/>
  <c r="P52" i="4" s="1"/>
  <c r="Q52" i="4" s="1"/>
  <c r="N53" i="4"/>
  <c r="P53" i="4" s="1"/>
  <c r="Q53" i="4" s="1"/>
  <c r="N54" i="4"/>
  <c r="P54" i="4" s="1"/>
  <c r="Q54" i="4" s="1"/>
  <c r="N55" i="4"/>
  <c r="P55" i="4" s="1"/>
  <c r="Q55" i="4" s="1"/>
  <c r="N56" i="4"/>
  <c r="P56" i="4" s="1"/>
  <c r="Q56" i="4" s="1"/>
  <c r="N57" i="4"/>
  <c r="P57" i="4" s="1"/>
  <c r="Q57" i="4" s="1"/>
  <c r="N58" i="4"/>
  <c r="P58" i="4" s="1"/>
  <c r="Q58" i="4" s="1"/>
  <c r="N59" i="4"/>
  <c r="P59" i="4" s="1"/>
  <c r="Q59" i="4" s="1"/>
  <c r="N60" i="4"/>
  <c r="P60" i="4" s="1"/>
  <c r="Q60" i="4" s="1"/>
  <c r="N61" i="4"/>
  <c r="P61" i="4" s="1"/>
  <c r="Q61" i="4" s="1"/>
  <c r="N62" i="4"/>
  <c r="N63" i="4"/>
  <c r="P63" i="4" s="1"/>
  <c r="Q63" i="4" s="1"/>
  <c r="N64" i="4"/>
  <c r="P64" i="4" s="1"/>
  <c r="Q64" i="4" s="1"/>
  <c r="N65" i="4"/>
  <c r="P65" i="4" s="1"/>
  <c r="Q65" i="4" s="1"/>
  <c r="N66" i="4"/>
  <c r="P66" i="4" s="1"/>
  <c r="Q66" i="4" s="1"/>
  <c r="N67" i="4"/>
  <c r="P67" i="4" s="1"/>
  <c r="Q67" i="4" s="1"/>
  <c r="N68" i="4"/>
  <c r="P68" i="4" s="1"/>
  <c r="Q68" i="4" s="1"/>
  <c r="N69" i="4"/>
  <c r="P69" i="4" s="1"/>
  <c r="Q69" i="4" s="1"/>
  <c r="N70" i="4"/>
  <c r="P70" i="4" s="1"/>
  <c r="Q70" i="4" s="1"/>
  <c r="N71" i="4"/>
  <c r="P71" i="4" s="1"/>
  <c r="Q71" i="4" s="1"/>
  <c r="N72" i="4"/>
  <c r="P72" i="4" s="1"/>
  <c r="Q72" i="4" s="1"/>
  <c r="N73" i="4"/>
  <c r="P73" i="4" s="1"/>
  <c r="Q73" i="4" s="1"/>
  <c r="N74" i="4"/>
  <c r="P74" i="4" s="1"/>
  <c r="Q74" i="4" s="1"/>
  <c r="N75" i="4"/>
  <c r="P75" i="4" s="1"/>
  <c r="Q75" i="4" s="1"/>
  <c r="N76" i="4"/>
  <c r="P76" i="4" s="1"/>
  <c r="Q76" i="4" s="1"/>
  <c r="N77" i="4"/>
  <c r="P77" i="4" s="1"/>
  <c r="Q77" i="4" s="1"/>
  <c r="N78" i="4"/>
  <c r="P78" i="4" s="1"/>
  <c r="Q78" i="4" s="1"/>
  <c r="N79" i="4"/>
  <c r="P79" i="4" s="1"/>
  <c r="Q79" i="4" s="1"/>
  <c r="N80" i="4"/>
  <c r="P80" i="4" s="1"/>
  <c r="Q80" i="4" s="1"/>
  <c r="N81" i="4"/>
  <c r="P81" i="4" s="1"/>
  <c r="Q81" i="4" s="1"/>
  <c r="N82" i="4"/>
  <c r="P82" i="4" s="1"/>
  <c r="Q82" i="4" s="1"/>
  <c r="N83" i="4"/>
  <c r="P83" i="4" s="1"/>
  <c r="Q83" i="4" s="1"/>
  <c r="N84" i="4"/>
  <c r="P84" i="4" s="1"/>
  <c r="Q84" i="4" s="1"/>
  <c r="N85" i="4"/>
  <c r="P85" i="4" s="1"/>
  <c r="Q85" i="4" s="1"/>
  <c r="N86" i="4"/>
  <c r="N87" i="4"/>
  <c r="P87" i="4" s="1"/>
  <c r="Q87" i="4" s="1"/>
  <c r="N88" i="4"/>
  <c r="P88" i="4" s="1"/>
  <c r="Q88" i="4" s="1"/>
  <c r="N89" i="4"/>
  <c r="P89" i="4" s="1"/>
  <c r="Q89" i="4" s="1"/>
  <c r="N90" i="4"/>
  <c r="P90" i="4" s="1"/>
  <c r="Q90" i="4" s="1"/>
  <c r="N91" i="4"/>
  <c r="P91" i="4" s="1"/>
  <c r="Q91" i="4" s="1"/>
  <c r="N92" i="4"/>
  <c r="P92" i="4" s="1"/>
  <c r="Q92" i="4" s="1"/>
  <c r="N93" i="4"/>
  <c r="P93" i="4" s="1"/>
  <c r="Q93" i="4" s="1"/>
  <c r="N94" i="4"/>
  <c r="P94" i="4" s="1"/>
  <c r="Q94" i="4" s="1"/>
  <c r="N95" i="4"/>
  <c r="P95" i="4" s="1"/>
  <c r="Q95" i="4" s="1"/>
  <c r="N96" i="4"/>
  <c r="P96" i="4" s="1"/>
  <c r="Q96" i="4" s="1"/>
  <c r="N97" i="4"/>
  <c r="P97" i="4" s="1"/>
  <c r="Q97" i="4" s="1"/>
  <c r="N98" i="4"/>
  <c r="P98" i="4" s="1"/>
  <c r="Q98" i="4" s="1"/>
  <c r="N99" i="4"/>
  <c r="P99" i="4" s="1"/>
  <c r="Q99" i="4" s="1"/>
  <c r="N100" i="4"/>
  <c r="P100" i="4" s="1"/>
  <c r="Q100" i="4" s="1"/>
  <c r="N101" i="4"/>
  <c r="P101" i="4" s="1"/>
  <c r="Q101" i="4" s="1"/>
  <c r="N102" i="4"/>
  <c r="P102" i="4" s="1"/>
  <c r="Q102" i="4" s="1"/>
  <c r="N103" i="4"/>
  <c r="P103" i="4" s="1"/>
  <c r="Q103" i="4" s="1"/>
  <c r="N104" i="4"/>
  <c r="P104" i="4" s="1"/>
  <c r="Q104" i="4" s="1"/>
  <c r="N105" i="4"/>
  <c r="P105" i="4" s="1"/>
  <c r="Q105" i="4" s="1"/>
  <c r="N106" i="4"/>
  <c r="P106" i="4" s="1"/>
  <c r="Q106" i="4" s="1"/>
  <c r="N107" i="4"/>
  <c r="P107" i="4" s="1"/>
  <c r="Q107" i="4" s="1"/>
  <c r="N108" i="4"/>
  <c r="P108" i="4" s="1"/>
  <c r="Q108" i="4" s="1"/>
  <c r="N109" i="4"/>
  <c r="P109" i="4" s="1"/>
  <c r="Q109" i="4" s="1"/>
  <c r="N2" i="4"/>
  <c r="P2" i="4" s="1"/>
  <c r="Q2" i="4" s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2" i="3"/>
  <c r="G64" i="2"/>
  <c r="H64" i="2"/>
  <c r="I64" i="2"/>
  <c r="F64" i="2"/>
  <c r="P62" i="4" l="1"/>
  <c r="Q62" i="4" s="1"/>
  <c r="P27" i="4"/>
  <c r="Q27" i="4" s="1"/>
  <c r="P86" i="4"/>
  <c r="Q86" i="4" s="1"/>
</calcChain>
</file>

<file path=xl/sharedStrings.xml><?xml version="1.0" encoding="utf-8"?>
<sst xmlns="http://schemas.openxmlformats.org/spreadsheetml/2006/main" count="1306" uniqueCount="249">
  <si>
    <t>Voucher Type</t>
  </si>
  <si>
    <t>Voucher No.</t>
  </si>
  <si>
    <t>GSTIN/UIN</t>
  </si>
  <si>
    <t>Gross Total</t>
  </si>
  <si>
    <t>Frame Purchases</t>
  </si>
  <si>
    <t>CGST</t>
  </si>
  <si>
    <t>SGST</t>
  </si>
  <si>
    <t>Glass Purchases</t>
  </si>
  <si>
    <t>Lense Purchases</t>
  </si>
  <si>
    <t>Purchase</t>
  </si>
  <si>
    <t>TV/2018-19/1014</t>
  </si>
  <si>
    <t xml:space="preserve">27AANFT3225H1Z1_x000D_
</t>
  </si>
  <si>
    <t>HOYA/18-19/4790</t>
  </si>
  <si>
    <t xml:space="preserve">27AADCC6042N1ZG_x000D_
</t>
  </si>
  <si>
    <t xml:space="preserve">27AABPG7104J1ZY_x000D_
</t>
  </si>
  <si>
    <t>162418003/20318</t>
  </si>
  <si>
    <t xml:space="preserve">27AADCP1503F1ZW_x000D_
</t>
  </si>
  <si>
    <t>BL05172-18</t>
  </si>
  <si>
    <t xml:space="preserve">27AABFB8993N1ZP_x000D_
</t>
  </si>
  <si>
    <t>BL05068-18</t>
  </si>
  <si>
    <t xml:space="preserve">27AAFFG1090H1ZJ_x000D_
</t>
  </si>
  <si>
    <t xml:space="preserve">27AHXPD7685A1ZY_x000D_
</t>
  </si>
  <si>
    <t xml:space="preserve">27AAIPS3283P1ZV_x000D_
</t>
  </si>
  <si>
    <t xml:space="preserve">27AASFS5049P1Z6_x000D_
</t>
  </si>
  <si>
    <t>OE-01037-18-19</t>
  </si>
  <si>
    <t>27AAACO7545B1ZM</t>
  </si>
  <si>
    <t>GKO-1750/18-19</t>
  </si>
  <si>
    <t>27AABCG4531A1Z7</t>
  </si>
  <si>
    <t>AO/08240/18-19</t>
  </si>
  <si>
    <t>27AAAFA0474E1ZY</t>
  </si>
  <si>
    <t>BL00951/19</t>
  </si>
  <si>
    <t xml:space="preserve">27AFNPG7422E1ZI_x000D_
</t>
  </si>
  <si>
    <t>GIFTSIM1801333</t>
  </si>
  <si>
    <t xml:space="preserve">27AAXCS5823M1ZF_x000D_
</t>
  </si>
  <si>
    <t>S1 6020</t>
  </si>
  <si>
    <t xml:space="preserve">27AADFG7187R1ZI_x000D_
</t>
  </si>
  <si>
    <t>18-19/10937</t>
  </si>
  <si>
    <t xml:space="preserve">27AADFH1061P1Z8_x000D_
</t>
  </si>
  <si>
    <t>BL05517-18</t>
  </si>
  <si>
    <t xml:space="preserve">27AAAFH3854P1ZY_x000D_
</t>
  </si>
  <si>
    <t>L-2274</t>
  </si>
  <si>
    <t xml:space="preserve">27AAGFC8454L1ZZ_x000D_
</t>
  </si>
  <si>
    <t xml:space="preserve">27AFTPP9820M1ZG_x000D_
</t>
  </si>
  <si>
    <t>HOYA/18-19/5590</t>
  </si>
  <si>
    <t>BL05618-18</t>
  </si>
  <si>
    <t>BL05628-18</t>
  </si>
  <si>
    <t>BL05642-18</t>
  </si>
  <si>
    <t>27AACCA3430F1Z6</t>
  </si>
  <si>
    <t>BL05666-18</t>
  </si>
  <si>
    <t>BL05707-18</t>
  </si>
  <si>
    <t>BL05706-18</t>
  </si>
  <si>
    <t xml:space="preserve">27BBAPS7951Q1ZR_x000D_
</t>
  </si>
  <si>
    <t>BL05728-18</t>
  </si>
  <si>
    <t>OE-9778</t>
  </si>
  <si>
    <t xml:space="preserve">27AABCO1610J1ZQ_x000D_
</t>
  </si>
  <si>
    <t>GKO-1985/18-19</t>
  </si>
  <si>
    <t>BL05785-18</t>
  </si>
  <si>
    <t>BL05805-18</t>
  </si>
  <si>
    <t>BL01042/19</t>
  </si>
  <si>
    <t>S1 6561</t>
  </si>
  <si>
    <t>GIRTSIM1801562</t>
  </si>
  <si>
    <t>18-19/11705</t>
  </si>
  <si>
    <t>BL05862-18</t>
  </si>
  <si>
    <t>HOYA/18-19/7207</t>
  </si>
  <si>
    <t>L-2792</t>
  </si>
  <si>
    <t>L-2827</t>
  </si>
  <si>
    <t>L-2814</t>
  </si>
  <si>
    <t>BL06182-18</t>
  </si>
  <si>
    <t>L-2832</t>
  </si>
  <si>
    <t>S 7142</t>
  </si>
  <si>
    <t>BL01113/19</t>
  </si>
  <si>
    <t>GIRTSIM1801804</t>
  </si>
  <si>
    <t>767</t>
  </si>
  <si>
    <t>12493</t>
  </si>
  <si>
    <t>1018</t>
  </si>
  <si>
    <t>729</t>
  </si>
  <si>
    <t>239</t>
  </si>
  <si>
    <t>13128</t>
  </si>
  <si>
    <t>1130</t>
  </si>
  <si>
    <t>2244</t>
  </si>
  <si>
    <t>815</t>
  </si>
  <si>
    <t>881</t>
  </si>
  <si>
    <t>16900642</t>
  </si>
  <si>
    <t>16900885</t>
  </si>
  <si>
    <t>362</t>
  </si>
  <si>
    <t>283</t>
  </si>
  <si>
    <t>918</t>
  </si>
  <si>
    <t>13783</t>
  </si>
  <si>
    <t>14278</t>
  </si>
  <si>
    <t>14851</t>
  </si>
  <si>
    <t>1198</t>
  </si>
  <si>
    <t>16904124</t>
  </si>
  <si>
    <t>16904134</t>
  </si>
  <si>
    <t>15383</t>
  </si>
  <si>
    <t/>
  </si>
  <si>
    <t>Date</t>
  </si>
  <si>
    <t>Particulars</t>
  </si>
  <si>
    <t>OPTILINE EYEWEAR PRIVATE LIMITED</t>
  </si>
  <si>
    <t>GIRISH KIDARNATH OPTICS PRIVATE LIMITED</t>
  </si>
  <si>
    <t>ALANKAR OPTICIANS</t>
  </si>
  <si>
    <t>HIND OPTICAL CO.</t>
  </si>
  <si>
    <t>ALCON LABOLATORIES (INDIA) PRIVATE LIMITED</t>
  </si>
  <si>
    <t>Grand Total</t>
  </si>
  <si>
    <t xml:space="preserve">TRUVISION_x000D_
</t>
  </si>
  <si>
    <t xml:space="preserve">COLOREYES EYECARE PRIVATE LIMITED_x000D_
</t>
  </si>
  <si>
    <t xml:space="preserve">GANDHI OPTICIANS_x000D_
</t>
  </si>
  <si>
    <t xml:space="preserve">PAREKH INTEGRATED SERVICES PRIVATE LIMITED_x000D_
</t>
  </si>
  <si>
    <t xml:space="preserve">BEE SYSTEMS_x000D_
</t>
  </si>
  <si>
    <t xml:space="preserve">GHAG OPHTHALMIC LENS DIVISION_x000D_
</t>
  </si>
  <si>
    <t xml:space="preserve">SHEETAL OPTICS_x000D_
</t>
  </si>
  <si>
    <t xml:space="preserve">EMPIRE INDIA_x000D_
</t>
  </si>
  <si>
    <t xml:space="preserve">SWISS OPTICS_x000D_
</t>
  </si>
  <si>
    <t xml:space="preserve">BRIGHT LENSES_x000D_
</t>
  </si>
  <si>
    <t xml:space="preserve">SHAMIR OPTICAL INDIA PRIVATE LIMITED_x000D_
</t>
  </si>
  <si>
    <t xml:space="preserve">GHAG OPTICAL CO._x000D_
</t>
  </si>
  <si>
    <t xml:space="preserve">HARSH MARKETING COMPANY_x000D_
</t>
  </si>
  <si>
    <t xml:space="preserve">COMET VISION ENTERPRISES_x000D_
</t>
  </si>
  <si>
    <t xml:space="preserve">OPTICAL TRADERS_x000D_
</t>
  </si>
  <si>
    <t xml:space="preserve">SAI INDUSTRIES_x000D_
</t>
  </si>
  <si>
    <t xml:space="preserve">OCEAN EYEWEAR PRIVATE LIMITED_x000D_
</t>
  </si>
  <si>
    <t>Taxable Value</t>
  </si>
  <si>
    <t>S1-7142</t>
  </si>
  <si>
    <t>S1-6561</t>
  </si>
  <si>
    <t>S1-6020</t>
  </si>
  <si>
    <t>27AANFT3225H1Z1_x000D_</t>
  </si>
  <si>
    <t>27AANFT3225H1Z1</t>
  </si>
  <si>
    <t>27AADCC6042N1ZG</t>
  </si>
  <si>
    <t>27AABPG7104J1ZY</t>
  </si>
  <si>
    <t>27AADCP1503F1ZW</t>
  </si>
  <si>
    <t>27AABFB8993N1ZP</t>
  </si>
  <si>
    <t>27AAFFG1090H1ZJ</t>
  </si>
  <si>
    <t>27AHXPD7685A1ZY</t>
  </si>
  <si>
    <t>27AAIPS3283P1ZV</t>
  </si>
  <si>
    <t>27AASFS5049P1Z6</t>
  </si>
  <si>
    <t>27AFNPG7422E1ZI</t>
  </si>
  <si>
    <t>27AAXCS5823M1ZF</t>
  </si>
  <si>
    <t>27AADFG7187R1ZI</t>
  </si>
  <si>
    <t>27AADFH1061P1Z8</t>
  </si>
  <si>
    <t>27AAAFH3854P1ZY</t>
  </si>
  <si>
    <t>27AAGFC8454L1ZZ</t>
  </si>
  <si>
    <t>27AFTPP9820M1ZG</t>
  </si>
  <si>
    <t>27BBAPS7951Q1ZR</t>
  </si>
  <si>
    <t>27AABCO1610J1ZQ</t>
  </si>
  <si>
    <t>27-Maharashtra</t>
  </si>
  <si>
    <t>No</t>
  </si>
  <si>
    <t>Regular</t>
  </si>
  <si>
    <t>16901788</t>
  </si>
  <si>
    <t>11</t>
  </si>
  <si>
    <t>129</t>
  </si>
  <si>
    <t>192</t>
  </si>
  <si>
    <t>87</t>
  </si>
  <si>
    <t>27AABPV8335L1Z4</t>
  </si>
  <si>
    <t>377/18-19</t>
  </si>
  <si>
    <t>GKO-1945/18-19</t>
  </si>
  <si>
    <t>27ANTPS5182M1ZX</t>
  </si>
  <si>
    <t>594</t>
  </si>
  <si>
    <t>1624/3/11926</t>
  </si>
  <si>
    <t>1624/3/12079</t>
  </si>
  <si>
    <t>1624/3/12354</t>
  </si>
  <si>
    <t>1624/3/12433</t>
  </si>
  <si>
    <t>1624/3/12452</t>
  </si>
  <si>
    <t>1624/3/12785</t>
  </si>
  <si>
    <t>1624/3/13947</t>
  </si>
  <si>
    <t>1624/3/14369</t>
  </si>
  <si>
    <t>1624/3/14372</t>
  </si>
  <si>
    <t>1624/3/14475</t>
  </si>
  <si>
    <t>1624/3/14636</t>
  </si>
  <si>
    <t>1624/3/14637</t>
  </si>
  <si>
    <t>1624/3/14820</t>
  </si>
  <si>
    <t>1624/3/15074</t>
  </si>
  <si>
    <t>1624/3/15561</t>
  </si>
  <si>
    <t>1624/3/15569</t>
  </si>
  <si>
    <t>1624/3/15571</t>
  </si>
  <si>
    <t>1624/3/16048</t>
  </si>
  <si>
    <t>1624/3/16868</t>
  </si>
  <si>
    <t>1624/3/2075</t>
  </si>
  <si>
    <t>1624/3/2144</t>
  </si>
  <si>
    <t>1624/3/3832</t>
  </si>
  <si>
    <t>1624/3/6170</t>
  </si>
  <si>
    <t>1624/3/6200</t>
  </si>
  <si>
    <t>1624/3/7030</t>
  </si>
  <si>
    <t>1624/3/738</t>
  </si>
  <si>
    <t>1624/3/9146</t>
  </si>
  <si>
    <t>1624/3/9221</t>
  </si>
  <si>
    <t>750/10122</t>
  </si>
  <si>
    <t>750/10671</t>
  </si>
  <si>
    <t>27AAKFN0456H1Z7</t>
  </si>
  <si>
    <t>NKK/2018/1060</t>
  </si>
  <si>
    <t>489</t>
  </si>
  <si>
    <t>756</t>
  </si>
  <si>
    <t>849</t>
  </si>
  <si>
    <t>951</t>
  </si>
  <si>
    <t>25AAKCM6694H1ZY</t>
  </si>
  <si>
    <t>DMIFR180500024</t>
  </si>
  <si>
    <t>DMIFR180500239</t>
  </si>
  <si>
    <t>DMIFR181000063</t>
  </si>
  <si>
    <t>DMIFR181000064</t>
  </si>
  <si>
    <t>DMIFR181000204</t>
  </si>
  <si>
    <t>OE-01221-18-19</t>
  </si>
  <si>
    <t>OE-01223-18-19</t>
  </si>
  <si>
    <t>GIFTSIM1801645</t>
  </si>
  <si>
    <t>GIFTSIM1801944</t>
  </si>
  <si>
    <t>GIRTSIM1801167</t>
  </si>
  <si>
    <t>GIRTSIM1801270</t>
  </si>
  <si>
    <t>GISVSIM1800864</t>
  </si>
  <si>
    <t>GISVSIM1800935</t>
  </si>
  <si>
    <t>27ABVPP0084F1ZB</t>
  </si>
  <si>
    <t>TSS/18-19/0426</t>
  </si>
  <si>
    <t>27ABBPS3432N1ZD</t>
  </si>
  <si>
    <t>471</t>
  </si>
  <si>
    <t>634</t>
  </si>
  <si>
    <t>680</t>
  </si>
  <si>
    <t>1265</t>
  </si>
  <si>
    <t>L/1693</t>
  </si>
  <si>
    <t>Invoice</t>
  </si>
  <si>
    <t>GSTIN</t>
  </si>
  <si>
    <t>NAME</t>
  </si>
  <si>
    <t>ASHOK MARUTI SHINDE</t>
  </si>
  <si>
    <t>BEE SYSTEMS</t>
  </si>
  <si>
    <t>COLOREYES EYECARE PRIVATE LIMITED</t>
  </si>
  <si>
    <t>COMET VISION ENTERPRISES</t>
  </si>
  <si>
    <t>27AGOPK8195L1ZG</t>
  </si>
  <si>
    <t>FAHIM IQBAL KAPADIA</t>
  </si>
  <si>
    <t>GHAG OPHTHALMIC LENS DIVISION</t>
  </si>
  <si>
    <t>GHAG OPTICAL CO.</t>
  </si>
  <si>
    <t>HARSH MARKETING COMPANY</t>
  </si>
  <si>
    <t>HIND OPTICAL CO</t>
  </si>
  <si>
    <t>27AABCH7092K1Z7</t>
  </si>
  <si>
    <t>HOYA LENS INDIA PRIVATE LIMITED</t>
  </si>
  <si>
    <t>OCEAN EYEWEAR PRIVATE LIMITED</t>
  </si>
  <si>
    <t>PAREKH INTEGRATED SERVICES PRIVATE LIMITED</t>
  </si>
  <si>
    <t>PRADIP MAHASUKHLAL SHAH</t>
  </si>
  <si>
    <t>27AAAFP6252B1ZL</t>
  </si>
  <si>
    <t>PRIME OPTICS</t>
  </si>
  <si>
    <t>19AAECR3440A1ZS</t>
  </si>
  <si>
    <t>RONAK OPTIK INDIA PRIVATE LIMITED</t>
  </si>
  <si>
    <t>SHAMIR OPTICAL INDIA PRIVATE LIMITED</t>
  </si>
  <si>
    <t>SWISS OPTICS</t>
  </si>
  <si>
    <t>TRUVISION</t>
  </si>
  <si>
    <t>BRIGHT LENSES</t>
  </si>
  <si>
    <t>GANDHI OPTICIANS</t>
  </si>
  <si>
    <t>SHEETAL OPTICS</t>
  </si>
  <si>
    <t>EMPIRE INDIA</t>
  </si>
  <si>
    <t>OPTICAL TRADERS</t>
  </si>
  <si>
    <t>ABHAY PRAVINCHANDRA VADHAR</t>
  </si>
  <si>
    <t>CREENA RAHUL SHAH</t>
  </si>
  <si>
    <t>N K KALRA AND ASSOCIATES</t>
  </si>
  <si>
    <t>MANGALSONS OPTICS PRIVATE LIMITED</t>
  </si>
  <si>
    <t>AJAY BALKRISHNA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</si>
</sst>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67" formatCode="_ * #,##0.00_ ;_ * \-#,##0.00_ ;_ * &quot;-&quot;??_ ;_ @_ "/>
    <numFmt numFmtId="177" formatCode="dd\-mm\-yyyy"/>
    <numFmt numFmtId="188" formatCode="_ * #,##0_ ;_ * \-#,##0_ ;_ * &quot;-&quot;??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7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2" fontId="18" fillId="0" borderId="10" xfId="0" applyNumberFormat="1" applyFont="1" applyBorder="1" applyAlignment="1">
      <alignment horizontal="center" vertical="top" wrapText="1"/>
    </xf>
    <xf numFmtId="2" fontId="18" fillId="0" borderId="11" xfId="0" applyNumberFormat="1" applyFont="1" applyBorder="1" applyAlignment="1">
      <alignment horizontal="center" vertical="top" wrapText="1"/>
    </xf>
    <xf numFmtId="0" fontId="0" fillId="0" borderId="0" xfId="0"/>
    <xf numFmtId="49" fontId="18" fillId="0" borderId="10" xfId="0" applyNumberFormat="1" applyFont="1" applyBorder="1" applyAlignment="1">
      <alignment horizontal="center" vertical="top" wrapText="1"/>
    </xf>
    <xf numFmtId="49" fontId="19" fillId="0" borderId="10" xfId="0" applyNumberFormat="1" applyFont="1" applyBorder="1" applyAlignment="1">
      <alignment horizontal="center" vertical="top" wrapText="1"/>
    </xf>
    <xf numFmtId="49" fontId="18" fillId="0" borderId="14" xfId="0" applyNumberFormat="1" applyFont="1" applyBorder="1" applyAlignment="1">
      <alignment vertical="top"/>
    </xf>
    <xf numFmtId="49" fontId="18" fillId="0" borderId="12" xfId="0" applyNumberFormat="1" applyFont="1" applyBorder="1" applyAlignment="1">
      <alignment vertical="top"/>
    </xf>
    <xf numFmtId="49" fontId="19" fillId="0" borderId="10" xfId="0" applyNumberFormat="1" applyFont="1" applyBorder="1" applyAlignment="1">
      <alignment horizontal="right" vertical="top"/>
    </xf>
    <xf numFmtId="49" fontId="18" fillId="0" borderId="10" xfId="0" applyNumberFormat="1" applyFont="1" applyBorder="1" applyAlignment="1">
      <alignment vertical="top"/>
    </xf>
    <xf numFmtId="49" fontId="18" fillId="0" borderId="14" xfId="0" applyNumberFormat="1" applyFont="1" applyBorder="1" applyAlignment="1">
      <alignment vertical="top" wrapText="1"/>
    </xf>
    <xf numFmtId="49" fontId="18" fillId="0" borderId="12" xfId="0" applyNumberFormat="1" applyFont="1" applyBorder="1" applyAlignment="1">
      <alignment vertical="top" wrapText="1"/>
    </xf>
    <xf numFmtId="49" fontId="18" fillId="0" borderId="10" xfId="0" applyNumberFormat="1" applyFont="1" applyBorder="1" applyAlignment="1">
      <alignment horizontal="left" vertical="top" wrapText="1"/>
    </xf>
    <xf numFmtId="49" fontId="18" fillId="0" borderId="14" xfId="0" applyNumberFormat="1" applyFont="1" applyBorder="1" applyAlignment="1">
      <alignment horizontal="left" vertical="top"/>
    </xf>
    <xf numFmtId="49" fontId="18" fillId="0" borderId="12" xfId="0" applyNumberFormat="1" applyFont="1" applyBorder="1" applyAlignment="1">
      <alignment horizontal="left" vertical="top"/>
    </xf>
    <xf numFmtId="49" fontId="18" fillId="0" borderId="10" xfId="0" applyNumberFormat="1" applyFont="1" applyBorder="1" applyAlignment="1">
      <alignment horizontal="left" vertical="top"/>
    </xf>
    <xf numFmtId="0" fontId="0" fillId="0" borderId="0" xfId="0" applyAlignment="1">
      <alignment horizontal="left"/>
    </xf>
    <xf numFmtId="2" fontId="18" fillId="0" borderId="14" xfId="0" applyNumberFormat="1" applyFont="1" applyBorder="1" applyAlignment="1">
      <alignment horizontal="right" vertical="top"/>
    </xf>
    <xf numFmtId="2" fontId="18" fillId="0" borderId="15" xfId="0" applyNumberFormat="1" applyFont="1" applyBorder="1" applyAlignment="1">
      <alignment horizontal="right" vertical="top"/>
    </xf>
    <xf numFmtId="2" fontId="18" fillId="0" borderId="12" xfId="0" applyNumberFormat="1" applyFont="1" applyBorder="1" applyAlignment="1">
      <alignment horizontal="right" vertical="top"/>
    </xf>
    <xf numFmtId="2" fontId="18" fillId="0" borderId="13" xfId="0" applyNumberFormat="1" applyFont="1" applyBorder="1" applyAlignment="1">
      <alignment horizontal="right" vertical="top"/>
    </xf>
    <xf numFmtId="2" fontId="18" fillId="0" borderId="10" xfId="0" applyNumberFormat="1" applyFont="1" applyBorder="1" applyAlignment="1">
      <alignment horizontal="right" vertical="top"/>
    </xf>
    <xf numFmtId="2" fontId="18" fillId="0" borderId="11" xfId="0" applyNumberFormat="1" applyFont="1" applyBorder="1" applyAlignment="1">
      <alignment horizontal="right" vertical="top"/>
    </xf>
    <xf numFmtId="2" fontId="0" fillId="0" borderId="0" xfId="0" applyNumberFormat="1"/>
    <xf numFmtId="14" fontId="18" fillId="0" borderId="10" xfId="0" applyNumberFormat="1" applyFont="1" applyBorder="1" applyAlignment="1">
      <alignment horizontal="center" vertical="top" wrapText="1"/>
    </xf>
    <xf numFmtId="14" fontId="18" fillId="0" borderId="14" xfId="0" applyNumberFormat="1" applyFont="1" applyBorder="1" applyAlignment="1">
      <alignment horizontal="right" vertical="top"/>
    </xf>
    <xf numFmtId="14" fontId="18" fillId="0" borderId="12" xfId="0" applyNumberFormat="1" applyFont="1" applyBorder="1" applyAlignment="1">
      <alignment horizontal="right" vertical="top"/>
    </xf>
    <xf numFmtId="14" fontId="18" fillId="0" borderId="10" xfId="0" applyNumberFormat="1" applyFont="1" applyBorder="1" applyAlignment="1">
      <alignment horizontal="right" vertical="top"/>
    </xf>
    <xf numFmtId="2" fontId="16" fillId="0" borderId="0" xfId="0" applyNumberFormat="1" applyFont="1"/>
    <xf numFmtId="2" fontId="0" fillId="0" borderId="0" xfId="0" applyNumberFormat="1" applyFont="1"/>
    <xf numFmtId="0" fontId="16" fillId="0" borderId="0" xfId="0" applyFont="1"/>
    <xf numFmtId="0" fontId="0" fillId="0" borderId="0" xfId="0" applyFont="1"/>
    <xf numFmtId="177" fontId="16" fillId="0" borderId="0" xfId="0" applyNumberFormat="1" applyFont="1"/>
    <xf numFmtId="177" fontId="0" fillId="0" borderId="0" xfId="0" applyNumberFormat="1"/>
    <xf numFmtId="2" fontId="0" fillId="0" borderId="0" xfId="2" applyNumberFormat="1" applyFont="1"/>
    <xf numFmtId="1" fontId="0" fillId="0" borderId="0" xfId="2" applyNumberFormat="1" applyFont="1"/>
    <xf numFmtId="1" fontId="0" fillId="0" borderId="0" xfId="0" applyNumberFormat="1"/>
    <xf numFmtId="0" fontId="0" fillId="0" borderId="0" xfId="0"/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ont="1"/>
    <xf numFmtId="188" fontId="0" fillId="0" borderId="0" xfId="1" applyNumberFormat="1" applyFont="1"/>
    <xf numFmtId="2" fontId="18" fillId="0" borderId="16" xfId="0" applyNumberFormat="1" applyFont="1" applyFill="1" applyBorder="1" applyProtection="1">
      <protection locked="0"/>
    </xf>
    <xf numFmtId="0" fontId="0" fillId="0" borderId="0" xfId="0"/>
    <xf numFmtId="0" fontId="0" fillId="0" borderId="0" xfId="0"/>
    <xf numFmtId="0" fontId="18" fillId="0" borderId="16" xfId="0" applyFont="1" applyFill="1" applyBorder="1" applyProtection="1">
      <protection locked="0"/>
    </xf>
    <xf numFmtId="49" fontId="18" fillId="0" borderId="16" xfId="0" applyNumberFormat="1" applyFont="1" applyFill="1" applyBorder="1" applyProtection="1">
      <protection locked="0"/>
    </xf>
    <xf numFmtId="2" fontId="18" fillId="0" borderId="16" xfId="0" applyNumberFormat="1" applyFont="1" applyFill="1" applyBorder="1" applyAlignment="1" applyProtection="1">
      <alignment horizontal="right" readingOrder="1"/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16" fillId="0" borderId="0" xfId="0" applyFont="1" applyAlignment="1">
      <alignment horizontal="center"/>
    </xf>
    <xf numFmtId="188" fontId="18" fillId="0" borderId="16" xfId="1" applyNumberFormat="1" applyFont="1" applyFill="1" applyBorder="1" applyProtection="1">
      <protection locked="0"/>
    </xf>
    <xf numFmtId="14" fontId="18" fillId="0" borderId="16" xfId="0" applyNumberFormat="1" applyFont="1" applyFill="1" applyBorder="1" applyProtection="1">
      <protection locked="0"/>
    </xf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omma 2" xfId="4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64"/>
  <sheetViews>
    <sheetView workbookViewId="0">
      <selection activeCell="C72" sqref="C72"/>
    </sheetView>
  </sheetViews>
  <sheetFormatPr defaultRowHeight="15" x14ac:dyDescent="0.25"/>
  <cols>
    <col min="1" max="1" width="10.7109375" style="35" bestFit="1" customWidth="1"/>
    <col min="2" max="2" width="45.42578125" customWidth="1"/>
    <col min="3" max="3" width="13.28515625" bestFit="1" customWidth="1"/>
    <col min="4" max="4" width="16.5703125" bestFit="1" customWidth="1"/>
    <col min="5" max="5" width="19.42578125" bestFit="1" customWidth="1"/>
    <col min="6" max="6" width="13.5703125" bestFit="1" customWidth="1"/>
    <col min="7" max="8" width="9" bestFit="1" customWidth="1"/>
    <col min="9" max="9" width="10.7109375" bestFit="1" customWidth="1"/>
    <col min="10" max="10" width="10.7109375" style="5" customWidth="1"/>
    <col min="11" max="11" width="10.7109375" style="25" customWidth="1"/>
    <col min="12" max="12" width="15" bestFit="1" customWidth="1"/>
    <col min="13" max="13" width="15.5703125" bestFit="1" customWidth="1"/>
    <col min="14" max="14" width="16" bestFit="1" customWidth="1"/>
    <col min="15" max="15" width="19.28515625" customWidth="1"/>
  </cols>
  <sheetData>
    <row r="1" spans="1:15" s="32" customFormat="1" x14ac:dyDescent="0.25">
      <c r="A1" s="34" t="s">
        <v>95</v>
      </c>
      <c r="B1" s="32" t="s">
        <v>96</v>
      </c>
      <c r="C1" s="32" t="s">
        <v>0</v>
      </c>
      <c r="D1" s="32" t="s">
        <v>1</v>
      </c>
      <c r="E1" s="32" t="s">
        <v>2</v>
      </c>
      <c r="F1" s="32" t="s">
        <v>120</v>
      </c>
      <c r="G1" s="32" t="s">
        <v>5</v>
      </c>
      <c r="H1" s="32" t="s">
        <v>6</v>
      </c>
      <c r="I1" s="32" t="s">
        <v>3</v>
      </c>
      <c r="K1" s="30"/>
      <c r="L1" s="32" t="s">
        <v>7</v>
      </c>
      <c r="M1" s="32" t="s">
        <v>8</v>
      </c>
      <c r="N1" s="32" t="s">
        <v>4</v>
      </c>
    </row>
    <row r="2" spans="1:15" hidden="1" x14ac:dyDescent="0.25">
      <c r="A2" s="35">
        <v>43468</v>
      </c>
      <c r="B2" t="s">
        <v>103</v>
      </c>
      <c r="C2" t="s">
        <v>9</v>
      </c>
      <c r="D2" t="s">
        <v>10</v>
      </c>
      <c r="E2" s="1" t="s">
        <v>124</v>
      </c>
      <c r="F2">
        <v>4960</v>
      </c>
      <c r="G2">
        <v>297.5</v>
      </c>
      <c r="H2">
        <v>297.5</v>
      </c>
      <c r="I2">
        <v>5555</v>
      </c>
      <c r="J2" s="38">
        <v>12</v>
      </c>
      <c r="K2" s="37">
        <f>((I2/F2)-1)*100</f>
        <v>11.995967741935477</v>
      </c>
      <c r="N2">
        <v>4960</v>
      </c>
      <c r="O2" t="s">
        <v>125</v>
      </c>
    </row>
    <row r="3" spans="1:15" hidden="1" x14ac:dyDescent="0.25">
      <c r="A3" s="35">
        <v>43472</v>
      </c>
      <c r="B3" t="s">
        <v>104</v>
      </c>
      <c r="C3" t="s">
        <v>9</v>
      </c>
      <c r="D3" t="s">
        <v>12</v>
      </c>
      <c r="E3" t="s">
        <v>13</v>
      </c>
      <c r="F3">
        <v>1790</v>
      </c>
      <c r="G3">
        <v>107.5</v>
      </c>
      <c r="H3">
        <v>107.5</v>
      </c>
      <c r="I3">
        <v>2005</v>
      </c>
      <c r="J3" s="38">
        <v>12</v>
      </c>
      <c r="K3" s="37">
        <f t="shared" ref="K3:K63" si="0">((I3/F3)-1)*100</f>
        <v>12.011173184357538</v>
      </c>
      <c r="L3">
        <v>1790</v>
      </c>
      <c r="O3" s="47" t="s">
        <v>126</v>
      </c>
    </row>
    <row r="4" spans="1:15" hidden="1" x14ac:dyDescent="0.25">
      <c r="A4" s="35">
        <v>43475</v>
      </c>
      <c r="B4" t="s">
        <v>105</v>
      </c>
      <c r="C4" t="s">
        <v>9</v>
      </c>
      <c r="D4" t="s">
        <v>72</v>
      </c>
      <c r="E4" t="s">
        <v>14</v>
      </c>
      <c r="F4">
        <v>2448</v>
      </c>
      <c r="G4">
        <v>220.5</v>
      </c>
      <c r="H4">
        <v>220.5</v>
      </c>
      <c r="I4">
        <v>2889</v>
      </c>
      <c r="J4" s="38">
        <v>18</v>
      </c>
      <c r="K4" s="37">
        <f t="shared" si="0"/>
        <v>18.014705882352942</v>
      </c>
      <c r="N4">
        <v>2448</v>
      </c>
      <c r="O4" s="47" t="s">
        <v>127</v>
      </c>
    </row>
    <row r="5" spans="1:15" hidden="1" x14ac:dyDescent="0.25">
      <c r="A5" s="35">
        <v>43475</v>
      </c>
      <c r="B5" t="s">
        <v>106</v>
      </c>
      <c r="C5" t="s">
        <v>9</v>
      </c>
      <c r="D5" t="s">
        <v>15</v>
      </c>
      <c r="E5" t="s">
        <v>16</v>
      </c>
      <c r="F5">
        <v>531.29999999999995</v>
      </c>
      <c r="G5">
        <v>31.85</v>
      </c>
      <c r="H5">
        <v>31.85</v>
      </c>
      <c r="I5">
        <v>595</v>
      </c>
      <c r="J5" s="38">
        <v>12</v>
      </c>
      <c r="K5" s="37">
        <f t="shared" si="0"/>
        <v>11.989459815546777</v>
      </c>
      <c r="M5">
        <v>531.29999999999995</v>
      </c>
      <c r="O5" s="47" t="s">
        <v>128</v>
      </c>
    </row>
    <row r="6" spans="1:15" hidden="1" x14ac:dyDescent="0.25">
      <c r="A6" s="35">
        <v>43479</v>
      </c>
      <c r="B6" t="s">
        <v>107</v>
      </c>
      <c r="C6" t="s">
        <v>9</v>
      </c>
      <c r="D6" t="s">
        <v>17</v>
      </c>
      <c r="E6" t="s">
        <v>18</v>
      </c>
      <c r="F6">
        <v>1464.32</v>
      </c>
      <c r="G6">
        <v>87.84</v>
      </c>
      <c r="H6">
        <v>87.84</v>
      </c>
      <c r="I6">
        <v>1640</v>
      </c>
      <c r="J6" s="38">
        <v>12</v>
      </c>
      <c r="K6" s="37">
        <f t="shared" si="0"/>
        <v>11.997377622377625</v>
      </c>
      <c r="M6">
        <v>1464.32</v>
      </c>
      <c r="O6" s="47" t="s">
        <v>129</v>
      </c>
    </row>
    <row r="7" spans="1:15" hidden="1" x14ac:dyDescent="0.25">
      <c r="A7" s="35">
        <v>43479</v>
      </c>
      <c r="B7" t="s">
        <v>107</v>
      </c>
      <c r="C7" t="s">
        <v>9</v>
      </c>
      <c r="D7" t="s">
        <v>19</v>
      </c>
      <c r="E7" t="s">
        <v>18</v>
      </c>
      <c r="F7">
        <v>366.08</v>
      </c>
      <c r="G7">
        <v>21.96</v>
      </c>
      <c r="H7">
        <v>21.96</v>
      </c>
      <c r="I7">
        <v>410</v>
      </c>
      <c r="J7" s="38">
        <v>12</v>
      </c>
      <c r="K7" s="37">
        <f t="shared" si="0"/>
        <v>11.997377622377625</v>
      </c>
      <c r="M7">
        <v>366.08</v>
      </c>
      <c r="O7" s="47" t="s">
        <v>129</v>
      </c>
    </row>
    <row r="8" spans="1:15" hidden="1" x14ac:dyDescent="0.25">
      <c r="A8" s="35">
        <v>43480</v>
      </c>
      <c r="B8" t="s">
        <v>108</v>
      </c>
      <c r="C8" t="s">
        <v>9</v>
      </c>
      <c r="D8" t="s">
        <v>73</v>
      </c>
      <c r="E8" t="s">
        <v>20</v>
      </c>
      <c r="F8">
        <v>1742.5</v>
      </c>
      <c r="G8">
        <v>104.75</v>
      </c>
      <c r="H8">
        <v>104.75</v>
      </c>
      <c r="I8">
        <v>1952</v>
      </c>
      <c r="J8" s="38">
        <v>12</v>
      </c>
      <c r="K8" s="37">
        <f t="shared" si="0"/>
        <v>12.022955523672874</v>
      </c>
      <c r="L8">
        <v>1742.5</v>
      </c>
      <c r="O8" s="47" t="s">
        <v>130</v>
      </c>
    </row>
    <row r="9" spans="1:15" hidden="1" x14ac:dyDescent="0.25">
      <c r="A9" s="35">
        <v>43482</v>
      </c>
      <c r="B9" t="s">
        <v>109</v>
      </c>
      <c r="C9" t="s">
        <v>9</v>
      </c>
      <c r="D9" t="s">
        <v>74</v>
      </c>
      <c r="E9" t="s">
        <v>21</v>
      </c>
      <c r="F9">
        <v>31206.76</v>
      </c>
      <c r="G9">
        <v>1872.62</v>
      </c>
      <c r="H9">
        <v>1872.62</v>
      </c>
      <c r="I9">
        <v>34952</v>
      </c>
      <c r="J9" s="38">
        <v>12</v>
      </c>
      <c r="K9" s="37">
        <f t="shared" si="0"/>
        <v>12.001374061261094</v>
      </c>
      <c r="L9">
        <v>31206.76</v>
      </c>
      <c r="O9" s="47" t="s">
        <v>131</v>
      </c>
    </row>
    <row r="10" spans="1:15" hidden="1" x14ac:dyDescent="0.25">
      <c r="A10" s="35">
        <v>43483</v>
      </c>
      <c r="B10" t="s">
        <v>110</v>
      </c>
      <c r="C10" t="s">
        <v>9</v>
      </c>
      <c r="D10" t="s">
        <v>75</v>
      </c>
      <c r="E10" t="s">
        <v>22</v>
      </c>
      <c r="F10">
        <v>9040.5</v>
      </c>
      <c r="G10">
        <v>542.25</v>
      </c>
      <c r="H10">
        <v>542.25</v>
      </c>
      <c r="I10">
        <v>10125</v>
      </c>
      <c r="J10" s="38">
        <v>12</v>
      </c>
      <c r="K10" s="37">
        <f t="shared" si="0"/>
        <v>11.996017919362867</v>
      </c>
      <c r="N10">
        <v>9040.5</v>
      </c>
      <c r="O10" s="47" t="s">
        <v>132</v>
      </c>
    </row>
    <row r="11" spans="1:15" hidden="1" x14ac:dyDescent="0.25">
      <c r="A11" s="35">
        <v>43487</v>
      </c>
      <c r="B11" t="s">
        <v>111</v>
      </c>
      <c r="C11" t="s">
        <v>9</v>
      </c>
      <c r="D11" t="s">
        <v>76</v>
      </c>
      <c r="E11" t="s">
        <v>23</v>
      </c>
      <c r="F11">
        <v>16610</v>
      </c>
      <c r="G11">
        <v>997</v>
      </c>
      <c r="H11">
        <v>997</v>
      </c>
      <c r="I11">
        <v>18604</v>
      </c>
      <c r="J11" s="38">
        <v>12</v>
      </c>
      <c r="K11" s="37">
        <f t="shared" si="0"/>
        <v>12.004816375677297</v>
      </c>
      <c r="N11">
        <v>16610</v>
      </c>
      <c r="O11" s="47" t="s">
        <v>133</v>
      </c>
    </row>
    <row r="12" spans="1:15" hidden="1" x14ac:dyDescent="0.25">
      <c r="A12" s="35">
        <v>43489</v>
      </c>
      <c r="B12" t="s">
        <v>97</v>
      </c>
      <c r="C12" t="s">
        <v>9</v>
      </c>
      <c r="D12" t="s">
        <v>24</v>
      </c>
      <c r="E12" t="s">
        <v>25</v>
      </c>
      <c r="F12">
        <v>6280</v>
      </c>
      <c r="G12">
        <v>565</v>
      </c>
      <c r="H12">
        <v>565</v>
      </c>
      <c r="I12">
        <v>7410</v>
      </c>
      <c r="J12" s="38">
        <v>18</v>
      </c>
      <c r="K12" s="37">
        <f t="shared" si="0"/>
        <v>17.99363057324841</v>
      </c>
      <c r="N12">
        <v>6280</v>
      </c>
      <c r="O12" s="47" t="s">
        <v>25</v>
      </c>
    </row>
    <row r="13" spans="1:15" x14ac:dyDescent="0.25">
      <c r="A13" s="35">
        <v>43493</v>
      </c>
      <c r="B13" t="s">
        <v>98</v>
      </c>
      <c r="C13" t="s">
        <v>9</v>
      </c>
      <c r="D13" t="s">
        <v>26</v>
      </c>
      <c r="E13" t="s">
        <v>27</v>
      </c>
      <c r="F13">
        <v>1200</v>
      </c>
      <c r="G13">
        <v>72</v>
      </c>
      <c r="H13">
        <v>72</v>
      </c>
      <c r="I13">
        <v>1344</v>
      </c>
      <c r="J13" s="38">
        <v>12</v>
      </c>
      <c r="K13" s="37">
        <f t="shared" si="0"/>
        <v>12.000000000000011</v>
      </c>
      <c r="N13">
        <v>1200</v>
      </c>
      <c r="O13" s="47" t="s">
        <v>27</v>
      </c>
    </row>
    <row r="14" spans="1:15" hidden="1" x14ac:dyDescent="0.25">
      <c r="A14" s="35">
        <v>43496</v>
      </c>
      <c r="B14" t="s">
        <v>99</v>
      </c>
      <c r="C14" t="s">
        <v>9</v>
      </c>
      <c r="D14" t="s">
        <v>28</v>
      </c>
      <c r="E14" t="s">
        <v>29</v>
      </c>
      <c r="F14">
        <v>625</v>
      </c>
      <c r="G14">
        <v>37.5</v>
      </c>
      <c r="H14">
        <v>37.5</v>
      </c>
      <c r="I14">
        <v>700</v>
      </c>
      <c r="J14" s="38">
        <v>12</v>
      </c>
      <c r="K14" s="37">
        <f t="shared" si="0"/>
        <v>12.000000000000011</v>
      </c>
      <c r="N14">
        <v>625</v>
      </c>
      <c r="O14" s="47" t="s">
        <v>29</v>
      </c>
    </row>
    <row r="15" spans="1:15" hidden="1" x14ac:dyDescent="0.25">
      <c r="A15" s="35">
        <v>43496</v>
      </c>
      <c r="B15" t="s">
        <v>112</v>
      </c>
      <c r="C15" t="s">
        <v>9</v>
      </c>
      <c r="D15" t="s">
        <v>30</v>
      </c>
      <c r="E15" t="s">
        <v>31</v>
      </c>
      <c r="F15">
        <v>6426</v>
      </c>
      <c r="G15">
        <v>385.5</v>
      </c>
      <c r="H15">
        <v>385.5</v>
      </c>
      <c r="I15">
        <v>7197</v>
      </c>
      <c r="J15" s="38">
        <v>12</v>
      </c>
      <c r="K15" s="37">
        <f t="shared" si="0"/>
        <v>11.998132586367882</v>
      </c>
      <c r="L15">
        <v>6426</v>
      </c>
      <c r="O15" s="47" t="s">
        <v>134</v>
      </c>
    </row>
    <row r="16" spans="1:15" hidden="1" x14ac:dyDescent="0.25">
      <c r="A16" s="35">
        <v>43496</v>
      </c>
      <c r="B16" t="s">
        <v>108</v>
      </c>
      <c r="C16" t="s">
        <v>9</v>
      </c>
      <c r="D16" t="s">
        <v>77</v>
      </c>
      <c r="E16" t="s">
        <v>20</v>
      </c>
      <c r="F16">
        <v>5880</v>
      </c>
      <c r="G16">
        <v>353</v>
      </c>
      <c r="H16">
        <v>353</v>
      </c>
      <c r="I16">
        <v>6586</v>
      </c>
      <c r="J16" s="38">
        <v>12</v>
      </c>
      <c r="K16" s="37">
        <f t="shared" si="0"/>
        <v>12.006802721088427</v>
      </c>
      <c r="L16">
        <v>5880</v>
      </c>
      <c r="O16" s="47" t="s">
        <v>130</v>
      </c>
    </row>
    <row r="17" spans="1:15" hidden="1" x14ac:dyDescent="0.25">
      <c r="A17" s="35">
        <v>43496</v>
      </c>
      <c r="B17" t="s">
        <v>113</v>
      </c>
      <c r="C17" t="s">
        <v>9</v>
      </c>
      <c r="D17" t="s">
        <v>32</v>
      </c>
      <c r="E17" t="s">
        <v>33</v>
      </c>
      <c r="F17">
        <v>11595</v>
      </c>
      <c r="G17">
        <v>695.5</v>
      </c>
      <c r="H17">
        <v>695.5</v>
      </c>
      <c r="I17">
        <v>12986</v>
      </c>
      <c r="J17" s="38">
        <v>12</v>
      </c>
      <c r="K17" s="37">
        <f t="shared" si="0"/>
        <v>11.996550237171189</v>
      </c>
      <c r="L17">
        <v>11595</v>
      </c>
      <c r="O17" s="47" t="s">
        <v>135</v>
      </c>
    </row>
    <row r="18" spans="1:15" hidden="1" x14ac:dyDescent="0.25">
      <c r="A18" s="35">
        <v>43496</v>
      </c>
      <c r="B18" t="s">
        <v>114</v>
      </c>
      <c r="C18" t="s">
        <v>9</v>
      </c>
      <c r="D18" t="s">
        <v>123</v>
      </c>
      <c r="E18" t="s">
        <v>35</v>
      </c>
      <c r="F18">
        <v>7683</v>
      </c>
      <c r="G18">
        <v>461</v>
      </c>
      <c r="H18">
        <v>461</v>
      </c>
      <c r="I18">
        <v>8605</v>
      </c>
      <c r="J18" s="38">
        <v>12</v>
      </c>
      <c r="K18" s="37">
        <f t="shared" si="0"/>
        <v>12.000520629962264</v>
      </c>
      <c r="L18">
        <v>7683</v>
      </c>
      <c r="O18" s="47" t="s">
        <v>136</v>
      </c>
    </row>
    <row r="19" spans="1:15" hidden="1" x14ac:dyDescent="0.25">
      <c r="A19" s="35">
        <v>43497</v>
      </c>
      <c r="B19" t="s">
        <v>109</v>
      </c>
      <c r="C19" t="s">
        <v>9</v>
      </c>
      <c r="D19" t="s">
        <v>78</v>
      </c>
      <c r="E19" t="s">
        <v>21</v>
      </c>
      <c r="F19">
        <v>37069</v>
      </c>
      <c r="G19">
        <v>2224</v>
      </c>
      <c r="H19">
        <v>2224</v>
      </c>
      <c r="I19">
        <v>41517</v>
      </c>
      <c r="J19" s="38">
        <v>12</v>
      </c>
      <c r="K19" s="37">
        <f t="shared" si="0"/>
        <v>11.999244651865437</v>
      </c>
      <c r="L19">
        <v>37069</v>
      </c>
      <c r="O19" s="47" t="s">
        <v>131</v>
      </c>
    </row>
    <row r="20" spans="1:15" hidden="1" x14ac:dyDescent="0.25">
      <c r="A20" s="35">
        <v>43500</v>
      </c>
      <c r="B20" t="s">
        <v>115</v>
      </c>
      <c r="C20" t="s">
        <v>9</v>
      </c>
      <c r="D20" t="s">
        <v>36</v>
      </c>
      <c r="E20" t="s">
        <v>37</v>
      </c>
      <c r="F20">
        <v>2048.2199999999998</v>
      </c>
      <c r="G20">
        <v>122.89</v>
      </c>
      <c r="H20">
        <v>122.89</v>
      </c>
      <c r="I20">
        <v>2294</v>
      </c>
      <c r="J20" s="38">
        <v>12</v>
      </c>
      <c r="K20" s="37">
        <f t="shared" si="0"/>
        <v>11.999687533565751</v>
      </c>
      <c r="M20">
        <v>2048.2199999999998</v>
      </c>
      <c r="O20" s="47" t="s">
        <v>137</v>
      </c>
    </row>
    <row r="21" spans="1:15" hidden="1" x14ac:dyDescent="0.25">
      <c r="A21" s="35">
        <v>43500</v>
      </c>
      <c r="B21" t="s">
        <v>107</v>
      </c>
      <c r="C21" t="s">
        <v>9</v>
      </c>
      <c r="D21" t="s">
        <v>38</v>
      </c>
      <c r="E21" t="s">
        <v>18</v>
      </c>
      <c r="F21">
        <v>857.14</v>
      </c>
      <c r="G21">
        <v>51.43</v>
      </c>
      <c r="H21">
        <v>51.43</v>
      </c>
      <c r="I21">
        <v>960</v>
      </c>
      <c r="J21" s="38">
        <v>12</v>
      </c>
      <c r="K21" s="37">
        <f t="shared" si="0"/>
        <v>12.000373334577773</v>
      </c>
      <c r="M21">
        <v>857.14</v>
      </c>
      <c r="O21" s="47" t="s">
        <v>129</v>
      </c>
    </row>
    <row r="22" spans="1:15" hidden="1" x14ac:dyDescent="0.25">
      <c r="A22" s="35">
        <v>43502</v>
      </c>
      <c r="B22" t="s">
        <v>100</v>
      </c>
      <c r="C22" t="s">
        <v>9</v>
      </c>
      <c r="D22" t="s">
        <v>79</v>
      </c>
      <c r="E22" t="s">
        <v>39</v>
      </c>
      <c r="F22">
        <v>11280</v>
      </c>
      <c r="G22">
        <v>677</v>
      </c>
      <c r="H22">
        <v>677</v>
      </c>
      <c r="I22">
        <v>12634</v>
      </c>
      <c r="J22" s="38">
        <v>12</v>
      </c>
      <c r="K22" s="37">
        <f t="shared" si="0"/>
        <v>12.003546099290773</v>
      </c>
      <c r="N22">
        <v>11280</v>
      </c>
      <c r="O22" s="47" t="s">
        <v>138</v>
      </c>
    </row>
    <row r="23" spans="1:15" hidden="1" x14ac:dyDescent="0.25">
      <c r="A23" s="35">
        <v>43502</v>
      </c>
      <c r="B23" t="s">
        <v>105</v>
      </c>
      <c r="C23" t="s">
        <v>9</v>
      </c>
      <c r="D23" t="s">
        <v>80</v>
      </c>
      <c r="E23" t="s">
        <v>14</v>
      </c>
      <c r="F23">
        <v>2160</v>
      </c>
      <c r="G23">
        <v>194.5</v>
      </c>
      <c r="H23">
        <v>194.5</v>
      </c>
      <c r="I23">
        <v>2549</v>
      </c>
      <c r="J23" s="38">
        <v>18</v>
      </c>
      <c r="K23" s="37">
        <f t="shared" si="0"/>
        <v>18.00925925925927</v>
      </c>
      <c r="N23">
        <v>2160</v>
      </c>
      <c r="O23" s="47" t="s">
        <v>127</v>
      </c>
    </row>
    <row r="24" spans="1:15" hidden="1" x14ac:dyDescent="0.25">
      <c r="A24" s="35">
        <v>43504</v>
      </c>
      <c r="B24" t="s">
        <v>116</v>
      </c>
      <c r="C24" t="s">
        <v>9</v>
      </c>
      <c r="D24" t="s">
        <v>40</v>
      </c>
      <c r="E24" t="s">
        <v>41</v>
      </c>
      <c r="F24">
        <v>5445</v>
      </c>
      <c r="G24">
        <v>326.5</v>
      </c>
      <c r="H24">
        <v>326.5</v>
      </c>
      <c r="I24">
        <v>6098</v>
      </c>
      <c r="J24" s="38">
        <v>12</v>
      </c>
      <c r="K24" s="37">
        <f t="shared" si="0"/>
        <v>11.99265381083563</v>
      </c>
      <c r="N24">
        <v>5445</v>
      </c>
      <c r="O24" s="47" t="s">
        <v>139</v>
      </c>
    </row>
    <row r="25" spans="1:15" hidden="1" x14ac:dyDescent="0.25">
      <c r="A25" s="35">
        <v>43504</v>
      </c>
      <c r="B25" t="s">
        <v>117</v>
      </c>
      <c r="C25" t="s">
        <v>9</v>
      </c>
      <c r="D25" t="s">
        <v>81</v>
      </c>
      <c r="E25" t="s">
        <v>42</v>
      </c>
      <c r="F25">
        <v>10700</v>
      </c>
      <c r="G25">
        <v>642</v>
      </c>
      <c r="H25">
        <v>642</v>
      </c>
      <c r="I25">
        <v>11984</v>
      </c>
      <c r="J25" s="38">
        <v>12</v>
      </c>
      <c r="K25" s="37">
        <f t="shared" si="0"/>
        <v>12.000000000000011</v>
      </c>
      <c r="N25">
        <v>10700</v>
      </c>
      <c r="O25" s="47" t="s">
        <v>140</v>
      </c>
    </row>
    <row r="26" spans="1:15" hidden="1" x14ac:dyDescent="0.25">
      <c r="A26" s="35">
        <v>43504</v>
      </c>
      <c r="B26" t="s">
        <v>104</v>
      </c>
      <c r="C26" t="s">
        <v>9</v>
      </c>
      <c r="D26" t="s">
        <v>43</v>
      </c>
      <c r="E26" t="s">
        <v>13</v>
      </c>
      <c r="F26">
        <v>3440</v>
      </c>
      <c r="G26">
        <v>212.5</v>
      </c>
      <c r="H26">
        <v>212.5</v>
      </c>
      <c r="I26">
        <v>3865</v>
      </c>
      <c r="J26" s="38">
        <v>12</v>
      </c>
      <c r="K26" s="37">
        <f t="shared" si="0"/>
        <v>12.354651162790709</v>
      </c>
      <c r="L26">
        <v>3440</v>
      </c>
      <c r="O26" s="47" t="s">
        <v>126</v>
      </c>
    </row>
    <row r="27" spans="1:15" hidden="1" x14ac:dyDescent="0.25">
      <c r="A27" s="35">
        <v>43507</v>
      </c>
      <c r="B27" t="s">
        <v>107</v>
      </c>
      <c r="C27" t="s">
        <v>9</v>
      </c>
      <c r="D27" t="s">
        <v>44</v>
      </c>
      <c r="E27" t="s">
        <v>18</v>
      </c>
      <c r="F27">
        <v>857.14</v>
      </c>
      <c r="G27">
        <v>51.43</v>
      </c>
      <c r="H27">
        <v>51.43</v>
      </c>
      <c r="I27">
        <v>960</v>
      </c>
      <c r="J27" s="38">
        <v>12</v>
      </c>
      <c r="K27" s="37">
        <f t="shared" si="0"/>
        <v>12.000373334577773</v>
      </c>
      <c r="M27">
        <v>857.14</v>
      </c>
      <c r="O27" s="47" t="s">
        <v>129</v>
      </c>
    </row>
    <row r="28" spans="1:15" hidden="1" x14ac:dyDescent="0.25">
      <c r="A28" s="35">
        <v>43508</v>
      </c>
      <c r="B28" t="s">
        <v>107</v>
      </c>
      <c r="C28" t="s">
        <v>9</v>
      </c>
      <c r="D28" t="s">
        <v>45</v>
      </c>
      <c r="E28" t="s">
        <v>18</v>
      </c>
      <c r="F28">
        <v>366.08</v>
      </c>
      <c r="G28">
        <v>21.96</v>
      </c>
      <c r="H28">
        <v>21.96</v>
      </c>
      <c r="I28">
        <v>410</v>
      </c>
      <c r="J28" s="38">
        <v>12</v>
      </c>
      <c r="K28" s="37">
        <f t="shared" si="0"/>
        <v>11.997377622377625</v>
      </c>
      <c r="M28">
        <v>366.08</v>
      </c>
      <c r="O28" s="47" t="s">
        <v>129</v>
      </c>
    </row>
    <row r="29" spans="1:15" hidden="1" x14ac:dyDescent="0.25">
      <c r="A29" s="35">
        <v>43508</v>
      </c>
      <c r="B29" t="s">
        <v>107</v>
      </c>
      <c r="C29" t="s">
        <v>9</v>
      </c>
      <c r="D29" t="s">
        <v>46</v>
      </c>
      <c r="E29" t="s">
        <v>18</v>
      </c>
      <c r="F29">
        <v>857.14</v>
      </c>
      <c r="G29">
        <v>51.43</v>
      </c>
      <c r="H29">
        <v>51.43</v>
      </c>
      <c r="I29">
        <v>960</v>
      </c>
      <c r="J29" s="38">
        <v>12</v>
      </c>
      <c r="K29" s="37">
        <f t="shared" si="0"/>
        <v>12.000373334577773</v>
      </c>
      <c r="M29">
        <v>857.14</v>
      </c>
      <c r="O29" s="47" t="s">
        <v>129</v>
      </c>
    </row>
    <row r="30" spans="1:15" hidden="1" x14ac:dyDescent="0.25">
      <c r="A30" s="35">
        <v>43509</v>
      </c>
      <c r="B30" t="s">
        <v>101</v>
      </c>
      <c r="C30" t="s">
        <v>9</v>
      </c>
      <c r="D30" t="s">
        <v>82</v>
      </c>
      <c r="E30" t="s">
        <v>47</v>
      </c>
      <c r="F30">
        <v>1061.5999999999999</v>
      </c>
      <c r="G30">
        <v>63.7</v>
      </c>
      <c r="H30">
        <v>63.7</v>
      </c>
      <c r="I30">
        <v>1189</v>
      </c>
      <c r="J30" s="38">
        <v>12</v>
      </c>
      <c r="K30" s="37">
        <f t="shared" si="0"/>
        <v>12.000753579502653</v>
      </c>
      <c r="M30">
        <v>1061.5999999999999</v>
      </c>
      <c r="O30" s="47" t="s">
        <v>47</v>
      </c>
    </row>
    <row r="31" spans="1:15" hidden="1" x14ac:dyDescent="0.25">
      <c r="A31" s="35">
        <v>43510</v>
      </c>
      <c r="B31" t="s">
        <v>107</v>
      </c>
      <c r="C31" t="s">
        <v>9</v>
      </c>
      <c r="D31" t="s">
        <v>48</v>
      </c>
      <c r="E31" t="s">
        <v>18</v>
      </c>
      <c r="F31">
        <v>366.08</v>
      </c>
      <c r="G31">
        <v>21.96</v>
      </c>
      <c r="H31">
        <v>21.96</v>
      </c>
      <c r="I31">
        <v>410</v>
      </c>
      <c r="J31" s="38">
        <v>12</v>
      </c>
      <c r="K31" s="37">
        <f t="shared" si="0"/>
        <v>11.997377622377625</v>
      </c>
      <c r="M31">
        <v>366.08</v>
      </c>
      <c r="O31" s="47" t="s">
        <v>129</v>
      </c>
    </row>
    <row r="32" spans="1:15" hidden="1" x14ac:dyDescent="0.25">
      <c r="A32" s="35">
        <v>43512</v>
      </c>
      <c r="B32" t="s">
        <v>101</v>
      </c>
      <c r="C32" t="s">
        <v>9</v>
      </c>
      <c r="D32" t="s">
        <v>83</v>
      </c>
      <c r="E32" t="s">
        <v>47</v>
      </c>
      <c r="F32">
        <v>1061.5999999999999</v>
      </c>
      <c r="G32">
        <v>63.7</v>
      </c>
      <c r="H32">
        <v>63.7</v>
      </c>
      <c r="I32">
        <v>1189</v>
      </c>
      <c r="J32" s="38">
        <v>12</v>
      </c>
      <c r="K32" s="37">
        <f t="shared" si="0"/>
        <v>12.000753579502653</v>
      </c>
      <c r="M32">
        <v>1061.5999999999999</v>
      </c>
      <c r="O32" s="47" t="s">
        <v>47</v>
      </c>
    </row>
    <row r="33" spans="1:15" hidden="1" x14ac:dyDescent="0.25">
      <c r="A33" s="35">
        <v>43514</v>
      </c>
      <c r="B33" t="s">
        <v>107</v>
      </c>
      <c r="C33" t="s">
        <v>9</v>
      </c>
      <c r="D33" t="s">
        <v>49</v>
      </c>
      <c r="E33" t="s">
        <v>18</v>
      </c>
      <c r="F33">
        <v>366.08</v>
      </c>
      <c r="G33">
        <v>21.96</v>
      </c>
      <c r="H33">
        <v>21.96</v>
      </c>
      <c r="I33">
        <v>410</v>
      </c>
      <c r="J33" s="38">
        <v>12</v>
      </c>
      <c r="K33" s="37">
        <f t="shared" si="0"/>
        <v>11.997377622377625</v>
      </c>
      <c r="M33">
        <v>366.08</v>
      </c>
      <c r="O33" s="47" t="s">
        <v>129</v>
      </c>
    </row>
    <row r="34" spans="1:15" hidden="1" x14ac:dyDescent="0.25">
      <c r="A34" s="35">
        <v>43514</v>
      </c>
      <c r="B34" t="s">
        <v>107</v>
      </c>
      <c r="C34" t="s">
        <v>9</v>
      </c>
      <c r="D34" t="s">
        <v>50</v>
      </c>
      <c r="E34" t="s">
        <v>18</v>
      </c>
      <c r="F34">
        <v>2296</v>
      </c>
      <c r="G34">
        <v>138</v>
      </c>
      <c r="H34">
        <v>138</v>
      </c>
      <c r="I34">
        <v>2572</v>
      </c>
      <c r="J34" s="38">
        <v>12</v>
      </c>
      <c r="K34" s="37">
        <f t="shared" si="0"/>
        <v>12.020905923344948</v>
      </c>
      <c r="M34">
        <v>2296</v>
      </c>
      <c r="O34" s="47" t="s">
        <v>129</v>
      </c>
    </row>
    <row r="35" spans="1:15" hidden="1" x14ac:dyDescent="0.25">
      <c r="A35" s="35">
        <v>43515</v>
      </c>
      <c r="B35" t="s">
        <v>118</v>
      </c>
      <c r="C35" t="s">
        <v>9</v>
      </c>
      <c r="D35" t="s">
        <v>84</v>
      </c>
      <c r="E35" t="s">
        <v>51</v>
      </c>
      <c r="F35">
        <v>3672</v>
      </c>
      <c r="G35">
        <v>330.48</v>
      </c>
      <c r="H35">
        <v>330.48</v>
      </c>
      <c r="I35">
        <v>4332.96</v>
      </c>
      <c r="J35" s="38">
        <v>18</v>
      </c>
      <c r="K35" s="37">
        <f t="shared" si="0"/>
        <v>17.999999999999993</v>
      </c>
      <c r="N35">
        <v>3672</v>
      </c>
      <c r="O35" s="47" t="s">
        <v>141</v>
      </c>
    </row>
    <row r="36" spans="1:15" hidden="1" x14ac:dyDescent="0.25">
      <c r="A36" s="35">
        <v>43515</v>
      </c>
      <c r="B36" t="s">
        <v>107</v>
      </c>
      <c r="C36" t="s">
        <v>9</v>
      </c>
      <c r="D36" t="s">
        <v>52</v>
      </c>
      <c r="E36" t="s">
        <v>18</v>
      </c>
      <c r="F36">
        <v>2296</v>
      </c>
      <c r="G36">
        <v>138</v>
      </c>
      <c r="H36">
        <v>138</v>
      </c>
      <c r="I36">
        <v>2572</v>
      </c>
      <c r="J36" s="38">
        <v>12</v>
      </c>
      <c r="K36" s="37">
        <f t="shared" si="0"/>
        <v>12.020905923344948</v>
      </c>
      <c r="M36">
        <v>2296</v>
      </c>
      <c r="O36" s="47" t="s">
        <v>129</v>
      </c>
    </row>
    <row r="37" spans="1:15" hidden="1" x14ac:dyDescent="0.25">
      <c r="A37" s="35">
        <v>43516</v>
      </c>
      <c r="B37" t="s">
        <v>111</v>
      </c>
      <c r="C37" t="s">
        <v>9</v>
      </c>
      <c r="D37" t="s">
        <v>85</v>
      </c>
      <c r="E37" t="s">
        <v>23</v>
      </c>
      <c r="F37">
        <v>16780</v>
      </c>
      <c r="G37">
        <v>1007</v>
      </c>
      <c r="H37">
        <v>1007</v>
      </c>
      <c r="I37">
        <v>18794</v>
      </c>
      <c r="J37" s="38">
        <v>12</v>
      </c>
      <c r="K37" s="37">
        <f t="shared" si="0"/>
        <v>12.002383790226467</v>
      </c>
      <c r="N37">
        <v>16780</v>
      </c>
      <c r="O37" s="47" t="s">
        <v>133</v>
      </c>
    </row>
    <row r="38" spans="1:15" hidden="1" x14ac:dyDescent="0.25">
      <c r="A38" s="35">
        <v>43517</v>
      </c>
      <c r="B38" t="s">
        <v>117</v>
      </c>
      <c r="C38" t="s">
        <v>9</v>
      </c>
      <c r="D38" t="s">
        <v>86</v>
      </c>
      <c r="E38" t="s">
        <v>42</v>
      </c>
      <c r="F38">
        <v>7425</v>
      </c>
      <c r="G38">
        <v>445.5</v>
      </c>
      <c r="H38">
        <v>445.5</v>
      </c>
      <c r="I38">
        <v>8316</v>
      </c>
      <c r="J38" s="38">
        <v>12</v>
      </c>
      <c r="K38" s="37">
        <f t="shared" si="0"/>
        <v>12.000000000000011</v>
      </c>
      <c r="N38">
        <v>7425</v>
      </c>
      <c r="O38" s="47" t="s">
        <v>140</v>
      </c>
    </row>
    <row r="39" spans="1:15" hidden="1" x14ac:dyDescent="0.25">
      <c r="A39" s="35">
        <v>43517</v>
      </c>
      <c r="B39" t="s">
        <v>119</v>
      </c>
      <c r="C39" t="s">
        <v>9</v>
      </c>
      <c r="D39" t="s">
        <v>53</v>
      </c>
      <c r="E39" t="s">
        <v>54</v>
      </c>
      <c r="F39">
        <v>15040</v>
      </c>
      <c r="G39">
        <v>902.5</v>
      </c>
      <c r="H39">
        <v>902.5</v>
      </c>
      <c r="I39">
        <v>16845</v>
      </c>
      <c r="J39" s="38">
        <v>12</v>
      </c>
      <c r="K39" s="37">
        <f t="shared" si="0"/>
        <v>12.001329787234049</v>
      </c>
      <c r="N39">
        <v>15040</v>
      </c>
      <c r="O39" s="47" t="s">
        <v>142</v>
      </c>
    </row>
    <row r="40" spans="1:15" x14ac:dyDescent="0.25">
      <c r="A40" s="35">
        <v>43519</v>
      </c>
      <c r="B40" t="s">
        <v>98</v>
      </c>
      <c r="C40" t="s">
        <v>9</v>
      </c>
      <c r="D40" t="s">
        <v>55</v>
      </c>
      <c r="E40" t="s">
        <v>27</v>
      </c>
      <c r="F40">
        <v>500</v>
      </c>
      <c r="G40">
        <v>30</v>
      </c>
      <c r="H40">
        <v>30</v>
      </c>
      <c r="I40">
        <v>560</v>
      </c>
      <c r="J40" s="38">
        <v>12</v>
      </c>
      <c r="K40" s="37">
        <f t="shared" si="0"/>
        <v>12.000000000000011</v>
      </c>
      <c r="N40">
        <v>500</v>
      </c>
      <c r="O40" s="47" t="s">
        <v>27</v>
      </c>
    </row>
    <row r="41" spans="1:15" hidden="1" x14ac:dyDescent="0.25">
      <c r="A41" s="35">
        <v>43519</v>
      </c>
      <c r="B41" t="s">
        <v>107</v>
      </c>
      <c r="C41" t="s">
        <v>9</v>
      </c>
      <c r="D41" t="s">
        <v>56</v>
      </c>
      <c r="E41" t="s">
        <v>18</v>
      </c>
      <c r="F41">
        <v>366.08</v>
      </c>
      <c r="G41">
        <v>21.96</v>
      </c>
      <c r="H41">
        <v>21.96</v>
      </c>
      <c r="I41">
        <v>410</v>
      </c>
      <c r="J41" s="38">
        <v>12</v>
      </c>
      <c r="K41" s="37">
        <f t="shared" si="0"/>
        <v>11.997377622377625</v>
      </c>
      <c r="M41">
        <v>366.08</v>
      </c>
      <c r="O41" s="47" t="s">
        <v>129</v>
      </c>
    </row>
    <row r="42" spans="1:15" hidden="1" x14ac:dyDescent="0.25">
      <c r="A42" s="35">
        <v>43521</v>
      </c>
      <c r="B42" t="s">
        <v>107</v>
      </c>
      <c r="C42" t="s">
        <v>9</v>
      </c>
      <c r="D42" t="s">
        <v>57</v>
      </c>
      <c r="E42" t="s">
        <v>18</v>
      </c>
      <c r="F42">
        <v>366.08</v>
      </c>
      <c r="G42">
        <v>21.96</v>
      </c>
      <c r="H42">
        <v>21.96</v>
      </c>
      <c r="I42">
        <v>410</v>
      </c>
      <c r="J42" s="38">
        <v>12</v>
      </c>
      <c r="K42" s="37">
        <f t="shared" si="0"/>
        <v>11.997377622377625</v>
      </c>
      <c r="M42">
        <v>366.08</v>
      </c>
      <c r="O42" s="47" t="s">
        <v>129</v>
      </c>
    </row>
    <row r="43" spans="1:15" hidden="1" x14ac:dyDescent="0.25">
      <c r="A43" s="35">
        <v>43524</v>
      </c>
      <c r="B43" t="s">
        <v>112</v>
      </c>
      <c r="C43" t="s">
        <v>9</v>
      </c>
      <c r="D43" t="s">
        <v>58</v>
      </c>
      <c r="E43" t="s">
        <v>31</v>
      </c>
      <c r="F43">
        <v>3967</v>
      </c>
      <c r="G43">
        <v>238</v>
      </c>
      <c r="H43">
        <v>238</v>
      </c>
      <c r="I43">
        <v>4443</v>
      </c>
      <c r="J43" s="38">
        <v>12</v>
      </c>
      <c r="K43" s="37">
        <f t="shared" si="0"/>
        <v>11.998991681371308</v>
      </c>
      <c r="L43">
        <v>3967</v>
      </c>
      <c r="O43" s="47" t="s">
        <v>134</v>
      </c>
    </row>
    <row r="44" spans="1:15" hidden="1" x14ac:dyDescent="0.25">
      <c r="A44" s="35">
        <v>43524</v>
      </c>
      <c r="B44" t="s">
        <v>114</v>
      </c>
      <c r="C44" t="s">
        <v>9</v>
      </c>
      <c r="D44" t="s">
        <v>122</v>
      </c>
      <c r="E44" t="s">
        <v>35</v>
      </c>
      <c r="F44">
        <v>7700</v>
      </c>
      <c r="G44">
        <v>462</v>
      </c>
      <c r="H44">
        <v>462</v>
      </c>
      <c r="I44">
        <v>8624</v>
      </c>
      <c r="J44" s="38">
        <v>12</v>
      </c>
      <c r="K44" s="37">
        <f t="shared" si="0"/>
        <v>12.000000000000011</v>
      </c>
      <c r="L44">
        <v>7700</v>
      </c>
      <c r="O44" s="47" t="s">
        <v>136</v>
      </c>
    </row>
    <row r="45" spans="1:15" hidden="1" x14ac:dyDescent="0.25">
      <c r="A45" s="35">
        <v>43524</v>
      </c>
      <c r="B45" t="s">
        <v>113</v>
      </c>
      <c r="C45" t="s">
        <v>9</v>
      </c>
      <c r="D45" t="s">
        <v>60</v>
      </c>
      <c r="E45" t="s">
        <v>33</v>
      </c>
      <c r="F45">
        <v>32144</v>
      </c>
      <c r="G45">
        <v>1928</v>
      </c>
      <c r="H45">
        <v>1928</v>
      </c>
      <c r="I45">
        <v>36000</v>
      </c>
      <c r="J45" s="38">
        <v>12</v>
      </c>
      <c r="K45" s="37">
        <f t="shared" si="0"/>
        <v>11.996017919362867</v>
      </c>
      <c r="L45">
        <v>32144</v>
      </c>
      <c r="O45" s="47" t="s">
        <v>135</v>
      </c>
    </row>
    <row r="46" spans="1:15" hidden="1" x14ac:dyDescent="0.25">
      <c r="A46" s="35">
        <v>43524</v>
      </c>
      <c r="B46" t="s">
        <v>108</v>
      </c>
      <c r="C46" t="s">
        <v>9</v>
      </c>
      <c r="D46" t="s">
        <v>87</v>
      </c>
      <c r="E46" t="s">
        <v>20</v>
      </c>
      <c r="F46">
        <v>4612.5</v>
      </c>
      <c r="G46">
        <v>276.75</v>
      </c>
      <c r="H46">
        <v>276.75</v>
      </c>
      <c r="I46">
        <v>5166</v>
      </c>
      <c r="J46" s="38">
        <v>12</v>
      </c>
      <c r="K46" s="37">
        <f t="shared" si="0"/>
        <v>12.000000000000011</v>
      </c>
      <c r="L46">
        <v>4612.5</v>
      </c>
      <c r="O46" s="47" t="s">
        <v>130</v>
      </c>
    </row>
    <row r="47" spans="1:15" hidden="1" x14ac:dyDescent="0.25">
      <c r="A47" s="35">
        <v>43524</v>
      </c>
      <c r="B47" t="s">
        <v>108</v>
      </c>
      <c r="C47" t="s">
        <v>9</v>
      </c>
      <c r="D47" t="s">
        <v>88</v>
      </c>
      <c r="E47" t="s">
        <v>20</v>
      </c>
      <c r="F47">
        <v>4406.5</v>
      </c>
      <c r="G47">
        <v>264.25</v>
      </c>
      <c r="H47">
        <v>264.25</v>
      </c>
      <c r="I47">
        <v>4935</v>
      </c>
      <c r="J47" s="38">
        <v>12</v>
      </c>
      <c r="K47" s="37">
        <f t="shared" si="0"/>
        <v>11.993645750595716</v>
      </c>
      <c r="L47">
        <v>4406.5</v>
      </c>
      <c r="O47" s="47" t="s">
        <v>130</v>
      </c>
    </row>
    <row r="48" spans="1:15" hidden="1" x14ac:dyDescent="0.25">
      <c r="A48" s="35">
        <v>43525</v>
      </c>
      <c r="B48" t="s">
        <v>115</v>
      </c>
      <c r="C48" t="s">
        <v>9</v>
      </c>
      <c r="D48" t="s">
        <v>61</v>
      </c>
      <c r="E48" t="s">
        <v>37</v>
      </c>
      <c r="F48">
        <v>3196.44</v>
      </c>
      <c r="G48">
        <v>191.78</v>
      </c>
      <c r="H48">
        <v>191.78</v>
      </c>
      <c r="I48">
        <v>3580</v>
      </c>
      <c r="J48" s="38">
        <v>12</v>
      </c>
      <c r="K48" s="37">
        <f t="shared" si="0"/>
        <v>11.999599554504382</v>
      </c>
      <c r="M48">
        <v>3196.44</v>
      </c>
      <c r="O48" s="47" t="s">
        <v>137</v>
      </c>
    </row>
    <row r="49" spans="1:15" hidden="1" x14ac:dyDescent="0.25">
      <c r="A49" s="35">
        <v>43525</v>
      </c>
      <c r="B49" t="s">
        <v>107</v>
      </c>
      <c r="C49" t="s">
        <v>9</v>
      </c>
      <c r="D49" t="s">
        <v>62</v>
      </c>
      <c r="E49" t="s">
        <v>18</v>
      </c>
      <c r="F49">
        <v>366.08</v>
      </c>
      <c r="G49">
        <v>21.96</v>
      </c>
      <c r="H49">
        <v>21.96</v>
      </c>
      <c r="I49">
        <v>410</v>
      </c>
      <c r="J49" s="38">
        <v>12</v>
      </c>
      <c r="K49" s="37">
        <f t="shared" si="0"/>
        <v>11.997377622377625</v>
      </c>
      <c r="M49">
        <v>366.08</v>
      </c>
      <c r="O49" s="47" t="s">
        <v>129</v>
      </c>
    </row>
    <row r="50" spans="1:15" hidden="1" x14ac:dyDescent="0.25">
      <c r="A50" s="35">
        <v>43528</v>
      </c>
      <c r="B50" t="s">
        <v>104</v>
      </c>
      <c r="C50" t="s">
        <v>9</v>
      </c>
      <c r="D50" t="s">
        <v>63</v>
      </c>
      <c r="E50" t="s">
        <v>13</v>
      </c>
      <c r="F50">
        <v>990</v>
      </c>
      <c r="G50">
        <v>59.5</v>
      </c>
      <c r="H50">
        <v>59.5</v>
      </c>
      <c r="I50">
        <v>1109</v>
      </c>
      <c r="J50" s="38">
        <v>12</v>
      </c>
      <c r="K50" s="37">
        <f t="shared" si="0"/>
        <v>12.020202020202021</v>
      </c>
      <c r="L50">
        <v>990</v>
      </c>
      <c r="O50" s="47" t="s">
        <v>126</v>
      </c>
    </row>
    <row r="51" spans="1:15" hidden="1" x14ac:dyDescent="0.25">
      <c r="A51" s="35">
        <v>43539</v>
      </c>
      <c r="B51" t="s">
        <v>108</v>
      </c>
      <c r="C51" t="s">
        <v>9</v>
      </c>
      <c r="D51" t="s">
        <v>89</v>
      </c>
      <c r="E51" t="s">
        <v>20</v>
      </c>
      <c r="F51">
        <v>2927.5</v>
      </c>
      <c r="G51">
        <v>175.75</v>
      </c>
      <c r="H51">
        <v>175.75</v>
      </c>
      <c r="I51">
        <v>3279</v>
      </c>
      <c r="J51" s="38">
        <v>12</v>
      </c>
      <c r="K51" s="37">
        <f t="shared" si="0"/>
        <v>12.006831767719905</v>
      </c>
      <c r="L51">
        <v>2927.5</v>
      </c>
      <c r="O51" s="47" t="s">
        <v>130</v>
      </c>
    </row>
    <row r="52" spans="1:15" hidden="1" x14ac:dyDescent="0.25">
      <c r="A52" s="35">
        <v>43544</v>
      </c>
      <c r="B52" t="s">
        <v>116</v>
      </c>
      <c r="C52" t="s">
        <v>9</v>
      </c>
      <c r="D52" t="s">
        <v>64</v>
      </c>
      <c r="E52" t="s">
        <v>41</v>
      </c>
      <c r="F52">
        <v>4089.6</v>
      </c>
      <c r="G52">
        <v>368.2</v>
      </c>
      <c r="H52">
        <v>368.2</v>
      </c>
      <c r="I52">
        <v>4826</v>
      </c>
      <c r="J52" s="38">
        <v>18</v>
      </c>
      <c r="K52" s="37">
        <f t="shared" si="0"/>
        <v>18.006651017214391</v>
      </c>
      <c r="N52">
        <v>4089.6</v>
      </c>
      <c r="O52" s="47" t="s">
        <v>139</v>
      </c>
    </row>
    <row r="53" spans="1:15" hidden="1" x14ac:dyDescent="0.25">
      <c r="A53" s="35">
        <v>43546</v>
      </c>
      <c r="B53" t="s">
        <v>109</v>
      </c>
      <c r="C53" t="s">
        <v>9</v>
      </c>
      <c r="D53" t="s">
        <v>90</v>
      </c>
      <c r="E53" t="s">
        <v>21</v>
      </c>
      <c r="F53">
        <v>18860</v>
      </c>
      <c r="G53">
        <v>1131.5</v>
      </c>
      <c r="H53">
        <v>1131.5</v>
      </c>
      <c r="I53">
        <v>21123</v>
      </c>
      <c r="J53" s="38">
        <v>12</v>
      </c>
      <c r="K53" s="37">
        <f t="shared" si="0"/>
        <v>11.998939554612932</v>
      </c>
      <c r="L53">
        <v>18860</v>
      </c>
      <c r="O53" s="47" t="s">
        <v>131</v>
      </c>
    </row>
    <row r="54" spans="1:15" hidden="1" x14ac:dyDescent="0.25">
      <c r="A54" s="35">
        <v>43549</v>
      </c>
      <c r="B54" t="s">
        <v>116</v>
      </c>
      <c r="C54" t="s">
        <v>9</v>
      </c>
      <c r="D54" t="s">
        <v>65</v>
      </c>
      <c r="E54" t="s">
        <v>41</v>
      </c>
      <c r="F54">
        <v>9830</v>
      </c>
      <c r="G54">
        <v>590</v>
      </c>
      <c r="H54">
        <v>590</v>
      </c>
      <c r="I54">
        <v>11010</v>
      </c>
      <c r="J54" s="38">
        <v>12</v>
      </c>
      <c r="K54" s="37">
        <f t="shared" si="0"/>
        <v>12.004069175991861</v>
      </c>
      <c r="N54">
        <v>9830</v>
      </c>
      <c r="O54" s="47" t="s">
        <v>139</v>
      </c>
    </row>
    <row r="55" spans="1:15" hidden="1" x14ac:dyDescent="0.25">
      <c r="A55" s="35">
        <v>43549</v>
      </c>
      <c r="B55" t="s">
        <v>116</v>
      </c>
      <c r="C55" t="s">
        <v>9</v>
      </c>
      <c r="D55" t="s">
        <v>66</v>
      </c>
      <c r="E55" t="s">
        <v>41</v>
      </c>
      <c r="F55">
        <v>5190</v>
      </c>
      <c r="G55">
        <v>311.5</v>
      </c>
      <c r="H55">
        <v>311.5</v>
      </c>
      <c r="I55">
        <v>5813</v>
      </c>
      <c r="J55" s="38">
        <v>12</v>
      </c>
      <c r="K55" s="37">
        <f t="shared" si="0"/>
        <v>12.003853564547207</v>
      </c>
      <c r="N55">
        <v>5190</v>
      </c>
      <c r="O55" s="47" t="s">
        <v>139</v>
      </c>
    </row>
    <row r="56" spans="1:15" hidden="1" x14ac:dyDescent="0.25">
      <c r="A56" s="35">
        <v>43549</v>
      </c>
      <c r="B56" t="s">
        <v>107</v>
      </c>
      <c r="C56" t="s">
        <v>9</v>
      </c>
      <c r="D56" t="s">
        <v>67</v>
      </c>
      <c r="E56" t="s">
        <v>18</v>
      </c>
      <c r="F56">
        <v>1754.48</v>
      </c>
      <c r="G56">
        <v>105.26</v>
      </c>
      <c r="H56">
        <v>105.26</v>
      </c>
      <c r="I56">
        <v>1965</v>
      </c>
      <c r="J56" s="38">
        <v>12</v>
      </c>
      <c r="K56" s="37">
        <f t="shared" si="0"/>
        <v>11.99899685376864</v>
      </c>
      <c r="M56">
        <v>1754.48</v>
      </c>
      <c r="O56" s="47" t="s">
        <v>129</v>
      </c>
    </row>
    <row r="57" spans="1:15" hidden="1" x14ac:dyDescent="0.25">
      <c r="A57" s="35">
        <v>43550</v>
      </c>
      <c r="B57" t="s">
        <v>116</v>
      </c>
      <c r="C57" t="s">
        <v>9</v>
      </c>
      <c r="D57" t="s">
        <v>68</v>
      </c>
      <c r="E57" t="s">
        <v>41</v>
      </c>
      <c r="F57">
        <v>11059.2</v>
      </c>
      <c r="G57">
        <v>995.4</v>
      </c>
      <c r="H57">
        <v>995.4</v>
      </c>
      <c r="I57">
        <v>13050</v>
      </c>
      <c r="J57" s="38">
        <v>18</v>
      </c>
      <c r="K57" s="37">
        <f t="shared" si="0"/>
        <v>18.001302083333325</v>
      </c>
      <c r="N57">
        <v>11059.2</v>
      </c>
      <c r="O57" s="47" t="s">
        <v>139</v>
      </c>
    </row>
    <row r="58" spans="1:15" hidden="1" x14ac:dyDescent="0.25">
      <c r="A58" s="35">
        <v>43553</v>
      </c>
      <c r="B58" t="s">
        <v>101</v>
      </c>
      <c r="C58" t="s">
        <v>9</v>
      </c>
      <c r="D58" t="s">
        <v>91</v>
      </c>
      <c r="E58" t="s">
        <v>47</v>
      </c>
      <c r="F58">
        <v>578.6</v>
      </c>
      <c r="G58">
        <v>34.700000000000003</v>
      </c>
      <c r="H58">
        <v>34.700000000000003</v>
      </c>
      <c r="I58">
        <v>648</v>
      </c>
      <c r="J58" s="38">
        <v>12</v>
      </c>
      <c r="K58" s="37">
        <f t="shared" si="0"/>
        <v>11.994469408918086</v>
      </c>
      <c r="M58">
        <v>578.6</v>
      </c>
      <c r="O58" s="47" t="s">
        <v>47</v>
      </c>
    </row>
    <row r="59" spans="1:15" hidden="1" x14ac:dyDescent="0.25">
      <c r="A59" s="35">
        <v>43553</v>
      </c>
      <c r="B59" t="s">
        <v>101</v>
      </c>
      <c r="C59" t="s">
        <v>9</v>
      </c>
      <c r="D59" t="s">
        <v>92</v>
      </c>
      <c r="E59" t="s">
        <v>47</v>
      </c>
      <c r="F59">
        <v>1206</v>
      </c>
      <c r="G59">
        <v>72</v>
      </c>
      <c r="H59">
        <v>72</v>
      </c>
      <c r="I59">
        <v>1350</v>
      </c>
      <c r="J59" s="38">
        <v>12</v>
      </c>
      <c r="K59" s="37">
        <f t="shared" si="0"/>
        <v>11.940298507462677</v>
      </c>
      <c r="M59">
        <v>1206</v>
      </c>
      <c r="O59" s="47" t="s">
        <v>47</v>
      </c>
    </row>
    <row r="60" spans="1:15" hidden="1" x14ac:dyDescent="0.25">
      <c r="A60" s="35">
        <v>43554</v>
      </c>
      <c r="B60" t="s">
        <v>114</v>
      </c>
      <c r="C60" t="s">
        <v>9</v>
      </c>
      <c r="D60" t="s">
        <v>121</v>
      </c>
      <c r="E60" t="s">
        <v>35</v>
      </c>
      <c r="F60">
        <v>1574</v>
      </c>
      <c r="G60">
        <v>94.5</v>
      </c>
      <c r="H60">
        <v>94.5</v>
      </c>
      <c r="I60">
        <v>1763</v>
      </c>
      <c r="J60" s="38">
        <v>12</v>
      </c>
      <c r="K60" s="37">
        <f t="shared" si="0"/>
        <v>12.007623888182973</v>
      </c>
      <c r="L60">
        <v>1574</v>
      </c>
      <c r="O60" s="47" t="s">
        <v>136</v>
      </c>
    </row>
    <row r="61" spans="1:15" hidden="1" x14ac:dyDescent="0.25">
      <c r="A61" s="35">
        <v>43554</v>
      </c>
      <c r="B61" t="s">
        <v>108</v>
      </c>
      <c r="C61" t="s">
        <v>9</v>
      </c>
      <c r="D61" t="s">
        <v>93</v>
      </c>
      <c r="E61" t="s">
        <v>20</v>
      </c>
      <c r="F61">
        <v>5395</v>
      </c>
      <c r="G61">
        <v>323.5</v>
      </c>
      <c r="H61">
        <v>323.5</v>
      </c>
      <c r="I61">
        <v>6042</v>
      </c>
      <c r="J61" s="38">
        <v>12</v>
      </c>
      <c r="K61" s="37">
        <f t="shared" si="0"/>
        <v>11.992585727525483</v>
      </c>
      <c r="L61">
        <v>5395</v>
      </c>
      <c r="O61" s="47" t="s">
        <v>130</v>
      </c>
    </row>
    <row r="62" spans="1:15" hidden="1" x14ac:dyDescent="0.25">
      <c r="A62" s="35">
        <v>43554</v>
      </c>
      <c r="B62" t="s">
        <v>112</v>
      </c>
      <c r="C62" t="s">
        <v>9</v>
      </c>
      <c r="D62" t="s">
        <v>70</v>
      </c>
      <c r="E62" t="s">
        <v>31</v>
      </c>
      <c r="F62">
        <v>4113</v>
      </c>
      <c r="G62">
        <v>247</v>
      </c>
      <c r="H62">
        <v>247</v>
      </c>
      <c r="I62">
        <v>4607</v>
      </c>
      <c r="J62" s="38">
        <v>12</v>
      </c>
      <c r="K62" s="37">
        <f t="shared" si="0"/>
        <v>12.010697787503034</v>
      </c>
      <c r="L62">
        <v>4113</v>
      </c>
      <c r="O62" s="47" t="s">
        <v>134</v>
      </c>
    </row>
    <row r="63" spans="1:15" hidden="1" x14ac:dyDescent="0.25">
      <c r="A63" s="35">
        <v>43555</v>
      </c>
      <c r="B63" t="s">
        <v>113</v>
      </c>
      <c r="C63" t="s">
        <v>9</v>
      </c>
      <c r="D63" t="s">
        <v>71</v>
      </c>
      <c r="E63" t="s">
        <v>33</v>
      </c>
      <c r="F63">
        <v>20016</v>
      </c>
      <c r="G63">
        <v>1201</v>
      </c>
      <c r="H63">
        <v>1201</v>
      </c>
      <c r="I63">
        <v>22418</v>
      </c>
      <c r="J63" s="38">
        <v>12</v>
      </c>
      <c r="K63" s="37">
        <f t="shared" si="0"/>
        <v>12.000399680255791</v>
      </c>
      <c r="L63">
        <v>20016</v>
      </c>
      <c r="O63" s="47" t="s">
        <v>135</v>
      </c>
    </row>
    <row r="64" spans="1:15" hidden="1" x14ac:dyDescent="0.25">
      <c r="B64" t="s">
        <v>102</v>
      </c>
      <c r="C64" t="s">
        <v>94</v>
      </c>
      <c r="D64" t="s">
        <v>94</v>
      </c>
      <c r="E64" t="s">
        <v>94</v>
      </c>
      <c r="F64">
        <v>380500.59999999992</v>
      </c>
      <c r="G64">
        <v>23728.179999999997</v>
      </c>
      <c r="H64">
        <v>23728.179999999997</v>
      </c>
      <c r="I64">
        <v>427956.95999999996</v>
      </c>
      <c r="J64" s="38">
        <v>0</v>
      </c>
      <c r="K64" s="36"/>
      <c r="L64">
        <v>213537.76</v>
      </c>
      <c r="M64">
        <v>22628.54</v>
      </c>
      <c r="N64">
        <v>144334.29999999999</v>
      </c>
      <c r="O64" s="47" t="s">
        <v>94</v>
      </c>
    </row>
  </sheetData>
  <autoFilter ref="A1:N64">
    <filterColumn colId="1">
      <filters>
        <filter val="GIRISH KIDARNATH OPTICS PRIVATE LIMIT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09"/>
  <sheetViews>
    <sheetView tabSelected="1" workbookViewId="0">
      <selection activeCell="H90" sqref="H90"/>
    </sheetView>
  </sheetViews>
  <sheetFormatPr defaultRowHeight="15" x14ac:dyDescent="0.25"/>
  <cols>
    <col min="1" max="1" width="18.28515625" style="46" bestFit="1" customWidth="1"/>
    <col min="2" max="2" width="44.42578125" style="46" bestFit="1" customWidth="1"/>
    <col min="3" max="3" width="44.42578125" style="39" customWidth="1"/>
    <col min="4" max="4" width="17.7109375" bestFit="1" customWidth="1"/>
    <col min="5" max="5" width="17.7109375" style="54" customWidth="1"/>
    <col min="6" max="6" width="15.42578125" bestFit="1" customWidth="1"/>
    <col min="7" max="7" width="10.140625" bestFit="1" customWidth="1"/>
    <col min="8" max="8" width="9.7109375" style="44" bestFit="1" customWidth="1"/>
    <col min="9" max="9" width="13.5703125" bestFit="1" customWidth="1"/>
    <col min="10" max="10" width="3.28515625" bestFit="1" customWidth="1"/>
    <col min="11" max="11" width="7.28515625" bestFit="1" customWidth="1"/>
    <col min="12" max="12" width="5.42578125" bestFit="1" customWidth="1"/>
    <col min="13" max="13" width="9.7109375" style="44" bestFit="1" customWidth="1"/>
    <col min="14" max="15" width="10.140625" style="44" bestFit="1" customWidth="1"/>
    <col min="16" max="16" width="10" style="44" bestFit="1" customWidth="1"/>
    <col min="17" max="17" width="7.5703125" bestFit="1" customWidth="1"/>
  </cols>
  <sheetData>
    <row r="1" spans="1:17" x14ac:dyDescent="0.25">
      <c r="A1" s="41" t="s">
        <v>215</v>
      </c>
      <c r="B1" s="41" t="s">
        <v>216</v>
      </c>
      <c r="H1" s="44" t="s">
        <v>214</v>
      </c>
    </row>
    <row r="2" spans="1:17" hidden="1" x14ac:dyDescent="0.25">
      <c r="A2" s="42" t="s">
        <v>47</v>
      </c>
      <c r="B2" s="39" t="s">
        <v>101</v>
      </c>
      <c r="C2" s="41" t="s">
        <v>218</v>
      </c>
      <c r="D2" s="48" t="s">
        <v>129</v>
      </c>
      <c r="E2" s="48" t="str">
        <f>VLOOKUP(F2,Final!$D$2:$D$63,1,FALSE)</f>
        <v>BL05068-18</v>
      </c>
      <c r="F2" s="49" t="s">
        <v>19</v>
      </c>
      <c r="G2" s="58">
        <v>43472</v>
      </c>
      <c r="H2" s="45">
        <v>410</v>
      </c>
      <c r="I2" s="48" t="s">
        <v>143</v>
      </c>
      <c r="J2" s="48" t="s">
        <v>144</v>
      </c>
      <c r="K2" s="48" t="s">
        <v>145</v>
      </c>
      <c r="L2" s="50">
        <v>12</v>
      </c>
      <c r="M2" s="57">
        <v>366.08</v>
      </c>
      <c r="N2" s="44">
        <f>M2*L2/2/100</f>
        <v>21.9648</v>
      </c>
      <c r="O2" s="44">
        <f>M2*L2/2/100</f>
        <v>21.9648</v>
      </c>
      <c r="P2" s="44">
        <f>ROUND((+M2+N2+O2),0)</f>
        <v>410</v>
      </c>
      <c r="Q2" s="25">
        <f>+H2-P2</f>
        <v>0</v>
      </c>
    </row>
    <row r="3" spans="1:17" hidden="1" x14ac:dyDescent="0.25">
      <c r="A3" s="42" t="s">
        <v>141</v>
      </c>
      <c r="B3" s="43" t="s">
        <v>217</v>
      </c>
      <c r="C3" s="56" t="s">
        <v>218</v>
      </c>
      <c r="D3" s="48" t="s">
        <v>129</v>
      </c>
      <c r="E3" s="48" t="str">
        <f>VLOOKUP(F3,Final!$D$2:$D$63,1,FALSE)</f>
        <v>BL05172-18</v>
      </c>
      <c r="F3" s="49" t="s">
        <v>17</v>
      </c>
      <c r="G3" s="58">
        <v>43479</v>
      </c>
      <c r="H3" s="45">
        <v>1640</v>
      </c>
      <c r="I3" s="48" t="s">
        <v>143</v>
      </c>
      <c r="J3" s="48" t="s">
        <v>144</v>
      </c>
      <c r="K3" s="48" t="s">
        <v>145</v>
      </c>
      <c r="L3" s="50">
        <v>12</v>
      </c>
      <c r="M3" s="57">
        <v>1464.32</v>
      </c>
      <c r="N3" s="44">
        <f t="shared" ref="N3:N66" si="0">M3*L3/2/100</f>
        <v>87.859200000000001</v>
      </c>
      <c r="O3" s="44">
        <f t="shared" ref="O3:O66" si="1">M3*L3/2/100</f>
        <v>87.859200000000001</v>
      </c>
      <c r="P3" s="44">
        <f t="shared" ref="P3:P66" si="2">ROUND((+M3+N3+O3),0)</f>
        <v>1640</v>
      </c>
      <c r="Q3" s="25">
        <f t="shared" ref="Q3:Q66" si="3">+H3-P3</f>
        <v>0</v>
      </c>
    </row>
    <row r="4" spans="1:17" hidden="1" x14ac:dyDescent="0.25">
      <c r="A4" s="42" t="s">
        <v>129</v>
      </c>
      <c r="B4" s="43" t="s">
        <v>218</v>
      </c>
      <c r="C4" s="56" t="s">
        <v>218</v>
      </c>
      <c r="D4" s="48" t="s">
        <v>129</v>
      </c>
      <c r="E4" s="48" t="str">
        <f>VLOOKUP(F4,Final!$D$2:$D$63,1,FALSE)</f>
        <v>BL05517-18</v>
      </c>
      <c r="F4" s="49" t="s">
        <v>38</v>
      </c>
      <c r="G4" s="58">
        <v>43500</v>
      </c>
      <c r="H4" s="45">
        <v>960</v>
      </c>
      <c r="I4" s="48" t="s">
        <v>143</v>
      </c>
      <c r="J4" s="48" t="s">
        <v>144</v>
      </c>
      <c r="K4" s="48" t="s">
        <v>145</v>
      </c>
      <c r="L4" s="50">
        <v>12</v>
      </c>
      <c r="M4" s="57">
        <v>857.14</v>
      </c>
      <c r="N4" s="44">
        <f t="shared" si="0"/>
        <v>51.428400000000003</v>
      </c>
      <c r="O4" s="44">
        <f t="shared" si="1"/>
        <v>51.428400000000003</v>
      </c>
      <c r="P4" s="44">
        <f t="shared" si="2"/>
        <v>960</v>
      </c>
      <c r="Q4" s="25">
        <f t="shared" si="3"/>
        <v>0</v>
      </c>
    </row>
    <row r="5" spans="1:17" hidden="1" x14ac:dyDescent="0.25">
      <c r="A5" s="42" t="s">
        <v>126</v>
      </c>
      <c r="B5" s="43" t="s">
        <v>219</v>
      </c>
      <c r="C5" s="56" t="s">
        <v>218</v>
      </c>
      <c r="D5" s="48" t="s">
        <v>129</v>
      </c>
      <c r="E5" s="48" t="str">
        <f>VLOOKUP(F5,Final!$D$2:$D$63,1,FALSE)</f>
        <v>BL05618-18</v>
      </c>
      <c r="F5" s="49" t="s">
        <v>44</v>
      </c>
      <c r="G5" s="58">
        <v>43507</v>
      </c>
      <c r="H5" s="45">
        <v>960</v>
      </c>
      <c r="I5" s="48" t="s">
        <v>143</v>
      </c>
      <c r="J5" s="48" t="s">
        <v>144</v>
      </c>
      <c r="K5" s="48" t="s">
        <v>145</v>
      </c>
      <c r="L5" s="50">
        <v>12</v>
      </c>
      <c r="M5" s="57">
        <v>857.14</v>
      </c>
      <c r="N5" s="44">
        <f t="shared" si="0"/>
        <v>51.428400000000003</v>
      </c>
      <c r="O5" s="44">
        <f t="shared" si="1"/>
        <v>51.428400000000003</v>
      </c>
      <c r="P5" s="44">
        <f t="shared" si="2"/>
        <v>960</v>
      </c>
      <c r="Q5" s="25">
        <f t="shared" si="3"/>
        <v>0</v>
      </c>
    </row>
    <row r="6" spans="1:17" hidden="1" x14ac:dyDescent="0.25">
      <c r="A6" s="42" t="s">
        <v>139</v>
      </c>
      <c r="B6" s="43" t="s">
        <v>220</v>
      </c>
      <c r="C6" s="56" t="s">
        <v>218</v>
      </c>
      <c r="D6" s="48" t="s">
        <v>129</v>
      </c>
      <c r="E6" s="48" t="str">
        <f>VLOOKUP(F6,Final!$D$2:$D$63,1,FALSE)</f>
        <v>BL05628-18</v>
      </c>
      <c r="F6" s="49" t="s">
        <v>45</v>
      </c>
      <c r="G6" s="58">
        <v>43508</v>
      </c>
      <c r="H6" s="45">
        <v>410</v>
      </c>
      <c r="I6" s="48" t="s">
        <v>143</v>
      </c>
      <c r="J6" s="48" t="s">
        <v>144</v>
      </c>
      <c r="K6" s="48" t="s">
        <v>145</v>
      </c>
      <c r="L6" s="50">
        <v>12</v>
      </c>
      <c r="M6" s="57">
        <v>366.08</v>
      </c>
      <c r="N6" s="44">
        <f t="shared" si="0"/>
        <v>21.9648</v>
      </c>
      <c r="O6" s="44">
        <f t="shared" si="1"/>
        <v>21.9648</v>
      </c>
      <c r="P6" s="44">
        <f t="shared" si="2"/>
        <v>410</v>
      </c>
      <c r="Q6" s="25">
        <f t="shared" si="3"/>
        <v>0</v>
      </c>
    </row>
    <row r="7" spans="1:17" hidden="1" x14ac:dyDescent="0.25">
      <c r="A7" s="42" t="s">
        <v>221</v>
      </c>
      <c r="B7" s="43" t="s">
        <v>222</v>
      </c>
      <c r="C7" s="56" t="s">
        <v>218</v>
      </c>
      <c r="D7" s="48" t="s">
        <v>129</v>
      </c>
      <c r="E7" s="48" t="str">
        <f>VLOOKUP(F7,Final!$D$2:$D$63,1,FALSE)</f>
        <v>BL05642-18</v>
      </c>
      <c r="F7" s="49" t="s">
        <v>46</v>
      </c>
      <c r="G7" s="58">
        <v>43508</v>
      </c>
      <c r="H7" s="45">
        <v>960</v>
      </c>
      <c r="I7" s="48" t="s">
        <v>143</v>
      </c>
      <c r="J7" s="48" t="s">
        <v>144</v>
      </c>
      <c r="K7" s="48" t="s">
        <v>145</v>
      </c>
      <c r="L7" s="50">
        <v>12</v>
      </c>
      <c r="M7" s="57">
        <v>857.14</v>
      </c>
      <c r="N7" s="44">
        <f t="shared" si="0"/>
        <v>51.428400000000003</v>
      </c>
      <c r="O7" s="44">
        <f t="shared" si="1"/>
        <v>51.428400000000003</v>
      </c>
      <c r="P7" s="44">
        <f t="shared" si="2"/>
        <v>960</v>
      </c>
      <c r="Q7" s="25">
        <f t="shared" si="3"/>
        <v>0</v>
      </c>
    </row>
    <row r="8" spans="1:17" hidden="1" x14ac:dyDescent="0.25">
      <c r="A8" s="42" t="s">
        <v>130</v>
      </c>
      <c r="B8" s="43" t="s">
        <v>223</v>
      </c>
      <c r="C8" s="56" t="s">
        <v>218</v>
      </c>
      <c r="D8" s="48" t="s">
        <v>129</v>
      </c>
      <c r="E8" s="48" t="str">
        <f>VLOOKUP(F8,Final!$D$2:$D$63,1,FALSE)</f>
        <v>BL05666-18</v>
      </c>
      <c r="F8" s="49" t="s">
        <v>48</v>
      </c>
      <c r="G8" s="58">
        <v>43510</v>
      </c>
      <c r="H8" s="45">
        <v>410</v>
      </c>
      <c r="I8" s="48" t="s">
        <v>143</v>
      </c>
      <c r="J8" s="48" t="s">
        <v>144</v>
      </c>
      <c r="K8" s="48" t="s">
        <v>145</v>
      </c>
      <c r="L8" s="50">
        <v>12</v>
      </c>
      <c r="M8" s="57">
        <v>366.08</v>
      </c>
      <c r="N8" s="44">
        <f t="shared" si="0"/>
        <v>21.9648</v>
      </c>
      <c r="O8" s="44">
        <f t="shared" si="1"/>
        <v>21.9648</v>
      </c>
      <c r="P8" s="44">
        <f t="shared" si="2"/>
        <v>410</v>
      </c>
      <c r="Q8" s="25">
        <f t="shared" si="3"/>
        <v>0</v>
      </c>
    </row>
    <row r="9" spans="1:17" hidden="1" x14ac:dyDescent="0.25">
      <c r="A9" s="42" t="s">
        <v>136</v>
      </c>
      <c r="B9" s="43" t="s">
        <v>224</v>
      </c>
      <c r="C9" s="56" t="s">
        <v>218</v>
      </c>
      <c r="D9" s="48" t="s">
        <v>129</v>
      </c>
      <c r="E9" s="48" t="str">
        <f>VLOOKUP(F9,Final!$D$2:$D$63,1,FALSE)</f>
        <v>BL05706-18</v>
      </c>
      <c r="F9" s="49" t="s">
        <v>50</v>
      </c>
      <c r="G9" s="58">
        <v>43514</v>
      </c>
      <c r="H9" s="45">
        <v>2572</v>
      </c>
      <c r="I9" s="48" t="s">
        <v>143</v>
      </c>
      <c r="J9" s="48" t="s">
        <v>144</v>
      </c>
      <c r="K9" s="48" t="s">
        <v>145</v>
      </c>
      <c r="L9" s="50">
        <v>12</v>
      </c>
      <c r="M9" s="57">
        <v>2296</v>
      </c>
      <c r="N9" s="44">
        <f t="shared" si="0"/>
        <v>137.76</v>
      </c>
      <c r="O9" s="44">
        <f t="shared" si="1"/>
        <v>137.76</v>
      </c>
      <c r="P9" s="44">
        <f t="shared" si="2"/>
        <v>2572</v>
      </c>
      <c r="Q9" s="25">
        <f t="shared" si="3"/>
        <v>0</v>
      </c>
    </row>
    <row r="10" spans="1:17" hidden="1" x14ac:dyDescent="0.25">
      <c r="A10" s="39" t="s">
        <v>137</v>
      </c>
      <c r="B10" s="39" t="s">
        <v>225</v>
      </c>
      <c r="C10" s="56" t="s">
        <v>218</v>
      </c>
      <c r="D10" s="48" t="s">
        <v>129</v>
      </c>
      <c r="E10" s="48" t="str">
        <f>VLOOKUP(F10,Final!$D$2:$D$63,1,FALSE)</f>
        <v>BL05707-18</v>
      </c>
      <c r="F10" s="49" t="s">
        <v>49</v>
      </c>
      <c r="G10" s="58">
        <v>43514</v>
      </c>
      <c r="H10" s="45">
        <v>410</v>
      </c>
      <c r="I10" s="48" t="s">
        <v>143</v>
      </c>
      <c r="J10" s="48" t="s">
        <v>144</v>
      </c>
      <c r="K10" s="48" t="s">
        <v>145</v>
      </c>
      <c r="L10" s="50">
        <v>12</v>
      </c>
      <c r="M10" s="57">
        <v>366.08</v>
      </c>
      <c r="N10" s="44">
        <f t="shared" si="0"/>
        <v>21.9648</v>
      </c>
      <c r="O10" s="44">
        <f t="shared" si="1"/>
        <v>21.9648</v>
      </c>
      <c r="P10" s="44">
        <f t="shared" si="2"/>
        <v>410</v>
      </c>
      <c r="Q10" s="25">
        <f t="shared" si="3"/>
        <v>0</v>
      </c>
    </row>
    <row r="11" spans="1:17" hidden="1" x14ac:dyDescent="0.25">
      <c r="A11" s="42" t="s">
        <v>138</v>
      </c>
      <c r="B11" s="43" t="s">
        <v>226</v>
      </c>
      <c r="C11" s="56" t="s">
        <v>218</v>
      </c>
      <c r="D11" s="48" t="s">
        <v>129</v>
      </c>
      <c r="E11" s="48" t="str">
        <f>VLOOKUP(F11,Final!$D$2:$D$63,1,FALSE)</f>
        <v>BL05728-18</v>
      </c>
      <c r="F11" s="49" t="s">
        <v>52</v>
      </c>
      <c r="G11" s="58">
        <v>43515</v>
      </c>
      <c r="H11" s="45">
        <v>2572</v>
      </c>
      <c r="I11" s="48" t="s">
        <v>143</v>
      </c>
      <c r="J11" s="48" t="s">
        <v>144</v>
      </c>
      <c r="K11" s="48" t="s">
        <v>145</v>
      </c>
      <c r="L11" s="50">
        <v>12</v>
      </c>
      <c r="M11" s="57">
        <v>2296</v>
      </c>
      <c r="N11" s="44">
        <f t="shared" si="0"/>
        <v>137.76</v>
      </c>
      <c r="O11" s="44">
        <f t="shared" si="1"/>
        <v>137.76</v>
      </c>
      <c r="P11" s="44">
        <f t="shared" si="2"/>
        <v>2572</v>
      </c>
      <c r="Q11" s="25">
        <f t="shared" si="3"/>
        <v>0</v>
      </c>
    </row>
    <row r="12" spans="1:17" hidden="1" x14ac:dyDescent="0.25">
      <c r="A12" s="42" t="s">
        <v>227</v>
      </c>
      <c r="B12" s="43" t="s">
        <v>228</v>
      </c>
      <c r="C12" s="56" t="s">
        <v>218</v>
      </c>
      <c r="D12" s="48" t="s">
        <v>129</v>
      </c>
      <c r="E12" s="48" t="str">
        <f>VLOOKUP(F12,Final!$D$2:$D$63,1,FALSE)</f>
        <v>BL05785-18</v>
      </c>
      <c r="F12" s="49" t="s">
        <v>56</v>
      </c>
      <c r="G12" s="58">
        <v>43519</v>
      </c>
      <c r="H12" s="45">
        <v>410</v>
      </c>
      <c r="I12" s="48" t="s">
        <v>143</v>
      </c>
      <c r="J12" s="48" t="s">
        <v>144</v>
      </c>
      <c r="K12" s="48" t="s">
        <v>145</v>
      </c>
      <c r="L12" s="50">
        <v>12</v>
      </c>
      <c r="M12" s="57">
        <v>366.08</v>
      </c>
      <c r="N12" s="44">
        <f t="shared" si="0"/>
        <v>21.9648</v>
      </c>
      <c r="O12" s="44">
        <f t="shared" si="1"/>
        <v>21.9648</v>
      </c>
      <c r="P12" s="44">
        <f t="shared" si="2"/>
        <v>410</v>
      </c>
      <c r="Q12" s="25">
        <f t="shared" si="3"/>
        <v>0</v>
      </c>
    </row>
    <row r="13" spans="1:17" hidden="1" x14ac:dyDescent="0.25">
      <c r="A13" s="42" t="s">
        <v>134</v>
      </c>
      <c r="B13" s="40" t="s">
        <v>239</v>
      </c>
      <c r="C13" s="56" t="s">
        <v>218</v>
      </c>
      <c r="D13" s="48" t="s">
        <v>129</v>
      </c>
      <c r="E13" s="48" t="str">
        <f>VLOOKUP(F13,Final!$D$2:$D$63,1,FALSE)</f>
        <v>BL05805-18</v>
      </c>
      <c r="F13" s="49" t="s">
        <v>57</v>
      </c>
      <c r="G13" s="58">
        <v>43521</v>
      </c>
      <c r="H13" s="45">
        <v>410</v>
      </c>
      <c r="I13" s="48" t="s">
        <v>143</v>
      </c>
      <c r="J13" s="48" t="s">
        <v>144</v>
      </c>
      <c r="K13" s="48" t="s">
        <v>145</v>
      </c>
      <c r="L13" s="50">
        <v>12</v>
      </c>
      <c r="M13" s="57">
        <v>366.08</v>
      </c>
      <c r="N13" s="44">
        <f t="shared" si="0"/>
        <v>21.9648</v>
      </c>
      <c r="O13" s="44">
        <f t="shared" si="1"/>
        <v>21.9648</v>
      </c>
      <c r="P13" s="44">
        <f t="shared" si="2"/>
        <v>410</v>
      </c>
      <c r="Q13" s="25">
        <f t="shared" si="3"/>
        <v>0</v>
      </c>
    </row>
    <row r="14" spans="1:17" hidden="1" x14ac:dyDescent="0.25">
      <c r="A14" s="42" t="s">
        <v>142</v>
      </c>
      <c r="B14" s="43" t="s">
        <v>229</v>
      </c>
      <c r="C14" s="56" t="s">
        <v>218</v>
      </c>
      <c r="D14" s="48" t="s">
        <v>129</v>
      </c>
      <c r="E14" s="48" t="str">
        <f>VLOOKUP(F14,Final!$D$2:$D$63,1,FALSE)</f>
        <v>BL05862-18</v>
      </c>
      <c r="F14" s="49" t="s">
        <v>62</v>
      </c>
      <c r="G14" s="58">
        <v>43525</v>
      </c>
      <c r="H14" s="45">
        <v>410</v>
      </c>
      <c r="I14" s="48" t="s">
        <v>143</v>
      </c>
      <c r="J14" s="48" t="s">
        <v>144</v>
      </c>
      <c r="K14" s="48" t="s">
        <v>145</v>
      </c>
      <c r="L14" s="50">
        <v>12</v>
      </c>
      <c r="M14" s="57">
        <v>366.08</v>
      </c>
      <c r="N14" s="44">
        <f t="shared" si="0"/>
        <v>21.9648</v>
      </c>
      <c r="O14" s="44">
        <f t="shared" si="1"/>
        <v>21.9648</v>
      </c>
      <c r="P14" s="44">
        <f t="shared" si="2"/>
        <v>410</v>
      </c>
      <c r="Q14" s="25">
        <f t="shared" si="3"/>
        <v>0</v>
      </c>
    </row>
    <row r="15" spans="1:17" hidden="1" x14ac:dyDescent="0.25">
      <c r="A15" s="42" t="s">
        <v>128</v>
      </c>
      <c r="B15" s="43" t="s">
        <v>230</v>
      </c>
      <c r="C15" s="56" t="s">
        <v>218</v>
      </c>
      <c r="D15" s="48" t="s">
        <v>129</v>
      </c>
      <c r="E15" s="48" t="str">
        <f>VLOOKUP(F15,Final!$D$2:$D$63,1,FALSE)</f>
        <v>BL06182-18</v>
      </c>
      <c r="F15" s="49" t="s">
        <v>67</v>
      </c>
      <c r="G15" s="58">
        <v>43549</v>
      </c>
      <c r="H15" s="45">
        <v>1965</v>
      </c>
      <c r="I15" s="48" t="s">
        <v>143</v>
      </c>
      <c r="J15" s="48" t="s">
        <v>144</v>
      </c>
      <c r="K15" s="48" t="s">
        <v>145</v>
      </c>
      <c r="L15" s="50">
        <v>12</v>
      </c>
      <c r="M15" s="57">
        <v>1754.25</v>
      </c>
      <c r="N15" s="44">
        <f t="shared" si="0"/>
        <v>105.255</v>
      </c>
      <c r="O15" s="44">
        <f t="shared" si="1"/>
        <v>105.255</v>
      </c>
      <c r="P15" s="44">
        <f t="shared" si="2"/>
        <v>1965</v>
      </c>
      <c r="Q15" s="25">
        <f t="shared" si="3"/>
        <v>0</v>
      </c>
    </row>
    <row r="16" spans="1:17" hidden="1" x14ac:dyDescent="0.25">
      <c r="A16" s="42" t="s">
        <v>208</v>
      </c>
      <c r="B16" s="43" t="s">
        <v>231</v>
      </c>
      <c r="C16" s="56" t="s">
        <v>101</v>
      </c>
      <c r="D16" s="48" t="s">
        <v>47</v>
      </c>
      <c r="E16" s="48" t="str">
        <f>VLOOKUP(F16,Final!$D$2:$D$63,1,FALSE)</f>
        <v>16900642</v>
      </c>
      <c r="F16" s="49" t="s">
        <v>82</v>
      </c>
      <c r="G16" s="58">
        <v>43509</v>
      </c>
      <c r="H16" s="45">
        <v>1189</v>
      </c>
      <c r="I16" s="48" t="s">
        <v>143</v>
      </c>
      <c r="J16" s="48" t="s">
        <v>144</v>
      </c>
      <c r="K16" s="48" t="s">
        <v>145</v>
      </c>
      <c r="L16" s="50">
        <v>12</v>
      </c>
      <c r="M16" s="57">
        <v>1061.6099999999999</v>
      </c>
      <c r="N16" s="44">
        <f t="shared" si="0"/>
        <v>63.696599999999997</v>
      </c>
      <c r="O16" s="44">
        <f t="shared" si="1"/>
        <v>63.696599999999997</v>
      </c>
      <c r="P16" s="44">
        <f t="shared" si="2"/>
        <v>1189</v>
      </c>
      <c r="Q16" s="25">
        <f t="shared" si="3"/>
        <v>0</v>
      </c>
    </row>
    <row r="17" spans="1:17" hidden="1" x14ac:dyDescent="0.25">
      <c r="A17" s="39" t="s">
        <v>127</v>
      </c>
      <c r="B17" s="51" t="s">
        <v>240</v>
      </c>
      <c r="C17" s="56" t="s">
        <v>101</v>
      </c>
      <c r="D17" s="48" t="s">
        <v>47</v>
      </c>
      <c r="E17" s="48" t="str">
        <f>VLOOKUP(F17,Final!$D$2:$D$63,1,FALSE)</f>
        <v>16900885</v>
      </c>
      <c r="F17" s="49" t="s">
        <v>83</v>
      </c>
      <c r="G17" s="58">
        <v>43512</v>
      </c>
      <c r="H17" s="45">
        <v>1189</v>
      </c>
      <c r="I17" s="48" t="s">
        <v>143</v>
      </c>
      <c r="J17" s="48" t="s">
        <v>144</v>
      </c>
      <c r="K17" s="48" t="s">
        <v>145</v>
      </c>
      <c r="L17" s="50">
        <v>12</v>
      </c>
      <c r="M17" s="57">
        <v>1061.5999999999999</v>
      </c>
      <c r="N17" s="44">
        <f t="shared" si="0"/>
        <v>63.695999999999998</v>
      </c>
      <c r="O17" s="44">
        <f t="shared" si="1"/>
        <v>63.695999999999998</v>
      </c>
      <c r="P17" s="44">
        <f t="shared" si="2"/>
        <v>1189</v>
      </c>
      <c r="Q17" s="25">
        <f t="shared" si="3"/>
        <v>0</v>
      </c>
    </row>
    <row r="18" spans="1:17" x14ac:dyDescent="0.25">
      <c r="A18" s="39" t="s">
        <v>232</v>
      </c>
      <c r="B18" s="39" t="s">
        <v>233</v>
      </c>
      <c r="C18" s="56" t="s">
        <v>101</v>
      </c>
      <c r="D18" s="48" t="s">
        <v>47</v>
      </c>
      <c r="E18" s="48" t="e">
        <f>VLOOKUP(F18,Final!$D$2:$D$63,1,FALSE)</f>
        <v>#N/A</v>
      </c>
      <c r="F18" s="49" t="s">
        <v>146</v>
      </c>
      <c r="G18" s="58">
        <v>43521</v>
      </c>
      <c r="H18" s="57">
        <v>1189</v>
      </c>
      <c r="I18" s="48" t="s">
        <v>143</v>
      </c>
      <c r="J18" s="48" t="s">
        <v>144</v>
      </c>
      <c r="K18" s="48" t="s">
        <v>145</v>
      </c>
      <c r="L18" s="50">
        <v>12</v>
      </c>
      <c r="M18" s="57">
        <v>1061.5999999999999</v>
      </c>
      <c r="N18" s="44">
        <f t="shared" si="0"/>
        <v>63.695999999999998</v>
      </c>
      <c r="O18" s="44">
        <f t="shared" si="1"/>
        <v>63.695999999999998</v>
      </c>
      <c r="P18" s="44">
        <f t="shared" si="2"/>
        <v>1189</v>
      </c>
      <c r="Q18" s="25">
        <f t="shared" si="3"/>
        <v>0</v>
      </c>
    </row>
    <row r="19" spans="1:17" hidden="1" x14ac:dyDescent="0.25">
      <c r="A19" s="42" t="s">
        <v>131</v>
      </c>
      <c r="B19" s="52" t="s">
        <v>241</v>
      </c>
      <c r="C19" s="56" t="s">
        <v>101</v>
      </c>
      <c r="D19" s="48" t="s">
        <v>47</v>
      </c>
      <c r="E19" s="48" t="str">
        <f>VLOOKUP(F19,Final!$D$2:$D$63,1,FALSE)</f>
        <v>16904124</v>
      </c>
      <c r="F19" s="49" t="s">
        <v>91</v>
      </c>
      <c r="G19" s="58">
        <v>43553</v>
      </c>
      <c r="H19" s="45">
        <v>648.04</v>
      </c>
      <c r="I19" s="48" t="s">
        <v>143</v>
      </c>
      <c r="J19" s="48" t="s">
        <v>144</v>
      </c>
      <c r="K19" s="48" t="s">
        <v>145</v>
      </c>
      <c r="L19" s="50">
        <v>12</v>
      </c>
      <c r="M19" s="57">
        <v>578.61</v>
      </c>
      <c r="N19" s="44">
        <f t="shared" si="0"/>
        <v>34.7166</v>
      </c>
      <c r="O19" s="44">
        <f t="shared" si="1"/>
        <v>34.7166</v>
      </c>
      <c r="P19" s="44">
        <f t="shared" si="2"/>
        <v>648</v>
      </c>
      <c r="Q19" s="25">
        <f t="shared" si="3"/>
        <v>3.999999999996362E-2</v>
      </c>
    </row>
    <row r="20" spans="1:17" hidden="1" x14ac:dyDescent="0.25">
      <c r="A20" s="42" t="s">
        <v>234</v>
      </c>
      <c r="B20" s="43" t="s">
        <v>235</v>
      </c>
      <c r="C20" s="56" t="s">
        <v>101</v>
      </c>
      <c r="D20" s="48" t="s">
        <v>47</v>
      </c>
      <c r="E20" s="48" t="str">
        <f>VLOOKUP(F20,Final!$D$2:$D$63,1,FALSE)</f>
        <v>16904134</v>
      </c>
      <c r="F20" s="49" t="s">
        <v>92</v>
      </c>
      <c r="G20" s="58">
        <v>43553</v>
      </c>
      <c r="H20" s="45">
        <v>1349.69</v>
      </c>
      <c r="I20" s="48" t="s">
        <v>143</v>
      </c>
      <c r="J20" s="48" t="s">
        <v>144</v>
      </c>
      <c r="K20" s="48" t="s">
        <v>145</v>
      </c>
      <c r="L20" s="50">
        <v>12</v>
      </c>
      <c r="M20" s="57">
        <v>1205.08</v>
      </c>
      <c r="N20" s="44">
        <f t="shared" si="0"/>
        <v>72.3048</v>
      </c>
      <c r="O20" s="44">
        <f t="shared" si="1"/>
        <v>72.3048</v>
      </c>
      <c r="P20" s="44">
        <f t="shared" si="2"/>
        <v>1350</v>
      </c>
      <c r="Q20" s="25">
        <f t="shared" si="3"/>
        <v>-0.30999999999994543</v>
      </c>
    </row>
    <row r="21" spans="1:17" hidden="1" x14ac:dyDescent="0.25">
      <c r="A21" s="39" t="s">
        <v>132</v>
      </c>
      <c r="B21" s="53" t="s">
        <v>242</v>
      </c>
      <c r="C21" s="56" t="s">
        <v>237</v>
      </c>
      <c r="D21" s="48" t="s">
        <v>133</v>
      </c>
      <c r="E21" s="48" t="e">
        <f>VLOOKUP(F21,Final!$D$2:$D$63,1,FALSE)</f>
        <v>#N/A</v>
      </c>
      <c r="F21" s="49" t="s">
        <v>147</v>
      </c>
      <c r="G21" s="58">
        <v>43344</v>
      </c>
      <c r="H21" s="45">
        <v>16962.400000000001</v>
      </c>
      <c r="I21" s="48" t="s">
        <v>143</v>
      </c>
      <c r="J21" s="48" t="s">
        <v>144</v>
      </c>
      <c r="K21" s="48" t="s">
        <v>145</v>
      </c>
      <c r="L21" s="50">
        <v>12</v>
      </c>
      <c r="M21" s="57">
        <v>15145</v>
      </c>
      <c r="N21" s="44">
        <f t="shared" si="0"/>
        <v>908.7</v>
      </c>
      <c r="O21" s="44">
        <f t="shared" si="1"/>
        <v>908.7</v>
      </c>
      <c r="P21" s="44">
        <f t="shared" si="2"/>
        <v>16962</v>
      </c>
      <c r="Q21" s="25">
        <f t="shared" si="3"/>
        <v>0.40000000000145519</v>
      </c>
    </row>
    <row r="22" spans="1:17" hidden="1" x14ac:dyDescent="0.25">
      <c r="A22" s="42" t="s">
        <v>135</v>
      </c>
      <c r="B22" s="43" t="s">
        <v>236</v>
      </c>
      <c r="C22" s="56" t="s">
        <v>237</v>
      </c>
      <c r="D22" s="48" t="s">
        <v>133</v>
      </c>
      <c r="E22" s="48" t="e">
        <f>VLOOKUP(F22,Final!$D$2:$D$63,1,FALSE)</f>
        <v>#N/A</v>
      </c>
      <c r="F22" s="49" t="s">
        <v>148</v>
      </c>
      <c r="G22" s="58">
        <v>43417</v>
      </c>
      <c r="H22" s="45">
        <v>18026</v>
      </c>
      <c r="I22" s="48" t="s">
        <v>143</v>
      </c>
      <c r="J22" s="48" t="s">
        <v>144</v>
      </c>
      <c r="K22" s="48" t="s">
        <v>145</v>
      </c>
      <c r="L22" s="50">
        <v>12</v>
      </c>
      <c r="M22" s="57">
        <v>16094.64</v>
      </c>
      <c r="N22" s="44">
        <f t="shared" si="0"/>
        <v>965.67840000000001</v>
      </c>
      <c r="O22" s="44">
        <f t="shared" si="1"/>
        <v>965.67840000000001</v>
      </c>
      <c r="P22" s="44">
        <f t="shared" si="2"/>
        <v>18026</v>
      </c>
      <c r="Q22" s="25">
        <f t="shared" si="3"/>
        <v>0</v>
      </c>
    </row>
    <row r="23" spans="1:17" hidden="1" x14ac:dyDescent="0.25">
      <c r="A23" s="42" t="s">
        <v>133</v>
      </c>
      <c r="B23" s="43" t="s">
        <v>237</v>
      </c>
      <c r="C23" s="56" t="s">
        <v>237</v>
      </c>
      <c r="D23" s="48" t="s">
        <v>133</v>
      </c>
      <c r="E23" s="48" t="e">
        <f>VLOOKUP(F23,Final!$D$2:$D$63,1,FALSE)</f>
        <v>#N/A</v>
      </c>
      <c r="F23" s="49" t="s">
        <v>149</v>
      </c>
      <c r="G23" s="58">
        <v>43456</v>
      </c>
      <c r="H23" s="45">
        <v>20115</v>
      </c>
      <c r="I23" s="48" t="s">
        <v>143</v>
      </c>
      <c r="J23" s="48" t="s">
        <v>144</v>
      </c>
      <c r="K23" s="48" t="s">
        <v>145</v>
      </c>
      <c r="L23" s="50">
        <v>12</v>
      </c>
      <c r="M23" s="57">
        <v>17959.82</v>
      </c>
      <c r="N23" s="44">
        <f t="shared" si="0"/>
        <v>1077.5891999999999</v>
      </c>
      <c r="O23" s="44">
        <f t="shared" si="1"/>
        <v>1077.5891999999999</v>
      </c>
      <c r="P23" s="44">
        <f t="shared" si="2"/>
        <v>20115</v>
      </c>
      <c r="Q23" s="25">
        <f t="shared" si="3"/>
        <v>0</v>
      </c>
    </row>
    <row r="24" spans="1:17" hidden="1" x14ac:dyDescent="0.25">
      <c r="A24" s="42" t="s">
        <v>125</v>
      </c>
      <c r="B24" s="43" t="s">
        <v>238</v>
      </c>
      <c r="C24" s="56" t="s">
        <v>237</v>
      </c>
      <c r="D24" s="48" t="s">
        <v>133</v>
      </c>
      <c r="E24" s="48" t="str">
        <f>VLOOKUP(F24,Final!$D$2:$D$63,1,FALSE)</f>
        <v>239</v>
      </c>
      <c r="F24" s="49" t="s">
        <v>76</v>
      </c>
      <c r="G24" s="58">
        <v>43487</v>
      </c>
      <c r="H24" s="45">
        <v>18603</v>
      </c>
      <c r="I24" s="48" t="s">
        <v>143</v>
      </c>
      <c r="J24" s="48" t="s">
        <v>144</v>
      </c>
      <c r="K24" s="48" t="s">
        <v>145</v>
      </c>
      <c r="L24" s="50">
        <v>12</v>
      </c>
      <c r="M24" s="57">
        <v>16609.82</v>
      </c>
      <c r="N24" s="44">
        <f t="shared" si="0"/>
        <v>996.58920000000001</v>
      </c>
      <c r="O24" s="44">
        <f t="shared" si="1"/>
        <v>996.58920000000001</v>
      </c>
      <c r="P24" s="44">
        <f t="shared" si="2"/>
        <v>18603</v>
      </c>
      <c r="Q24" s="25">
        <f t="shared" si="3"/>
        <v>0</v>
      </c>
    </row>
    <row r="25" spans="1:17" hidden="1" x14ac:dyDescent="0.25">
      <c r="A25" s="42" t="s">
        <v>140</v>
      </c>
      <c r="B25" s="54" t="s">
        <v>243</v>
      </c>
      <c r="C25" s="56" t="s">
        <v>237</v>
      </c>
      <c r="D25" s="48" t="s">
        <v>133</v>
      </c>
      <c r="E25" s="48" t="str">
        <f>VLOOKUP(F25,Final!$D$2:$D$63,1,FALSE)</f>
        <v>283</v>
      </c>
      <c r="F25" s="49" t="s">
        <v>85</v>
      </c>
      <c r="G25" s="58">
        <v>43516</v>
      </c>
      <c r="H25" s="45">
        <v>18794</v>
      </c>
      <c r="I25" s="48" t="s">
        <v>143</v>
      </c>
      <c r="J25" s="48" t="s">
        <v>144</v>
      </c>
      <c r="K25" s="48" t="s">
        <v>145</v>
      </c>
      <c r="L25" s="50">
        <v>12</v>
      </c>
      <c r="M25" s="57">
        <v>16780.36</v>
      </c>
      <c r="N25" s="44">
        <f t="shared" si="0"/>
        <v>1006.8216</v>
      </c>
      <c r="O25" s="44">
        <f t="shared" si="1"/>
        <v>1006.8216</v>
      </c>
      <c r="P25" s="44">
        <f t="shared" si="2"/>
        <v>18794</v>
      </c>
      <c r="Q25" s="25">
        <f t="shared" si="3"/>
        <v>0</v>
      </c>
    </row>
    <row r="26" spans="1:17" hidden="1" x14ac:dyDescent="0.25">
      <c r="A26" s="55" t="s">
        <v>151</v>
      </c>
      <c r="B26" s="55" t="s">
        <v>244</v>
      </c>
      <c r="C26" s="56" t="s">
        <v>237</v>
      </c>
      <c r="D26" s="48" t="s">
        <v>133</v>
      </c>
      <c r="E26" s="48" t="e">
        <f>VLOOKUP(F26,Final!$D$2:$D$63,1,FALSE)</f>
        <v>#N/A</v>
      </c>
      <c r="F26" s="49" t="s">
        <v>150</v>
      </c>
      <c r="G26" s="58">
        <v>43379</v>
      </c>
      <c r="H26" s="45">
        <v>21510</v>
      </c>
      <c r="I26" s="48" t="s">
        <v>143</v>
      </c>
      <c r="J26" s="48" t="s">
        <v>144</v>
      </c>
      <c r="K26" s="48" t="s">
        <v>145</v>
      </c>
      <c r="L26" s="50">
        <v>12</v>
      </c>
      <c r="M26" s="57">
        <v>19205.36</v>
      </c>
      <c r="N26" s="44">
        <f t="shared" si="0"/>
        <v>1152.3216</v>
      </c>
      <c r="O26" s="44">
        <f t="shared" si="1"/>
        <v>1152.3216</v>
      </c>
      <c r="P26" s="44">
        <f t="shared" si="2"/>
        <v>21510</v>
      </c>
      <c r="Q26" s="25">
        <f t="shared" si="3"/>
        <v>0</v>
      </c>
    </row>
    <row r="27" spans="1:17" hidden="1" x14ac:dyDescent="0.25">
      <c r="A27" s="55" t="s">
        <v>27</v>
      </c>
      <c r="B27" s="55" t="s">
        <v>98</v>
      </c>
      <c r="C27" s="56" t="s">
        <v>244</v>
      </c>
      <c r="D27" s="48" t="s">
        <v>151</v>
      </c>
      <c r="E27" s="48" t="e">
        <f>VLOOKUP(F27,Final!$D$2:$D$63,1,FALSE)</f>
        <v>#N/A</v>
      </c>
      <c r="F27" s="49" t="s">
        <v>152</v>
      </c>
      <c r="G27" s="58">
        <v>43425</v>
      </c>
      <c r="H27" s="45">
        <v>31270</v>
      </c>
      <c r="I27" s="48" t="s">
        <v>143</v>
      </c>
      <c r="J27" s="48" t="s">
        <v>144</v>
      </c>
      <c r="K27" s="48" t="s">
        <v>145</v>
      </c>
      <c r="L27" s="50">
        <v>12</v>
      </c>
      <c r="M27" s="57">
        <v>27920</v>
      </c>
      <c r="N27" s="44">
        <f t="shared" si="0"/>
        <v>1675.2</v>
      </c>
      <c r="O27" s="44">
        <f t="shared" si="1"/>
        <v>1675.2</v>
      </c>
      <c r="P27" s="44">
        <f t="shared" si="2"/>
        <v>31270</v>
      </c>
      <c r="Q27" s="25">
        <f t="shared" si="3"/>
        <v>0</v>
      </c>
    </row>
    <row r="28" spans="1:17" hidden="1" x14ac:dyDescent="0.25">
      <c r="A28" s="55" t="s">
        <v>154</v>
      </c>
      <c r="B28" s="55" t="s">
        <v>245</v>
      </c>
      <c r="C28" s="56" t="s">
        <v>98</v>
      </c>
      <c r="D28" s="48" t="s">
        <v>27</v>
      </c>
      <c r="E28" s="48" t="str">
        <f>VLOOKUP(F28,Final!$D$2:$D$63,1,FALSE)</f>
        <v>GKO-1750/18-19</v>
      </c>
      <c r="F28" s="49" t="s">
        <v>26</v>
      </c>
      <c r="G28" s="58">
        <v>43493</v>
      </c>
      <c r="H28" s="45">
        <v>1344</v>
      </c>
      <c r="I28" s="48" t="s">
        <v>143</v>
      </c>
      <c r="J28" s="48" t="s">
        <v>144</v>
      </c>
      <c r="K28" s="48" t="s">
        <v>145</v>
      </c>
      <c r="L28" s="50">
        <v>12</v>
      </c>
      <c r="M28" s="57">
        <v>1200</v>
      </c>
      <c r="N28" s="44">
        <f t="shared" si="0"/>
        <v>72</v>
      </c>
      <c r="O28" s="44">
        <f t="shared" si="1"/>
        <v>72</v>
      </c>
      <c r="P28" s="44">
        <f t="shared" si="2"/>
        <v>1344</v>
      </c>
      <c r="Q28" s="25">
        <f t="shared" si="3"/>
        <v>0</v>
      </c>
    </row>
    <row r="29" spans="1:17" x14ac:dyDescent="0.25">
      <c r="A29" s="55" t="s">
        <v>186</v>
      </c>
      <c r="B29" s="55" t="s">
        <v>246</v>
      </c>
      <c r="C29" s="56" t="s">
        <v>98</v>
      </c>
      <c r="D29" s="48" t="s">
        <v>27</v>
      </c>
      <c r="E29" s="48" t="e">
        <f>VLOOKUP(F29,Final!$D$2:$D$63,1,FALSE)</f>
        <v>#N/A</v>
      </c>
      <c r="F29" s="49" t="s">
        <v>153</v>
      </c>
      <c r="G29" s="58">
        <v>43516</v>
      </c>
      <c r="H29" s="57">
        <v>23822</v>
      </c>
      <c r="I29" s="48" t="s">
        <v>143</v>
      </c>
      <c r="J29" s="48" t="s">
        <v>144</v>
      </c>
      <c r="K29" s="48" t="s">
        <v>145</v>
      </c>
      <c r="L29" s="50">
        <v>12</v>
      </c>
      <c r="M29" s="57">
        <v>21270</v>
      </c>
      <c r="N29" s="44">
        <f t="shared" si="0"/>
        <v>1276.2</v>
      </c>
      <c r="O29" s="44">
        <f t="shared" si="1"/>
        <v>1276.2</v>
      </c>
      <c r="P29" s="44">
        <f t="shared" si="2"/>
        <v>23822</v>
      </c>
      <c r="Q29" s="25">
        <f t="shared" si="3"/>
        <v>0</v>
      </c>
    </row>
    <row r="30" spans="1:17" hidden="1" x14ac:dyDescent="0.25">
      <c r="A30" s="55" t="s">
        <v>192</v>
      </c>
      <c r="B30" s="55" t="s">
        <v>247</v>
      </c>
      <c r="C30" s="56" t="s">
        <v>98</v>
      </c>
      <c r="D30" s="48" t="s">
        <v>27</v>
      </c>
      <c r="E30" s="48" t="str">
        <f>VLOOKUP(F30,Final!$D$2:$D$63,1,FALSE)</f>
        <v>GKO-1985/18-19</v>
      </c>
      <c r="F30" s="49" t="s">
        <v>55</v>
      </c>
      <c r="G30" s="58">
        <v>43519</v>
      </c>
      <c r="H30" s="45">
        <v>560</v>
      </c>
      <c r="I30" s="48" t="s">
        <v>143</v>
      </c>
      <c r="J30" s="48" t="s">
        <v>144</v>
      </c>
      <c r="K30" s="48" t="s">
        <v>145</v>
      </c>
      <c r="L30" s="50">
        <v>12</v>
      </c>
      <c r="M30" s="57">
        <v>500</v>
      </c>
      <c r="N30" s="44">
        <f t="shared" si="0"/>
        <v>30</v>
      </c>
      <c r="O30" s="44">
        <f t="shared" si="1"/>
        <v>30</v>
      </c>
      <c r="P30" s="44">
        <f t="shared" si="2"/>
        <v>560</v>
      </c>
      <c r="Q30" s="25">
        <f t="shared" si="3"/>
        <v>0</v>
      </c>
    </row>
    <row r="31" spans="1:17" hidden="1" x14ac:dyDescent="0.25">
      <c r="A31" s="55" t="s">
        <v>25</v>
      </c>
      <c r="B31" s="55" t="s">
        <v>97</v>
      </c>
      <c r="C31" s="56" t="s">
        <v>240</v>
      </c>
      <c r="D31" s="48" t="s">
        <v>127</v>
      </c>
      <c r="E31" s="48" t="str">
        <f>VLOOKUP(F31,Final!$D$2:$D$63,1,FALSE)</f>
        <v>767</v>
      </c>
      <c r="F31" s="49" t="s">
        <v>72</v>
      </c>
      <c r="G31" s="58">
        <v>43475</v>
      </c>
      <c r="H31" s="45">
        <v>2889</v>
      </c>
      <c r="I31" s="48" t="s">
        <v>143</v>
      </c>
      <c r="J31" s="48" t="s">
        <v>144</v>
      </c>
      <c r="K31" s="48" t="s">
        <v>145</v>
      </c>
      <c r="L31" s="50">
        <v>18</v>
      </c>
      <c r="M31" s="57">
        <v>2448</v>
      </c>
      <c r="N31" s="44">
        <f t="shared" si="0"/>
        <v>220.32</v>
      </c>
      <c r="O31" s="44">
        <f t="shared" si="1"/>
        <v>220.32</v>
      </c>
      <c r="P31" s="44">
        <f t="shared" si="2"/>
        <v>2889</v>
      </c>
      <c r="Q31" s="25">
        <f t="shared" si="3"/>
        <v>0</v>
      </c>
    </row>
    <row r="32" spans="1:17" hidden="1" x14ac:dyDescent="0.25">
      <c r="A32" s="55" t="s">
        <v>206</v>
      </c>
      <c r="B32" s="55" t="s">
        <v>248</v>
      </c>
      <c r="C32" s="56" t="s">
        <v>240</v>
      </c>
      <c r="D32" s="48" t="s">
        <v>127</v>
      </c>
      <c r="E32" s="48" t="str">
        <f>VLOOKUP(F32,Final!$D$2:$D$63,1,FALSE)</f>
        <v>815</v>
      </c>
      <c r="F32" s="49" t="s">
        <v>80</v>
      </c>
      <c r="G32" s="58">
        <v>43502</v>
      </c>
      <c r="H32" s="45">
        <v>2549</v>
      </c>
      <c r="I32" s="48" t="s">
        <v>143</v>
      </c>
      <c r="J32" s="48" t="s">
        <v>144</v>
      </c>
      <c r="K32" s="48" t="s">
        <v>145</v>
      </c>
      <c r="L32" s="50">
        <v>18</v>
      </c>
      <c r="M32" s="57">
        <v>2160</v>
      </c>
      <c r="N32" s="44">
        <f t="shared" si="0"/>
        <v>194.4</v>
      </c>
      <c r="O32" s="44">
        <f t="shared" si="1"/>
        <v>194.4</v>
      </c>
      <c r="P32" s="44">
        <f t="shared" si="2"/>
        <v>2549</v>
      </c>
      <c r="Q32" s="25">
        <f t="shared" si="3"/>
        <v>0</v>
      </c>
    </row>
    <row r="33" spans="1:17" hidden="1" x14ac:dyDescent="0.25">
      <c r="A33" s="55" t="s">
        <v>29</v>
      </c>
      <c r="B33" s="55" t="s">
        <v>99</v>
      </c>
      <c r="C33" s="56" t="s">
        <v>219</v>
      </c>
      <c r="D33" s="48" t="s">
        <v>126</v>
      </c>
      <c r="E33" s="48" t="str">
        <f>VLOOKUP(F33,Final!$D$2:$D$63,1,FALSE)</f>
        <v>HOYA/18-19/4790</v>
      </c>
      <c r="F33" s="49" t="s">
        <v>12</v>
      </c>
      <c r="G33" s="58">
        <v>43472</v>
      </c>
      <c r="H33" s="45">
        <v>2005</v>
      </c>
      <c r="I33" s="48" t="s">
        <v>143</v>
      </c>
      <c r="J33" s="48" t="s">
        <v>144</v>
      </c>
      <c r="K33" s="48" t="s">
        <v>145</v>
      </c>
      <c r="L33" s="50">
        <v>12</v>
      </c>
      <c r="M33" s="57">
        <v>1790</v>
      </c>
      <c r="N33" s="44">
        <f t="shared" si="0"/>
        <v>107.4</v>
      </c>
      <c r="O33" s="44">
        <f t="shared" si="1"/>
        <v>107.4</v>
      </c>
      <c r="P33" s="44">
        <f t="shared" si="2"/>
        <v>2005</v>
      </c>
      <c r="Q33" s="25">
        <f t="shared" si="3"/>
        <v>0</v>
      </c>
    </row>
    <row r="34" spans="1:17" hidden="1" x14ac:dyDescent="0.25">
      <c r="C34" s="56" t="s">
        <v>219</v>
      </c>
      <c r="D34" s="48" t="s">
        <v>126</v>
      </c>
      <c r="E34" s="48" t="str">
        <f>VLOOKUP(F34,Final!$D$2:$D$63,1,FALSE)</f>
        <v>HOYA/18-19/5590</v>
      </c>
      <c r="F34" s="49" t="s">
        <v>43</v>
      </c>
      <c r="G34" s="58">
        <v>43504</v>
      </c>
      <c r="H34" s="45">
        <v>3865</v>
      </c>
      <c r="I34" s="48" t="s">
        <v>143</v>
      </c>
      <c r="J34" s="48" t="s">
        <v>144</v>
      </c>
      <c r="K34" s="48" t="s">
        <v>145</v>
      </c>
      <c r="L34" s="50">
        <v>12</v>
      </c>
      <c r="M34" s="57">
        <v>3240</v>
      </c>
      <c r="N34" s="44">
        <f t="shared" si="0"/>
        <v>194.4</v>
      </c>
      <c r="O34" s="44">
        <f t="shared" si="1"/>
        <v>194.4</v>
      </c>
      <c r="P34" s="44">
        <f t="shared" si="2"/>
        <v>3629</v>
      </c>
      <c r="Q34" s="25">
        <f t="shared" si="3"/>
        <v>236</v>
      </c>
    </row>
    <row r="35" spans="1:17" hidden="1" x14ac:dyDescent="0.25">
      <c r="C35" s="56" t="s">
        <v>219</v>
      </c>
      <c r="D35" s="48" t="s">
        <v>126</v>
      </c>
      <c r="E35" s="48" t="str">
        <f>VLOOKUP(F35,Final!$D$2:$D$63,1,FALSE)</f>
        <v>HOYA/18-19/5590</v>
      </c>
      <c r="F35" s="49" t="s">
        <v>43</v>
      </c>
      <c r="G35" s="58">
        <v>43504</v>
      </c>
      <c r="H35" s="45">
        <v>3865</v>
      </c>
      <c r="I35" s="48" t="s">
        <v>143</v>
      </c>
      <c r="J35" s="48" t="s">
        <v>144</v>
      </c>
      <c r="K35" s="48" t="s">
        <v>145</v>
      </c>
      <c r="L35" s="50">
        <v>18</v>
      </c>
      <c r="M35" s="57">
        <v>200</v>
      </c>
      <c r="N35" s="44">
        <f t="shared" si="0"/>
        <v>18</v>
      </c>
      <c r="O35" s="44">
        <f t="shared" si="1"/>
        <v>18</v>
      </c>
      <c r="P35" s="44">
        <f t="shared" si="2"/>
        <v>236</v>
      </c>
      <c r="Q35" s="25">
        <f t="shared" si="3"/>
        <v>3629</v>
      </c>
    </row>
    <row r="36" spans="1:17" hidden="1" x14ac:dyDescent="0.25">
      <c r="C36" s="56" t="s">
        <v>219</v>
      </c>
      <c r="D36" s="48" t="s">
        <v>126</v>
      </c>
      <c r="E36" s="48" t="str">
        <f>VLOOKUP(F36,Final!$D$2:$D$63,1,FALSE)</f>
        <v>HOYA/18-19/7207</v>
      </c>
      <c r="F36" s="49" t="s">
        <v>63</v>
      </c>
      <c r="G36" s="58">
        <v>43528</v>
      </c>
      <c r="H36" s="45">
        <v>1109</v>
      </c>
      <c r="I36" s="48" t="s">
        <v>143</v>
      </c>
      <c r="J36" s="48" t="s">
        <v>144</v>
      </c>
      <c r="K36" s="48" t="s">
        <v>145</v>
      </c>
      <c r="L36" s="50">
        <v>12</v>
      </c>
      <c r="M36" s="57">
        <v>990</v>
      </c>
      <c r="N36" s="44">
        <f t="shared" si="0"/>
        <v>59.4</v>
      </c>
      <c r="O36" s="44">
        <f t="shared" si="1"/>
        <v>59.4</v>
      </c>
      <c r="P36" s="44">
        <f t="shared" si="2"/>
        <v>1109</v>
      </c>
      <c r="Q36" s="25">
        <f t="shared" si="3"/>
        <v>0</v>
      </c>
    </row>
    <row r="37" spans="1:17" hidden="1" x14ac:dyDescent="0.25">
      <c r="C37" s="56" t="s">
        <v>245</v>
      </c>
      <c r="D37" s="48" t="s">
        <v>154</v>
      </c>
      <c r="E37" s="48" t="e">
        <f>VLOOKUP(F37,Final!$D$2:$D$63,1,FALSE)</f>
        <v>#N/A</v>
      </c>
      <c r="F37" s="49" t="s">
        <v>155</v>
      </c>
      <c r="G37" s="58">
        <v>43165</v>
      </c>
      <c r="H37" s="45">
        <v>1764</v>
      </c>
      <c r="I37" s="48" t="s">
        <v>143</v>
      </c>
      <c r="J37" s="48" t="s">
        <v>144</v>
      </c>
      <c r="K37" s="48" t="s">
        <v>145</v>
      </c>
      <c r="L37" s="50">
        <v>12</v>
      </c>
      <c r="M37" s="57">
        <v>1575</v>
      </c>
      <c r="N37" s="44">
        <f t="shared" si="0"/>
        <v>94.5</v>
      </c>
      <c r="O37" s="44">
        <f t="shared" si="1"/>
        <v>94.5</v>
      </c>
      <c r="P37" s="44">
        <f t="shared" si="2"/>
        <v>1764</v>
      </c>
      <c r="Q37" s="25">
        <f t="shared" si="3"/>
        <v>0</v>
      </c>
    </row>
    <row r="38" spans="1:17" hidden="1" x14ac:dyDescent="0.25">
      <c r="C38" s="56" t="s">
        <v>230</v>
      </c>
      <c r="D38" s="48" t="s">
        <v>128</v>
      </c>
      <c r="E38" s="48" t="e">
        <f>VLOOKUP(F38,Final!$D$2:$D$63,1,FALSE)</f>
        <v>#N/A</v>
      </c>
      <c r="F38" s="49" t="s">
        <v>156</v>
      </c>
      <c r="G38" s="58">
        <v>43103</v>
      </c>
      <c r="H38" s="45">
        <v>1190</v>
      </c>
      <c r="I38" s="48" t="s">
        <v>143</v>
      </c>
      <c r="J38" s="48" t="s">
        <v>144</v>
      </c>
      <c r="K38" s="48" t="s">
        <v>145</v>
      </c>
      <c r="L38" s="50">
        <v>12</v>
      </c>
      <c r="M38" s="57">
        <v>1062</v>
      </c>
      <c r="N38" s="44">
        <f t="shared" si="0"/>
        <v>63.72</v>
      </c>
      <c r="O38" s="44">
        <f t="shared" si="1"/>
        <v>63.72</v>
      </c>
      <c r="P38" s="44">
        <f t="shared" si="2"/>
        <v>1189</v>
      </c>
      <c r="Q38" s="25">
        <f t="shared" si="3"/>
        <v>1</v>
      </c>
    </row>
    <row r="39" spans="1:17" hidden="1" x14ac:dyDescent="0.25">
      <c r="C39" s="56" t="s">
        <v>230</v>
      </c>
      <c r="D39" s="48" t="s">
        <v>128</v>
      </c>
      <c r="E39" s="48" t="e">
        <f>VLOOKUP(F39,Final!$D$2:$D$63,1,FALSE)</f>
        <v>#N/A</v>
      </c>
      <c r="F39" s="49" t="s">
        <v>157</v>
      </c>
      <c r="G39" s="58">
        <v>43105</v>
      </c>
      <c r="H39" s="45">
        <v>595</v>
      </c>
      <c r="I39" s="48" t="s">
        <v>143</v>
      </c>
      <c r="J39" s="48" t="s">
        <v>144</v>
      </c>
      <c r="K39" s="48" t="s">
        <v>145</v>
      </c>
      <c r="L39" s="50">
        <v>12</v>
      </c>
      <c r="M39" s="57">
        <v>531</v>
      </c>
      <c r="N39" s="44">
        <f t="shared" si="0"/>
        <v>31.86</v>
      </c>
      <c r="O39" s="44">
        <f t="shared" si="1"/>
        <v>31.86</v>
      </c>
      <c r="P39" s="44">
        <f t="shared" si="2"/>
        <v>595</v>
      </c>
      <c r="Q39" s="25">
        <f t="shared" si="3"/>
        <v>0</v>
      </c>
    </row>
    <row r="40" spans="1:17" hidden="1" x14ac:dyDescent="0.25">
      <c r="C40" s="56" t="s">
        <v>230</v>
      </c>
      <c r="D40" s="48" t="s">
        <v>128</v>
      </c>
      <c r="E40" s="48" t="e">
        <f>VLOOKUP(F40,Final!$D$2:$D$63,1,FALSE)</f>
        <v>#N/A</v>
      </c>
      <c r="F40" s="49" t="s">
        <v>158</v>
      </c>
      <c r="G40" s="58">
        <v>43109</v>
      </c>
      <c r="H40" s="45">
        <v>1190</v>
      </c>
      <c r="I40" s="48" t="s">
        <v>143</v>
      </c>
      <c r="J40" s="48" t="s">
        <v>144</v>
      </c>
      <c r="K40" s="48" t="s">
        <v>145</v>
      </c>
      <c r="L40" s="50">
        <v>12</v>
      </c>
      <c r="M40" s="57">
        <v>1062</v>
      </c>
      <c r="N40" s="44">
        <f t="shared" si="0"/>
        <v>63.72</v>
      </c>
      <c r="O40" s="44">
        <f t="shared" si="1"/>
        <v>63.72</v>
      </c>
      <c r="P40" s="44">
        <f t="shared" si="2"/>
        <v>1189</v>
      </c>
      <c r="Q40" s="25">
        <f t="shared" si="3"/>
        <v>1</v>
      </c>
    </row>
    <row r="41" spans="1:17" hidden="1" x14ac:dyDescent="0.25">
      <c r="C41" s="56" t="s">
        <v>230</v>
      </c>
      <c r="D41" s="48" t="s">
        <v>128</v>
      </c>
      <c r="E41" s="48" t="e">
        <f>VLOOKUP(F41,Final!$D$2:$D$63,1,FALSE)</f>
        <v>#N/A</v>
      </c>
      <c r="F41" s="49" t="s">
        <v>159</v>
      </c>
      <c r="G41" s="58">
        <v>43110</v>
      </c>
      <c r="H41" s="45">
        <v>1100</v>
      </c>
      <c r="I41" s="48" t="s">
        <v>143</v>
      </c>
      <c r="J41" s="48" t="s">
        <v>144</v>
      </c>
      <c r="K41" s="48" t="s">
        <v>145</v>
      </c>
      <c r="L41" s="50">
        <v>12</v>
      </c>
      <c r="M41" s="57">
        <v>982</v>
      </c>
      <c r="N41" s="44">
        <f t="shared" si="0"/>
        <v>58.92</v>
      </c>
      <c r="O41" s="44">
        <f t="shared" si="1"/>
        <v>58.92</v>
      </c>
      <c r="P41" s="44">
        <f t="shared" si="2"/>
        <v>1100</v>
      </c>
      <c r="Q41" s="25">
        <f t="shared" si="3"/>
        <v>0</v>
      </c>
    </row>
    <row r="42" spans="1:17" hidden="1" x14ac:dyDescent="0.25">
      <c r="C42" s="56" t="s">
        <v>230</v>
      </c>
      <c r="D42" s="48" t="s">
        <v>128</v>
      </c>
      <c r="E42" s="48" t="e">
        <f>VLOOKUP(F42,Final!$D$2:$D$63,1,FALSE)</f>
        <v>#N/A</v>
      </c>
      <c r="F42" s="49" t="s">
        <v>160</v>
      </c>
      <c r="G42" s="58">
        <v>43111</v>
      </c>
      <c r="H42" s="45">
        <v>595</v>
      </c>
      <c r="I42" s="48" t="s">
        <v>143</v>
      </c>
      <c r="J42" s="48" t="s">
        <v>144</v>
      </c>
      <c r="K42" s="48" t="s">
        <v>145</v>
      </c>
      <c r="L42" s="50">
        <v>12</v>
      </c>
      <c r="M42" s="57">
        <v>531</v>
      </c>
      <c r="N42" s="44">
        <f t="shared" si="0"/>
        <v>31.86</v>
      </c>
      <c r="O42" s="44">
        <f t="shared" si="1"/>
        <v>31.86</v>
      </c>
      <c r="P42" s="44">
        <f t="shared" si="2"/>
        <v>595</v>
      </c>
      <c r="Q42" s="25">
        <f t="shared" si="3"/>
        <v>0</v>
      </c>
    </row>
    <row r="43" spans="1:17" hidden="1" x14ac:dyDescent="0.25">
      <c r="C43" s="56" t="s">
        <v>230</v>
      </c>
      <c r="D43" s="48" t="s">
        <v>128</v>
      </c>
      <c r="E43" s="48" t="e">
        <f>VLOOKUP(F43,Final!$D$2:$D$63,1,FALSE)</f>
        <v>#N/A</v>
      </c>
      <c r="F43" s="49" t="s">
        <v>161</v>
      </c>
      <c r="G43" s="58">
        <v>43117</v>
      </c>
      <c r="H43" s="45">
        <v>2132</v>
      </c>
      <c r="I43" s="48" t="s">
        <v>143</v>
      </c>
      <c r="J43" s="48" t="s">
        <v>144</v>
      </c>
      <c r="K43" s="48" t="s">
        <v>145</v>
      </c>
      <c r="L43" s="50">
        <v>12</v>
      </c>
      <c r="M43" s="57">
        <v>1904</v>
      </c>
      <c r="N43" s="44">
        <f t="shared" si="0"/>
        <v>114.24</v>
      </c>
      <c r="O43" s="44">
        <f t="shared" si="1"/>
        <v>114.24</v>
      </c>
      <c r="P43" s="44">
        <f t="shared" si="2"/>
        <v>2132</v>
      </c>
      <c r="Q43" s="25">
        <f t="shared" si="3"/>
        <v>0</v>
      </c>
    </row>
    <row r="44" spans="1:17" hidden="1" x14ac:dyDescent="0.25">
      <c r="C44" s="56" t="s">
        <v>230</v>
      </c>
      <c r="D44" s="48" t="s">
        <v>128</v>
      </c>
      <c r="E44" s="48" t="e">
        <f>VLOOKUP(F44,Final!$D$2:$D$63,1,FALSE)</f>
        <v>#N/A</v>
      </c>
      <c r="F44" s="49" t="s">
        <v>162</v>
      </c>
      <c r="G44" s="58">
        <v>43130</v>
      </c>
      <c r="H44" s="45">
        <v>1661</v>
      </c>
      <c r="I44" s="48" t="s">
        <v>143</v>
      </c>
      <c r="J44" s="48" t="s">
        <v>144</v>
      </c>
      <c r="K44" s="48" t="s">
        <v>145</v>
      </c>
      <c r="L44" s="50">
        <v>12</v>
      </c>
      <c r="M44" s="57">
        <v>1483</v>
      </c>
      <c r="N44" s="44">
        <f t="shared" si="0"/>
        <v>88.98</v>
      </c>
      <c r="O44" s="44">
        <f t="shared" si="1"/>
        <v>88.98</v>
      </c>
      <c r="P44" s="44">
        <f t="shared" si="2"/>
        <v>1661</v>
      </c>
      <c r="Q44" s="25">
        <f t="shared" si="3"/>
        <v>0</v>
      </c>
    </row>
    <row r="45" spans="1:17" hidden="1" x14ac:dyDescent="0.25">
      <c r="C45" s="56" t="s">
        <v>230</v>
      </c>
      <c r="D45" s="48" t="s">
        <v>128</v>
      </c>
      <c r="E45" s="48" t="e">
        <f>VLOOKUP(F45,Final!$D$2:$D$63,1,FALSE)</f>
        <v>#N/A</v>
      </c>
      <c r="F45" s="49" t="s">
        <v>163</v>
      </c>
      <c r="G45" s="58">
        <v>43132</v>
      </c>
      <c r="H45" s="45">
        <v>2378</v>
      </c>
      <c r="I45" s="48" t="s">
        <v>143</v>
      </c>
      <c r="J45" s="48" t="s">
        <v>144</v>
      </c>
      <c r="K45" s="48" t="s">
        <v>145</v>
      </c>
      <c r="L45" s="50">
        <v>12</v>
      </c>
      <c r="M45" s="57">
        <v>2124</v>
      </c>
      <c r="N45" s="44">
        <f t="shared" si="0"/>
        <v>127.44</v>
      </c>
      <c r="O45" s="44">
        <f t="shared" si="1"/>
        <v>127.44</v>
      </c>
      <c r="P45" s="44">
        <f t="shared" si="2"/>
        <v>2379</v>
      </c>
      <c r="Q45" s="25">
        <f t="shared" si="3"/>
        <v>-1</v>
      </c>
    </row>
    <row r="46" spans="1:17" hidden="1" x14ac:dyDescent="0.25">
      <c r="C46" s="56" t="s">
        <v>230</v>
      </c>
      <c r="D46" s="48" t="s">
        <v>128</v>
      </c>
      <c r="E46" s="48" t="e">
        <f>VLOOKUP(F46,Final!$D$2:$D$63,1,FALSE)</f>
        <v>#N/A</v>
      </c>
      <c r="F46" s="49" t="s">
        <v>164</v>
      </c>
      <c r="G46" s="58">
        <v>43132</v>
      </c>
      <c r="H46" s="45">
        <v>2380</v>
      </c>
      <c r="I46" s="48" t="s">
        <v>143</v>
      </c>
      <c r="J46" s="48" t="s">
        <v>144</v>
      </c>
      <c r="K46" s="48" t="s">
        <v>145</v>
      </c>
      <c r="L46" s="50">
        <v>12</v>
      </c>
      <c r="M46" s="57">
        <v>2124</v>
      </c>
      <c r="N46" s="44">
        <f t="shared" si="0"/>
        <v>127.44</v>
      </c>
      <c r="O46" s="44">
        <f t="shared" si="1"/>
        <v>127.44</v>
      </c>
      <c r="P46" s="44">
        <f t="shared" si="2"/>
        <v>2379</v>
      </c>
      <c r="Q46" s="25">
        <f t="shared" si="3"/>
        <v>1</v>
      </c>
    </row>
    <row r="47" spans="1:17" hidden="1" x14ac:dyDescent="0.25">
      <c r="C47" s="56" t="s">
        <v>230</v>
      </c>
      <c r="D47" s="48" t="s">
        <v>128</v>
      </c>
      <c r="E47" s="48" t="e">
        <f>VLOOKUP(F47,Final!$D$2:$D$63,1,FALSE)</f>
        <v>#N/A</v>
      </c>
      <c r="F47" s="49" t="s">
        <v>165</v>
      </c>
      <c r="G47" s="58">
        <v>43133</v>
      </c>
      <c r="H47" s="45">
        <v>595</v>
      </c>
      <c r="I47" s="48" t="s">
        <v>143</v>
      </c>
      <c r="J47" s="48" t="s">
        <v>144</v>
      </c>
      <c r="K47" s="48" t="s">
        <v>145</v>
      </c>
      <c r="L47" s="50">
        <v>12</v>
      </c>
      <c r="M47" s="57">
        <v>531</v>
      </c>
      <c r="N47" s="44">
        <f t="shared" si="0"/>
        <v>31.86</v>
      </c>
      <c r="O47" s="44">
        <f t="shared" si="1"/>
        <v>31.86</v>
      </c>
      <c r="P47" s="44">
        <f t="shared" si="2"/>
        <v>595</v>
      </c>
      <c r="Q47" s="25">
        <f t="shared" si="3"/>
        <v>0</v>
      </c>
    </row>
    <row r="48" spans="1:17" hidden="1" x14ac:dyDescent="0.25">
      <c r="C48" s="56" t="s">
        <v>230</v>
      </c>
      <c r="D48" s="48" t="s">
        <v>128</v>
      </c>
      <c r="E48" s="48" t="e">
        <f>VLOOKUP(F48,Final!$D$2:$D$63,1,FALSE)</f>
        <v>#N/A</v>
      </c>
      <c r="F48" s="49" t="s">
        <v>166</v>
      </c>
      <c r="G48" s="58">
        <v>43136</v>
      </c>
      <c r="H48" s="45">
        <v>4622</v>
      </c>
      <c r="I48" s="48" t="s">
        <v>143</v>
      </c>
      <c r="J48" s="48" t="s">
        <v>144</v>
      </c>
      <c r="K48" s="48" t="s">
        <v>145</v>
      </c>
      <c r="L48" s="50">
        <v>12</v>
      </c>
      <c r="M48" s="57">
        <v>4126</v>
      </c>
      <c r="N48" s="44">
        <f t="shared" si="0"/>
        <v>247.56</v>
      </c>
      <c r="O48" s="44">
        <f t="shared" si="1"/>
        <v>247.56</v>
      </c>
      <c r="P48" s="44">
        <f t="shared" si="2"/>
        <v>4621</v>
      </c>
      <c r="Q48" s="25">
        <f t="shared" si="3"/>
        <v>1</v>
      </c>
    </row>
    <row r="49" spans="3:17" hidden="1" x14ac:dyDescent="0.25">
      <c r="C49" s="56" t="s">
        <v>230</v>
      </c>
      <c r="D49" s="48" t="s">
        <v>128</v>
      </c>
      <c r="E49" s="48" t="e">
        <f>VLOOKUP(F49,Final!$D$2:$D$63,1,FALSE)</f>
        <v>#N/A</v>
      </c>
      <c r="F49" s="49" t="s">
        <v>167</v>
      </c>
      <c r="G49" s="58">
        <v>43136</v>
      </c>
      <c r="H49" s="45">
        <v>605</v>
      </c>
      <c r="I49" s="48" t="s">
        <v>143</v>
      </c>
      <c r="J49" s="48" t="s">
        <v>144</v>
      </c>
      <c r="K49" s="48" t="s">
        <v>145</v>
      </c>
      <c r="L49" s="50">
        <v>12</v>
      </c>
      <c r="M49" s="57">
        <v>540</v>
      </c>
      <c r="N49" s="44">
        <f t="shared" si="0"/>
        <v>32.4</v>
      </c>
      <c r="O49" s="44">
        <f t="shared" si="1"/>
        <v>32.4</v>
      </c>
      <c r="P49" s="44">
        <f t="shared" si="2"/>
        <v>605</v>
      </c>
      <c r="Q49" s="25">
        <f t="shared" si="3"/>
        <v>0</v>
      </c>
    </row>
    <row r="50" spans="3:17" hidden="1" x14ac:dyDescent="0.25">
      <c r="C50" s="56" t="s">
        <v>230</v>
      </c>
      <c r="D50" s="48" t="s">
        <v>128</v>
      </c>
      <c r="E50" s="48" t="e">
        <f>VLOOKUP(F50,Final!$D$2:$D$63,1,FALSE)</f>
        <v>#N/A</v>
      </c>
      <c r="F50" s="49" t="s">
        <v>168</v>
      </c>
      <c r="G50" s="58">
        <v>43139</v>
      </c>
      <c r="H50" s="45">
        <v>595</v>
      </c>
      <c r="I50" s="48" t="s">
        <v>143</v>
      </c>
      <c r="J50" s="48" t="s">
        <v>144</v>
      </c>
      <c r="K50" s="48" t="s">
        <v>145</v>
      </c>
      <c r="L50" s="50">
        <v>12</v>
      </c>
      <c r="M50" s="57">
        <v>531</v>
      </c>
      <c r="N50" s="44">
        <f t="shared" si="0"/>
        <v>31.86</v>
      </c>
      <c r="O50" s="44">
        <f t="shared" si="1"/>
        <v>31.86</v>
      </c>
      <c r="P50" s="44">
        <f t="shared" si="2"/>
        <v>595</v>
      </c>
      <c r="Q50" s="25">
        <f t="shared" si="3"/>
        <v>0</v>
      </c>
    </row>
    <row r="51" spans="3:17" hidden="1" x14ac:dyDescent="0.25">
      <c r="C51" s="56" t="s">
        <v>230</v>
      </c>
      <c r="D51" s="48" t="s">
        <v>128</v>
      </c>
      <c r="E51" s="48" t="e">
        <f>VLOOKUP(F51,Final!$D$2:$D$63,1,FALSE)</f>
        <v>#N/A</v>
      </c>
      <c r="F51" s="49" t="s">
        <v>169</v>
      </c>
      <c r="G51" s="58">
        <v>43143</v>
      </c>
      <c r="H51" s="45">
        <v>2132</v>
      </c>
      <c r="I51" s="48" t="s">
        <v>143</v>
      </c>
      <c r="J51" s="48" t="s">
        <v>144</v>
      </c>
      <c r="K51" s="48" t="s">
        <v>145</v>
      </c>
      <c r="L51" s="50">
        <v>12</v>
      </c>
      <c r="M51" s="57">
        <v>1904</v>
      </c>
      <c r="N51" s="44">
        <f t="shared" si="0"/>
        <v>114.24</v>
      </c>
      <c r="O51" s="44">
        <f t="shared" si="1"/>
        <v>114.24</v>
      </c>
      <c r="P51" s="44">
        <f t="shared" si="2"/>
        <v>2132</v>
      </c>
      <c r="Q51" s="25">
        <f t="shared" si="3"/>
        <v>0</v>
      </c>
    </row>
    <row r="52" spans="3:17" hidden="1" x14ac:dyDescent="0.25">
      <c r="C52" s="56" t="s">
        <v>230</v>
      </c>
      <c r="D52" s="48" t="s">
        <v>128</v>
      </c>
      <c r="E52" s="48" t="e">
        <f>VLOOKUP(F52,Final!$D$2:$D$63,1,FALSE)</f>
        <v>#N/A</v>
      </c>
      <c r="F52" s="49" t="s">
        <v>170</v>
      </c>
      <c r="G52" s="58">
        <v>43150</v>
      </c>
      <c r="H52" s="45">
        <v>3029</v>
      </c>
      <c r="I52" s="48" t="s">
        <v>143</v>
      </c>
      <c r="J52" s="48" t="s">
        <v>144</v>
      </c>
      <c r="K52" s="48" t="s">
        <v>145</v>
      </c>
      <c r="L52" s="50">
        <v>18</v>
      </c>
      <c r="M52" s="57">
        <v>2567</v>
      </c>
      <c r="N52" s="44">
        <f t="shared" si="0"/>
        <v>231.03</v>
      </c>
      <c r="O52" s="44">
        <f t="shared" si="1"/>
        <v>231.03</v>
      </c>
      <c r="P52" s="44">
        <f t="shared" si="2"/>
        <v>3029</v>
      </c>
      <c r="Q52" s="25">
        <f t="shared" si="3"/>
        <v>0</v>
      </c>
    </row>
    <row r="53" spans="3:17" hidden="1" x14ac:dyDescent="0.25">
      <c r="C53" s="56" t="s">
        <v>230</v>
      </c>
      <c r="D53" s="48" t="s">
        <v>128</v>
      </c>
      <c r="E53" s="48" t="e">
        <f>VLOOKUP(F53,Final!$D$2:$D$63,1,FALSE)</f>
        <v>#N/A</v>
      </c>
      <c r="F53" s="49" t="s">
        <v>171</v>
      </c>
      <c r="G53" s="58">
        <v>43150</v>
      </c>
      <c r="H53" s="45">
        <v>1250</v>
      </c>
      <c r="I53" s="48" t="s">
        <v>143</v>
      </c>
      <c r="J53" s="48" t="s">
        <v>144</v>
      </c>
      <c r="K53" s="48" t="s">
        <v>145</v>
      </c>
      <c r="L53" s="50">
        <v>18</v>
      </c>
      <c r="M53" s="57">
        <v>1059</v>
      </c>
      <c r="N53" s="44">
        <f t="shared" si="0"/>
        <v>95.31</v>
      </c>
      <c r="O53" s="44">
        <f t="shared" si="1"/>
        <v>95.31</v>
      </c>
      <c r="P53" s="44">
        <f t="shared" si="2"/>
        <v>1250</v>
      </c>
      <c r="Q53" s="25">
        <f t="shared" si="3"/>
        <v>0</v>
      </c>
    </row>
    <row r="54" spans="3:17" hidden="1" x14ac:dyDescent="0.25">
      <c r="C54" s="56" t="s">
        <v>230</v>
      </c>
      <c r="D54" s="48" t="s">
        <v>128</v>
      </c>
      <c r="E54" s="48" t="e">
        <f>VLOOKUP(F54,Final!$D$2:$D$63,1,FALSE)</f>
        <v>#N/A</v>
      </c>
      <c r="F54" s="49" t="s">
        <v>172</v>
      </c>
      <c r="G54" s="58">
        <v>43150</v>
      </c>
      <c r="H54" s="45">
        <v>1469</v>
      </c>
      <c r="I54" s="48" t="s">
        <v>143</v>
      </c>
      <c r="J54" s="48" t="s">
        <v>144</v>
      </c>
      <c r="K54" s="48" t="s">
        <v>145</v>
      </c>
      <c r="L54" s="50">
        <v>18</v>
      </c>
      <c r="M54" s="57">
        <v>1245</v>
      </c>
      <c r="N54" s="44">
        <f t="shared" si="0"/>
        <v>112.05</v>
      </c>
      <c r="O54" s="44">
        <f t="shared" si="1"/>
        <v>112.05</v>
      </c>
      <c r="P54" s="44">
        <f t="shared" si="2"/>
        <v>1469</v>
      </c>
      <c r="Q54" s="25">
        <f t="shared" si="3"/>
        <v>0</v>
      </c>
    </row>
    <row r="55" spans="3:17" hidden="1" x14ac:dyDescent="0.25">
      <c r="C55" s="56" t="s">
        <v>230</v>
      </c>
      <c r="D55" s="48" t="s">
        <v>128</v>
      </c>
      <c r="E55" s="48" t="e">
        <f>VLOOKUP(F55,Final!$D$2:$D$63,1,FALSE)</f>
        <v>#N/A</v>
      </c>
      <c r="F55" s="49" t="s">
        <v>173</v>
      </c>
      <c r="G55" s="58">
        <v>43156</v>
      </c>
      <c r="H55" s="45">
        <v>595</v>
      </c>
      <c r="I55" s="48" t="s">
        <v>143</v>
      </c>
      <c r="J55" s="48" t="s">
        <v>144</v>
      </c>
      <c r="K55" s="48" t="s">
        <v>145</v>
      </c>
      <c r="L55" s="50">
        <v>12</v>
      </c>
      <c r="M55" s="57">
        <v>531</v>
      </c>
      <c r="N55" s="44">
        <f t="shared" si="0"/>
        <v>31.86</v>
      </c>
      <c r="O55" s="44">
        <f t="shared" si="1"/>
        <v>31.86</v>
      </c>
      <c r="P55" s="44">
        <f t="shared" si="2"/>
        <v>595</v>
      </c>
      <c r="Q55" s="25">
        <f t="shared" si="3"/>
        <v>0</v>
      </c>
    </row>
    <row r="56" spans="3:17" hidden="1" x14ac:dyDescent="0.25">
      <c r="C56" s="56" t="s">
        <v>230</v>
      </c>
      <c r="D56" s="48" t="s">
        <v>128</v>
      </c>
      <c r="E56" s="48" t="e">
        <f>VLOOKUP(F56,Final!$D$2:$D$63,1,FALSE)</f>
        <v>#N/A</v>
      </c>
      <c r="F56" s="49" t="s">
        <v>174</v>
      </c>
      <c r="G56" s="58">
        <v>43164</v>
      </c>
      <c r="H56" s="45">
        <v>1189</v>
      </c>
      <c r="I56" s="48" t="s">
        <v>143</v>
      </c>
      <c r="J56" s="48" t="s">
        <v>144</v>
      </c>
      <c r="K56" s="48" t="s">
        <v>145</v>
      </c>
      <c r="L56" s="50">
        <v>12</v>
      </c>
      <c r="M56" s="57">
        <v>1062</v>
      </c>
      <c r="N56" s="44">
        <f t="shared" si="0"/>
        <v>63.72</v>
      </c>
      <c r="O56" s="44">
        <f t="shared" si="1"/>
        <v>63.72</v>
      </c>
      <c r="P56" s="44">
        <f t="shared" si="2"/>
        <v>1189</v>
      </c>
      <c r="Q56" s="25">
        <f t="shared" si="3"/>
        <v>0</v>
      </c>
    </row>
    <row r="57" spans="3:17" hidden="1" x14ac:dyDescent="0.25">
      <c r="C57" s="56" t="s">
        <v>230</v>
      </c>
      <c r="D57" s="48" t="s">
        <v>128</v>
      </c>
      <c r="E57" s="48" t="e">
        <f>VLOOKUP(F57,Final!$D$2:$D$63,1,FALSE)</f>
        <v>#N/A</v>
      </c>
      <c r="F57" s="49" t="s">
        <v>175</v>
      </c>
      <c r="G57" s="58">
        <v>43026</v>
      </c>
      <c r="H57" s="45">
        <v>815</v>
      </c>
      <c r="I57" s="48" t="s">
        <v>143</v>
      </c>
      <c r="J57" s="48" t="s">
        <v>144</v>
      </c>
      <c r="K57" s="48" t="s">
        <v>145</v>
      </c>
      <c r="L57" s="50">
        <v>28</v>
      </c>
      <c r="M57" s="57">
        <v>637</v>
      </c>
      <c r="N57" s="44">
        <f t="shared" si="0"/>
        <v>89.18</v>
      </c>
      <c r="O57" s="44">
        <f t="shared" si="1"/>
        <v>89.18</v>
      </c>
      <c r="P57" s="44">
        <f t="shared" si="2"/>
        <v>815</v>
      </c>
      <c r="Q57" s="25">
        <f t="shared" si="3"/>
        <v>0</v>
      </c>
    </row>
    <row r="58" spans="3:17" hidden="1" x14ac:dyDescent="0.25">
      <c r="C58" s="56" t="s">
        <v>230</v>
      </c>
      <c r="D58" s="48" t="s">
        <v>128</v>
      </c>
      <c r="E58" s="48" t="e">
        <f>VLOOKUP(F58,Final!$D$2:$D$63,1,FALSE)</f>
        <v>#N/A</v>
      </c>
      <c r="F58" s="49" t="s">
        <v>176</v>
      </c>
      <c r="G58" s="58">
        <v>43028</v>
      </c>
      <c r="H58" s="45">
        <v>1100</v>
      </c>
      <c r="I58" s="48" t="s">
        <v>143</v>
      </c>
      <c r="J58" s="48" t="s">
        <v>144</v>
      </c>
      <c r="K58" s="48" t="s">
        <v>145</v>
      </c>
      <c r="L58" s="50">
        <v>12</v>
      </c>
      <c r="M58" s="57">
        <v>982</v>
      </c>
      <c r="N58" s="44">
        <f t="shared" si="0"/>
        <v>58.92</v>
      </c>
      <c r="O58" s="44">
        <f t="shared" si="1"/>
        <v>58.92</v>
      </c>
      <c r="P58" s="44">
        <f t="shared" si="2"/>
        <v>1100</v>
      </c>
      <c r="Q58" s="25">
        <f t="shared" si="3"/>
        <v>0</v>
      </c>
    </row>
    <row r="59" spans="3:17" hidden="1" x14ac:dyDescent="0.25">
      <c r="C59" s="56" t="s">
        <v>230</v>
      </c>
      <c r="D59" s="48" t="s">
        <v>128</v>
      </c>
      <c r="E59" s="48" t="e">
        <f>VLOOKUP(F59,Final!$D$2:$D$63,1,FALSE)</f>
        <v>#N/A</v>
      </c>
      <c r="F59" s="49" t="s">
        <v>177</v>
      </c>
      <c r="G59" s="58">
        <v>43041</v>
      </c>
      <c r="H59" s="45">
        <v>1189</v>
      </c>
      <c r="I59" s="48" t="s">
        <v>143</v>
      </c>
      <c r="J59" s="48" t="s">
        <v>144</v>
      </c>
      <c r="K59" s="48" t="s">
        <v>145</v>
      </c>
      <c r="L59" s="50">
        <v>12</v>
      </c>
      <c r="M59" s="57">
        <v>1062</v>
      </c>
      <c r="N59" s="44">
        <f t="shared" si="0"/>
        <v>63.72</v>
      </c>
      <c r="O59" s="44">
        <f t="shared" si="1"/>
        <v>63.72</v>
      </c>
      <c r="P59" s="44">
        <f t="shared" si="2"/>
        <v>1189</v>
      </c>
      <c r="Q59" s="25">
        <f t="shared" si="3"/>
        <v>0</v>
      </c>
    </row>
    <row r="60" spans="3:17" hidden="1" x14ac:dyDescent="0.25">
      <c r="C60" s="56" t="s">
        <v>230</v>
      </c>
      <c r="D60" s="48" t="s">
        <v>128</v>
      </c>
      <c r="E60" s="48" t="e">
        <f>VLOOKUP(F60,Final!$D$2:$D$63,1,FALSE)</f>
        <v>#N/A</v>
      </c>
      <c r="F60" s="49" t="s">
        <v>178</v>
      </c>
      <c r="G60" s="58">
        <v>43056</v>
      </c>
      <c r="H60" s="45">
        <v>595</v>
      </c>
      <c r="I60" s="48" t="s">
        <v>143</v>
      </c>
      <c r="J60" s="48" t="s">
        <v>144</v>
      </c>
      <c r="K60" s="48" t="s">
        <v>145</v>
      </c>
      <c r="L60" s="50">
        <v>12</v>
      </c>
      <c r="M60" s="57">
        <v>531</v>
      </c>
      <c r="N60" s="44">
        <f t="shared" si="0"/>
        <v>31.86</v>
      </c>
      <c r="O60" s="44">
        <f t="shared" si="1"/>
        <v>31.86</v>
      </c>
      <c r="P60" s="44">
        <f t="shared" si="2"/>
        <v>595</v>
      </c>
      <c r="Q60" s="25">
        <f t="shared" si="3"/>
        <v>0</v>
      </c>
    </row>
    <row r="61" spans="3:17" hidden="1" x14ac:dyDescent="0.25">
      <c r="C61" s="56" t="s">
        <v>230</v>
      </c>
      <c r="D61" s="48" t="s">
        <v>128</v>
      </c>
      <c r="E61" s="48" t="e">
        <f>VLOOKUP(F61,Final!$D$2:$D$63,1,FALSE)</f>
        <v>#N/A</v>
      </c>
      <c r="F61" s="49" t="s">
        <v>179</v>
      </c>
      <c r="G61" s="58">
        <v>43056</v>
      </c>
      <c r="H61" s="45">
        <v>1783</v>
      </c>
      <c r="I61" s="48" t="s">
        <v>143</v>
      </c>
      <c r="J61" s="48" t="s">
        <v>144</v>
      </c>
      <c r="K61" s="48" t="s">
        <v>145</v>
      </c>
      <c r="L61" s="50">
        <v>12</v>
      </c>
      <c r="M61" s="57">
        <v>1592</v>
      </c>
      <c r="N61" s="44">
        <f t="shared" si="0"/>
        <v>95.52</v>
      </c>
      <c r="O61" s="44">
        <f t="shared" si="1"/>
        <v>95.52</v>
      </c>
      <c r="P61" s="44">
        <f t="shared" si="2"/>
        <v>1783</v>
      </c>
      <c r="Q61" s="25">
        <f t="shared" si="3"/>
        <v>0</v>
      </c>
    </row>
    <row r="62" spans="3:17" hidden="1" x14ac:dyDescent="0.25">
      <c r="C62" s="56" t="s">
        <v>230</v>
      </c>
      <c r="D62" s="48" t="s">
        <v>128</v>
      </c>
      <c r="E62" s="48" t="e">
        <f>VLOOKUP(F62,Final!$D$2:$D$63,1,FALSE)</f>
        <v>#N/A</v>
      </c>
      <c r="F62" s="49" t="s">
        <v>180</v>
      </c>
      <c r="G62" s="58">
        <v>43061</v>
      </c>
      <c r="H62" s="45">
        <v>1743</v>
      </c>
      <c r="I62" s="48" t="s">
        <v>143</v>
      </c>
      <c r="J62" s="48" t="s">
        <v>144</v>
      </c>
      <c r="K62" s="48" t="s">
        <v>145</v>
      </c>
      <c r="L62" s="50">
        <v>18</v>
      </c>
      <c r="M62" s="57">
        <v>1477</v>
      </c>
      <c r="N62" s="44">
        <f t="shared" si="0"/>
        <v>132.93</v>
      </c>
      <c r="O62" s="44">
        <f t="shared" si="1"/>
        <v>132.93</v>
      </c>
      <c r="P62" s="44">
        <f t="shared" si="2"/>
        <v>1743</v>
      </c>
      <c r="Q62" s="25">
        <f t="shared" si="3"/>
        <v>0</v>
      </c>
    </row>
    <row r="63" spans="3:17" hidden="1" x14ac:dyDescent="0.25">
      <c r="C63" s="56" t="s">
        <v>230</v>
      </c>
      <c r="D63" s="48" t="s">
        <v>128</v>
      </c>
      <c r="E63" s="48" t="e">
        <f>VLOOKUP(F63,Final!$D$2:$D$63,1,FALSE)</f>
        <v>#N/A</v>
      </c>
      <c r="F63" s="49" t="s">
        <v>181</v>
      </c>
      <c r="G63" s="58">
        <v>43017</v>
      </c>
      <c r="H63" s="45">
        <v>1100</v>
      </c>
      <c r="I63" s="48" t="s">
        <v>143</v>
      </c>
      <c r="J63" s="48" t="s">
        <v>144</v>
      </c>
      <c r="K63" s="48" t="s">
        <v>145</v>
      </c>
      <c r="L63" s="50">
        <v>12</v>
      </c>
      <c r="M63" s="57">
        <v>982</v>
      </c>
      <c r="N63" s="44">
        <f t="shared" si="0"/>
        <v>58.92</v>
      </c>
      <c r="O63" s="44">
        <f t="shared" si="1"/>
        <v>58.92</v>
      </c>
      <c r="P63" s="44">
        <f t="shared" si="2"/>
        <v>1100</v>
      </c>
      <c r="Q63" s="25">
        <f t="shared" si="3"/>
        <v>0</v>
      </c>
    </row>
    <row r="64" spans="3:17" hidden="1" x14ac:dyDescent="0.25">
      <c r="C64" s="56" t="s">
        <v>230</v>
      </c>
      <c r="D64" s="48" t="s">
        <v>128</v>
      </c>
      <c r="E64" s="48" t="e">
        <f>VLOOKUP(F64,Final!$D$2:$D$63,1,FALSE)</f>
        <v>#N/A</v>
      </c>
      <c r="F64" s="49" t="s">
        <v>182</v>
      </c>
      <c r="G64" s="58">
        <v>43075</v>
      </c>
      <c r="H64" s="45">
        <v>2310</v>
      </c>
      <c r="I64" s="48" t="s">
        <v>143</v>
      </c>
      <c r="J64" s="48" t="s">
        <v>144</v>
      </c>
      <c r="K64" s="48" t="s">
        <v>145</v>
      </c>
      <c r="L64" s="50">
        <v>12</v>
      </c>
      <c r="M64" s="57">
        <v>2062</v>
      </c>
      <c r="N64" s="44">
        <f t="shared" si="0"/>
        <v>123.72</v>
      </c>
      <c r="O64" s="44">
        <f t="shared" si="1"/>
        <v>123.72</v>
      </c>
      <c r="P64" s="44">
        <f t="shared" si="2"/>
        <v>2309</v>
      </c>
      <c r="Q64" s="25">
        <f t="shared" si="3"/>
        <v>1</v>
      </c>
    </row>
    <row r="65" spans="3:17" hidden="1" x14ac:dyDescent="0.25">
      <c r="C65" s="56" t="s">
        <v>230</v>
      </c>
      <c r="D65" s="48" t="s">
        <v>128</v>
      </c>
      <c r="E65" s="48" t="e">
        <f>VLOOKUP(F65,Final!$D$2:$D$63,1,FALSE)</f>
        <v>#N/A</v>
      </c>
      <c r="F65" s="49" t="s">
        <v>183</v>
      </c>
      <c r="G65" s="58">
        <v>43076</v>
      </c>
      <c r="H65" s="45">
        <v>1661</v>
      </c>
      <c r="I65" s="48" t="s">
        <v>143</v>
      </c>
      <c r="J65" s="48" t="s">
        <v>144</v>
      </c>
      <c r="K65" s="48" t="s">
        <v>145</v>
      </c>
      <c r="L65" s="50">
        <v>12</v>
      </c>
      <c r="M65" s="57">
        <v>1483</v>
      </c>
      <c r="N65" s="44">
        <f t="shared" si="0"/>
        <v>88.98</v>
      </c>
      <c r="O65" s="44">
        <f t="shared" si="1"/>
        <v>88.98</v>
      </c>
      <c r="P65" s="44">
        <f t="shared" si="2"/>
        <v>1661</v>
      </c>
      <c r="Q65" s="25">
        <f t="shared" si="3"/>
        <v>0</v>
      </c>
    </row>
    <row r="66" spans="3:17" hidden="1" x14ac:dyDescent="0.25">
      <c r="C66" s="56" t="s">
        <v>230</v>
      </c>
      <c r="D66" s="48" t="s">
        <v>128</v>
      </c>
      <c r="E66" s="48" t="e">
        <f>VLOOKUP(F66,Final!$D$2:$D$63,1,FALSE)</f>
        <v>#N/A</v>
      </c>
      <c r="F66" s="49" t="s">
        <v>184</v>
      </c>
      <c r="G66" s="58">
        <v>42992</v>
      </c>
      <c r="H66" s="45">
        <v>1916.82</v>
      </c>
      <c r="I66" s="48" t="s">
        <v>143</v>
      </c>
      <c r="J66" s="48" t="s">
        <v>144</v>
      </c>
      <c r="K66" s="48" t="s">
        <v>145</v>
      </c>
      <c r="L66" s="50">
        <v>28</v>
      </c>
      <c r="M66" s="57">
        <v>1497.52</v>
      </c>
      <c r="N66" s="44">
        <f t="shared" si="0"/>
        <v>209.65279999999998</v>
      </c>
      <c r="O66" s="44">
        <f t="shared" si="1"/>
        <v>209.65279999999998</v>
      </c>
      <c r="P66" s="44">
        <f t="shared" si="2"/>
        <v>1917</v>
      </c>
      <c r="Q66" s="25">
        <f t="shared" si="3"/>
        <v>-0.18000000000006366</v>
      </c>
    </row>
    <row r="67" spans="3:17" hidden="1" x14ac:dyDescent="0.25">
      <c r="C67" s="56" t="s">
        <v>230</v>
      </c>
      <c r="D67" s="48" t="s">
        <v>128</v>
      </c>
      <c r="E67" s="48" t="e">
        <f>VLOOKUP(F67,Final!$D$2:$D$63,1,FALSE)</f>
        <v>#N/A</v>
      </c>
      <c r="F67" s="49" t="s">
        <v>185</v>
      </c>
      <c r="G67" s="58">
        <v>42998</v>
      </c>
      <c r="H67" s="45">
        <v>2310</v>
      </c>
      <c r="I67" s="48" t="s">
        <v>143</v>
      </c>
      <c r="J67" s="48" t="s">
        <v>144</v>
      </c>
      <c r="K67" s="48" t="s">
        <v>145</v>
      </c>
      <c r="L67" s="50">
        <v>12</v>
      </c>
      <c r="M67" s="57">
        <v>2062.5</v>
      </c>
      <c r="N67" s="44">
        <f t="shared" ref="N67:N109" si="4">M67*L67/2/100</f>
        <v>123.75</v>
      </c>
      <c r="O67" s="44">
        <f t="shared" ref="O67:O109" si="5">M67*L67/2/100</f>
        <v>123.75</v>
      </c>
      <c r="P67" s="44">
        <f t="shared" ref="P67:P109" si="6">ROUND((+M67+N67+O67),0)</f>
        <v>2310</v>
      </c>
      <c r="Q67" s="25">
        <f t="shared" ref="Q67:Q109" si="7">+H67-P67</f>
        <v>0</v>
      </c>
    </row>
    <row r="68" spans="3:17" hidden="1" x14ac:dyDescent="0.25">
      <c r="C68" s="56" t="s">
        <v>225</v>
      </c>
      <c r="D68" s="48" t="s">
        <v>137</v>
      </c>
      <c r="E68" s="48" t="str">
        <f>VLOOKUP(F68,Final!$D$2:$D$63,1,FALSE)</f>
        <v>18-19/10937</v>
      </c>
      <c r="F68" s="49" t="s">
        <v>36</v>
      </c>
      <c r="G68" s="58">
        <v>43500</v>
      </c>
      <c r="H68" s="45">
        <v>2294</v>
      </c>
      <c r="I68" s="48" t="s">
        <v>143</v>
      </c>
      <c r="J68" s="48" t="s">
        <v>144</v>
      </c>
      <c r="K68" s="48" t="s">
        <v>145</v>
      </c>
      <c r="L68" s="50">
        <v>12</v>
      </c>
      <c r="M68" s="57">
        <v>2048.2199999999998</v>
      </c>
      <c r="N68" s="44">
        <f t="shared" si="4"/>
        <v>122.89319999999999</v>
      </c>
      <c r="O68" s="44">
        <f t="shared" si="5"/>
        <v>122.89319999999999</v>
      </c>
      <c r="P68" s="44">
        <f t="shared" si="6"/>
        <v>2294</v>
      </c>
      <c r="Q68" s="25">
        <f t="shared" si="7"/>
        <v>0</v>
      </c>
    </row>
    <row r="69" spans="3:17" hidden="1" x14ac:dyDescent="0.25">
      <c r="C69" s="56" t="s">
        <v>243</v>
      </c>
      <c r="D69" s="48" t="s">
        <v>140</v>
      </c>
      <c r="E69" s="48" t="str">
        <f>VLOOKUP(F69,Final!$D$2:$D$63,1,FALSE)</f>
        <v>881</v>
      </c>
      <c r="F69" s="49" t="s">
        <v>81</v>
      </c>
      <c r="G69" s="58">
        <v>43504</v>
      </c>
      <c r="H69" s="45">
        <v>11984</v>
      </c>
      <c r="I69" s="48" t="s">
        <v>143</v>
      </c>
      <c r="J69" s="48" t="s">
        <v>144</v>
      </c>
      <c r="K69" s="48" t="s">
        <v>145</v>
      </c>
      <c r="L69" s="50">
        <v>12</v>
      </c>
      <c r="M69" s="57">
        <v>10700</v>
      </c>
      <c r="N69" s="44">
        <f t="shared" si="4"/>
        <v>642</v>
      </c>
      <c r="O69" s="44">
        <f t="shared" si="5"/>
        <v>642</v>
      </c>
      <c r="P69" s="44">
        <f t="shared" si="6"/>
        <v>11984</v>
      </c>
      <c r="Q69" s="25">
        <f t="shared" si="7"/>
        <v>0</v>
      </c>
    </row>
    <row r="70" spans="3:17" hidden="1" x14ac:dyDescent="0.25">
      <c r="C70" s="56" t="s">
        <v>243</v>
      </c>
      <c r="D70" s="48" t="s">
        <v>140</v>
      </c>
      <c r="E70" s="48" t="str">
        <f>VLOOKUP(F70,Final!$D$2:$D$63,1,FALSE)</f>
        <v>918</v>
      </c>
      <c r="F70" s="49" t="s">
        <v>86</v>
      </c>
      <c r="G70" s="58">
        <v>43517</v>
      </c>
      <c r="H70" s="45">
        <v>8316</v>
      </c>
      <c r="I70" s="48" t="s">
        <v>143</v>
      </c>
      <c r="J70" s="48" t="s">
        <v>144</v>
      </c>
      <c r="K70" s="48" t="s">
        <v>145</v>
      </c>
      <c r="L70" s="50">
        <v>12</v>
      </c>
      <c r="M70" s="57">
        <v>7425</v>
      </c>
      <c r="N70" s="44">
        <f t="shared" si="4"/>
        <v>445.5</v>
      </c>
      <c r="O70" s="44">
        <f t="shared" si="5"/>
        <v>445.5</v>
      </c>
      <c r="P70" s="44">
        <f t="shared" si="6"/>
        <v>8316</v>
      </c>
      <c r="Q70" s="25">
        <f t="shared" si="7"/>
        <v>0</v>
      </c>
    </row>
    <row r="71" spans="3:17" x14ac:dyDescent="0.25">
      <c r="C71" s="56" t="s">
        <v>246</v>
      </c>
      <c r="D71" s="48" t="s">
        <v>186</v>
      </c>
      <c r="E71" s="48" t="e">
        <f>VLOOKUP(F71,Final!$D$2:$D$63,1,FALSE)</f>
        <v>#N/A</v>
      </c>
      <c r="F71" s="49" t="s">
        <v>187</v>
      </c>
      <c r="G71" s="58">
        <v>43514</v>
      </c>
      <c r="H71" s="57">
        <v>1770</v>
      </c>
      <c r="I71" s="48" t="s">
        <v>143</v>
      </c>
      <c r="J71" s="48" t="s">
        <v>144</v>
      </c>
      <c r="K71" s="48" t="s">
        <v>145</v>
      </c>
      <c r="L71" s="50">
        <v>18</v>
      </c>
      <c r="M71" s="57">
        <v>1500</v>
      </c>
      <c r="N71" s="44">
        <f t="shared" si="4"/>
        <v>135</v>
      </c>
      <c r="O71" s="44">
        <f t="shared" si="5"/>
        <v>135</v>
      </c>
      <c r="P71" s="44">
        <f t="shared" si="6"/>
        <v>1770</v>
      </c>
      <c r="Q71" s="25">
        <f t="shared" si="7"/>
        <v>0</v>
      </c>
    </row>
    <row r="72" spans="3:17" hidden="1" x14ac:dyDescent="0.25">
      <c r="C72" s="56" t="s">
        <v>242</v>
      </c>
      <c r="D72" s="48" t="s">
        <v>132</v>
      </c>
      <c r="E72" s="48" t="e">
        <f>VLOOKUP(F72,Final!$D$2:$D$63,1,FALSE)</f>
        <v>#N/A</v>
      </c>
      <c r="F72" s="49" t="s">
        <v>188</v>
      </c>
      <c r="G72" s="58">
        <v>43395</v>
      </c>
      <c r="H72" s="45">
        <v>7142</v>
      </c>
      <c r="I72" s="48" t="s">
        <v>143</v>
      </c>
      <c r="J72" s="48" t="s">
        <v>144</v>
      </c>
      <c r="K72" s="48" t="s">
        <v>145</v>
      </c>
      <c r="L72" s="50">
        <v>12</v>
      </c>
      <c r="M72" s="57">
        <v>6376.5</v>
      </c>
      <c r="N72" s="44">
        <f t="shared" si="4"/>
        <v>382.59</v>
      </c>
      <c r="O72" s="44">
        <f t="shared" si="5"/>
        <v>382.59</v>
      </c>
      <c r="P72" s="44">
        <f t="shared" si="6"/>
        <v>7142</v>
      </c>
      <c r="Q72" s="25">
        <f t="shared" si="7"/>
        <v>0</v>
      </c>
    </row>
    <row r="73" spans="3:17" hidden="1" x14ac:dyDescent="0.25">
      <c r="C73" s="56" t="s">
        <v>242</v>
      </c>
      <c r="D73" s="48" t="s">
        <v>132</v>
      </c>
      <c r="E73" s="48" t="str">
        <f>VLOOKUP(F73,Final!$D$2:$D$63,1,FALSE)</f>
        <v>729</v>
      </c>
      <c r="F73" s="49" t="s">
        <v>75</v>
      </c>
      <c r="G73" s="58">
        <v>43483</v>
      </c>
      <c r="H73" s="45">
        <v>10125</v>
      </c>
      <c r="I73" s="48" t="s">
        <v>143</v>
      </c>
      <c r="J73" s="48" t="s">
        <v>144</v>
      </c>
      <c r="K73" s="48" t="s">
        <v>145</v>
      </c>
      <c r="L73" s="50">
        <v>12</v>
      </c>
      <c r="M73" s="57">
        <v>9040.5</v>
      </c>
      <c r="N73" s="44">
        <f t="shared" si="4"/>
        <v>542.42999999999995</v>
      </c>
      <c r="O73" s="44">
        <f t="shared" si="5"/>
        <v>542.42999999999995</v>
      </c>
      <c r="P73" s="44">
        <f t="shared" si="6"/>
        <v>10125</v>
      </c>
      <c r="Q73" s="25">
        <f t="shared" si="7"/>
        <v>0</v>
      </c>
    </row>
    <row r="74" spans="3:17" hidden="1" x14ac:dyDescent="0.25">
      <c r="C74" s="56" t="s">
        <v>241</v>
      </c>
      <c r="D74" s="48" t="s">
        <v>131</v>
      </c>
      <c r="E74" s="48" t="str">
        <f>VLOOKUP(F74,Final!$D$2:$D$63,1,FALSE)</f>
        <v>1018</v>
      </c>
      <c r="F74" s="49" t="s">
        <v>74</v>
      </c>
      <c r="G74" s="58">
        <v>43482</v>
      </c>
      <c r="H74" s="45">
        <v>34952</v>
      </c>
      <c r="I74" s="48" t="s">
        <v>143</v>
      </c>
      <c r="J74" s="48" t="s">
        <v>144</v>
      </c>
      <c r="K74" s="48" t="s">
        <v>145</v>
      </c>
      <c r="L74" s="50">
        <v>12</v>
      </c>
      <c r="M74" s="57">
        <v>31206.75</v>
      </c>
      <c r="N74" s="44">
        <f t="shared" si="4"/>
        <v>1872.405</v>
      </c>
      <c r="O74" s="44">
        <f t="shared" si="5"/>
        <v>1872.405</v>
      </c>
      <c r="P74" s="44">
        <f t="shared" si="6"/>
        <v>34952</v>
      </c>
      <c r="Q74" s="25">
        <f t="shared" si="7"/>
        <v>0</v>
      </c>
    </row>
    <row r="75" spans="3:17" hidden="1" x14ac:dyDescent="0.25">
      <c r="C75" s="56" t="s">
        <v>241</v>
      </c>
      <c r="D75" s="48" t="s">
        <v>131</v>
      </c>
      <c r="E75" s="48" t="str">
        <f>VLOOKUP(F75,Final!$D$2:$D$63,1,FALSE)</f>
        <v>1130</v>
      </c>
      <c r="F75" s="49" t="s">
        <v>78</v>
      </c>
      <c r="G75" s="58">
        <v>43517</v>
      </c>
      <c r="H75" s="45">
        <v>41517</v>
      </c>
      <c r="I75" s="48" t="s">
        <v>143</v>
      </c>
      <c r="J75" s="48" t="s">
        <v>144</v>
      </c>
      <c r="K75" s="48" t="s">
        <v>145</v>
      </c>
      <c r="L75" s="50">
        <v>12</v>
      </c>
      <c r="M75" s="57">
        <v>37069</v>
      </c>
      <c r="N75" s="44">
        <f t="shared" si="4"/>
        <v>2224.14</v>
      </c>
      <c r="O75" s="44">
        <f t="shared" si="5"/>
        <v>2224.14</v>
      </c>
      <c r="P75" s="44">
        <f t="shared" si="6"/>
        <v>41517</v>
      </c>
      <c r="Q75" s="25">
        <f t="shared" si="7"/>
        <v>0</v>
      </c>
    </row>
    <row r="76" spans="3:17" hidden="1" x14ac:dyDescent="0.25">
      <c r="C76" s="56" t="s">
        <v>241</v>
      </c>
      <c r="D76" s="48" t="s">
        <v>131</v>
      </c>
      <c r="E76" s="48" t="str">
        <f>VLOOKUP(F76,Final!$D$2:$D$63,1,FALSE)</f>
        <v>1198</v>
      </c>
      <c r="F76" s="49" t="s">
        <v>90</v>
      </c>
      <c r="G76" s="58">
        <v>43546</v>
      </c>
      <c r="H76" s="45">
        <v>21123</v>
      </c>
      <c r="I76" s="48" t="s">
        <v>143</v>
      </c>
      <c r="J76" s="48" t="s">
        <v>144</v>
      </c>
      <c r="K76" s="48" t="s">
        <v>145</v>
      </c>
      <c r="L76" s="50">
        <v>12</v>
      </c>
      <c r="M76" s="57">
        <v>18860</v>
      </c>
      <c r="N76" s="44">
        <f t="shared" si="4"/>
        <v>1131.5999999999999</v>
      </c>
      <c r="O76" s="44">
        <f t="shared" si="5"/>
        <v>1131.5999999999999</v>
      </c>
      <c r="P76" s="44">
        <f t="shared" si="6"/>
        <v>21123</v>
      </c>
      <c r="Q76" s="25">
        <f t="shared" si="7"/>
        <v>0</v>
      </c>
    </row>
    <row r="77" spans="3:17" hidden="1" x14ac:dyDescent="0.25">
      <c r="C77" s="56" t="s">
        <v>241</v>
      </c>
      <c r="D77" s="48" t="s">
        <v>131</v>
      </c>
      <c r="E77" s="48" t="e">
        <f>VLOOKUP(F77,Final!$D$2:$D$63,1,FALSE)</f>
        <v>#N/A</v>
      </c>
      <c r="F77" s="49" t="s">
        <v>189</v>
      </c>
      <c r="G77" s="58">
        <v>43404</v>
      </c>
      <c r="H77" s="45">
        <v>27440</v>
      </c>
      <c r="I77" s="48" t="s">
        <v>143</v>
      </c>
      <c r="J77" s="48" t="s">
        <v>144</v>
      </c>
      <c r="K77" s="48" t="s">
        <v>145</v>
      </c>
      <c r="L77" s="50">
        <v>12</v>
      </c>
      <c r="M77" s="57">
        <v>24500</v>
      </c>
      <c r="N77" s="44">
        <f t="shared" si="4"/>
        <v>1470</v>
      </c>
      <c r="O77" s="44">
        <f t="shared" si="5"/>
        <v>1470</v>
      </c>
      <c r="P77" s="44">
        <f t="shared" si="6"/>
        <v>27440</v>
      </c>
      <c r="Q77" s="25">
        <f t="shared" si="7"/>
        <v>0</v>
      </c>
    </row>
    <row r="78" spans="3:17" hidden="1" x14ac:dyDescent="0.25">
      <c r="C78" s="56" t="s">
        <v>241</v>
      </c>
      <c r="D78" s="48" t="s">
        <v>131</v>
      </c>
      <c r="E78" s="48" t="e">
        <f>VLOOKUP(F78,Final!$D$2:$D$63,1,FALSE)</f>
        <v>#N/A</v>
      </c>
      <c r="F78" s="49" t="s">
        <v>190</v>
      </c>
      <c r="G78" s="58">
        <v>43434</v>
      </c>
      <c r="H78" s="45">
        <v>30800</v>
      </c>
      <c r="I78" s="48" t="s">
        <v>143</v>
      </c>
      <c r="J78" s="48" t="s">
        <v>144</v>
      </c>
      <c r="K78" s="48" t="s">
        <v>145</v>
      </c>
      <c r="L78" s="50">
        <v>12</v>
      </c>
      <c r="M78" s="57">
        <v>27500</v>
      </c>
      <c r="N78" s="44">
        <f t="shared" si="4"/>
        <v>1650</v>
      </c>
      <c r="O78" s="44">
        <f t="shared" si="5"/>
        <v>1650</v>
      </c>
      <c r="P78" s="44">
        <f t="shared" si="6"/>
        <v>30800</v>
      </c>
      <c r="Q78" s="25">
        <f t="shared" si="7"/>
        <v>0</v>
      </c>
    </row>
    <row r="79" spans="3:17" hidden="1" x14ac:dyDescent="0.25">
      <c r="C79" s="56" t="s">
        <v>241</v>
      </c>
      <c r="D79" s="48" t="s">
        <v>131</v>
      </c>
      <c r="E79" s="48" t="e">
        <f>VLOOKUP(F79,Final!$D$2:$D$63,1,FALSE)</f>
        <v>#N/A</v>
      </c>
      <c r="F79" s="49" t="s">
        <v>191</v>
      </c>
      <c r="G79" s="58">
        <v>43465</v>
      </c>
      <c r="H79" s="45">
        <v>20454</v>
      </c>
      <c r="I79" s="48" t="s">
        <v>143</v>
      </c>
      <c r="J79" s="48" t="s">
        <v>144</v>
      </c>
      <c r="K79" s="48" t="s">
        <v>145</v>
      </c>
      <c r="L79" s="50">
        <v>12</v>
      </c>
      <c r="M79" s="57">
        <v>18262.5</v>
      </c>
      <c r="N79" s="44">
        <f t="shared" si="4"/>
        <v>1095.75</v>
      </c>
      <c r="O79" s="44">
        <f t="shared" si="5"/>
        <v>1095.75</v>
      </c>
      <c r="P79" s="44">
        <f t="shared" si="6"/>
        <v>20454</v>
      </c>
      <c r="Q79" s="25">
        <f t="shared" si="7"/>
        <v>0</v>
      </c>
    </row>
    <row r="80" spans="3:17" hidden="1" x14ac:dyDescent="0.25">
      <c r="C80" s="56" t="s">
        <v>247</v>
      </c>
      <c r="D80" s="48" t="s">
        <v>192</v>
      </c>
      <c r="E80" s="48" t="e">
        <f>VLOOKUP(F80,Final!$D$2:$D$63,1,FALSE)</f>
        <v>#N/A</v>
      </c>
      <c r="F80" s="49" t="s">
        <v>193</v>
      </c>
      <c r="G80" s="58">
        <v>43223</v>
      </c>
      <c r="H80" s="45">
        <v>11928</v>
      </c>
      <c r="I80" s="48" t="s">
        <v>143</v>
      </c>
      <c r="J80" s="48" t="s">
        <v>144</v>
      </c>
      <c r="K80" s="48" t="s">
        <v>145</v>
      </c>
      <c r="L80" s="50">
        <v>12</v>
      </c>
      <c r="M80" s="57">
        <v>10650</v>
      </c>
      <c r="N80" s="44">
        <f t="shared" si="4"/>
        <v>639</v>
      </c>
      <c r="O80" s="44">
        <f t="shared" si="5"/>
        <v>639</v>
      </c>
      <c r="P80" s="44">
        <f t="shared" si="6"/>
        <v>11928</v>
      </c>
      <c r="Q80" s="25">
        <f t="shared" si="7"/>
        <v>0</v>
      </c>
    </row>
    <row r="81" spans="3:17" hidden="1" x14ac:dyDescent="0.25">
      <c r="C81" s="56" t="s">
        <v>247</v>
      </c>
      <c r="D81" s="48" t="s">
        <v>192</v>
      </c>
      <c r="E81" s="48" t="e">
        <f>VLOOKUP(F81,Final!$D$2:$D$63,1,FALSE)</f>
        <v>#N/A</v>
      </c>
      <c r="F81" s="49" t="s">
        <v>194</v>
      </c>
      <c r="G81" s="58">
        <v>43236</v>
      </c>
      <c r="H81" s="45">
        <v>3293</v>
      </c>
      <c r="I81" s="48" t="s">
        <v>143</v>
      </c>
      <c r="J81" s="48" t="s">
        <v>144</v>
      </c>
      <c r="K81" s="48" t="s">
        <v>145</v>
      </c>
      <c r="L81" s="50">
        <v>12</v>
      </c>
      <c r="M81" s="57">
        <v>2940</v>
      </c>
      <c r="N81" s="44">
        <f t="shared" si="4"/>
        <v>176.4</v>
      </c>
      <c r="O81" s="44">
        <f t="shared" si="5"/>
        <v>176.4</v>
      </c>
      <c r="P81" s="44">
        <f t="shared" si="6"/>
        <v>3293</v>
      </c>
      <c r="Q81" s="25">
        <f t="shared" si="7"/>
        <v>0</v>
      </c>
    </row>
    <row r="82" spans="3:17" hidden="1" x14ac:dyDescent="0.25">
      <c r="C82" s="56" t="s">
        <v>247</v>
      </c>
      <c r="D82" s="48" t="s">
        <v>192</v>
      </c>
      <c r="E82" s="48" t="e">
        <f>VLOOKUP(F82,Final!$D$2:$D$63,1,FALSE)</f>
        <v>#N/A</v>
      </c>
      <c r="F82" s="49" t="s">
        <v>195</v>
      </c>
      <c r="G82" s="58">
        <v>43378</v>
      </c>
      <c r="H82" s="45">
        <v>3517</v>
      </c>
      <c r="I82" s="48" t="s">
        <v>143</v>
      </c>
      <c r="J82" s="48" t="s">
        <v>144</v>
      </c>
      <c r="K82" s="48" t="s">
        <v>145</v>
      </c>
      <c r="L82" s="50">
        <v>12</v>
      </c>
      <c r="M82" s="57">
        <v>3140</v>
      </c>
      <c r="N82" s="44">
        <f t="shared" si="4"/>
        <v>188.4</v>
      </c>
      <c r="O82" s="44">
        <f t="shared" si="5"/>
        <v>188.4</v>
      </c>
      <c r="P82" s="44">
        <f t="shared" si="6"/>
        <v>3517</v>
      </c>
      <c r="Q82" s="25">
        <f t="shared" si="7"/>
        <v>0</v>
      </c>
    </row>
    <row r="83" spans="3:17" hidden="1" x14ac:dyDescent="0.25">
      <c r="C83" s="56" t="s">
        <v>247</v>
      </c>
      <c r="D83" s="48" t="s">
        <v>192</v>
      </c>
      <c r="E83" s="48" t="e">
        <f>VLOOKUP(F83,Final!$D$2:$D$63,1,FALSE)</f>
        <v>#N/A</v>
      </c>
      <c r="F83" s="49" t="s">
        <v>196</v>
      </c>
      <c r="G83" s="58">
        <v>43378</v>
      </c>
      <c r="H83" s="45">
        <v>6642</v>
      </c>
      <c r="I83" s="48" t="s">
        <v>143</v>
      </c>
      <c r="J83" s="48" t="s">
        <v>144</v>
      </c>
      <c r="K83" s="48" t="s">
        <v>145</v>
      </c>
      <c r="L83" s="50">
        <v>12</v>
      </c>
      <c r="M83" s="57">
        <v>5930</v>
      </c>
      <c r="N83" s="44">
        <f t="shared" si="4"/>
        <v>355.8</v>
      </c>
      <c r="O83" s="44">
        <f t="shared" si="5"/>
        <v>355.8</v>
      </c>
      <c r="P83" s="44">
        <f t="shared" si="6"/>
        <v>6642</v>
      </c>
      <c r="Q83" s="25">
        <f t="shared" si="7"/>
        <v>0</v>
      </c>
    </row>
    <row r="84" spans="3:17" hidden="1" x14ac:dyDescent="0.25">
      <c r="C84" s="56" t="s">
        <v>247</v>
      </c>
      <c r="D84" s="48" t="s">
        <v>192</v>
      </c>
      <c r="E84" s="48" t="e">
        <f>VLOOKUP(F84,Final!$D$2:$D$63,1,FALSE)</f>
        <v>#N/A</v>
      </c>
      <c r="F84" s="49" t="s">
        <v>197</v>
      </c>
      <c r="G84" s="58">
        <v>43388</v>
      </c>
      <c r="H84" s="45">
        <v>1557</v>
      </c>
      <c r="I84" s="48" t="s">
        <v>143</v>
      </c>
      <c r="J84" s="48" t="s">
        <v>144</v>
      </c>
      <c r="K84" s="48" t="s">
        <v>145</v>
      </c>
      <c r="L84" s="50">
        <v>12</v>
      </c>
      <c r="M84" s="57">
        <v>1390</v>
      </c>
      <c r="N84" s="44">
        <f t="shared" si="4"/>
        <v>83.4</v>
      </c>
      <c r="O84" s="44">
        <f t="shared" si="5"/>
        <v>83.4</v>
      </c>
      <c r="P84" s="44">
        <f t="shared" si="6"/>
        <v>1557</v>
      </c>
      <c r="Q84" s="25">
        <f t="shared" si="7"/>
        <v>0</v>
      </c>
    </row>
    <row r="85" spans="3:17" hidden="1" x14ac:dyDescent="0.25">
      <c r="C85" s="56" t="s">
        <v>97</v>
      </c>
      <c r="D85" s="48" t="s">
        <v>25</v>
      </c>
      <c r="E85" s="48" t="str">
        <f>VLOOKUP(F85,Final!$D$2:$D$63,1,FALSE)</f>
        <v>OE-01037-18-19</v>
      </c>
      <c r="F85" s="49" t="s">
        <v>24</v>
      </c>
      <c r="G85" s="58">
        <v>43489</v>
      </c>
      <c r="H85" s="45">
        <v>7410</v>
      </c>
      <c r="I85" s="48" t="s">
        <v>143</v>
      </c>
      <c r="J85" s="48" t="s">
        <v>144</v>
      </c>
      <c r="K85" s="48" t="s">
        <v>145</v>
      </c>
      <c r="L85" s="50">
        <v>18</v>
      </c>
      <c r="M85" s="57">
        <v>6280</v>
      </c>
      <c r="N85" s="44">
        <f t="shared" si="4"/>
        <v>565.20000000000005</v>
      </c>
      <c r="O85" s="44">
        <f t="shared" si="5"/>
        <v>565.20000000000005</v>
      </c>
      <c r="P85" s="44">
        <f t="shared" si="6"/>
        <v>7410</v>
      </c>
      <c r="Q85" s="25">
        <f t="shared" si="7"/>
        <v>0</v>
      </c>
    </row>
    <row r="86" spans="3:17" x14ac:dyDescent="0.25">
      <c r="C86" s="56" t="s">
        <v>97</v>
      </c>
      <c r="D86" s="48" t="s">
        <v>25</v>
      </c>
      <c r="E86" s="48" t="e">
        <f>VLOOKUP(F86,Final!$D$2:$D$63,1,FALSE)</f>
        <v>#N/A</v>
      </c>
      <c r="F86" s="49" t="s">
        <v>198</v>
      </c>
      <c r="G86" s="58">
        <v>43538</v>
      </c>
      <c r="H86" s="57">
        <v>619</v>
      </c>
      <c r="I86" s="48" t="s">
        <v>143</v>
      </c>
      <c r="J86" s="48" t="s">
        <v>144</v>
      </c>
      <c r="K86" s="48" t="s">
        <v>145</v>
      </c>
      <c r="L86" s="50">
        <v>18</v>
      </c>
      <c r="M86" s="57">
        <v>525</v>
      </c>
      <c r="N86" s="44">
        <f t="shared" si="4"/>
        <v>47.25</v>
      </c>
      <c r="O86" s="44">
        <f t="shared" si="5"/>
        <v>47.25</v>
      </c>
      <c r="P86" s="44">
        <f t="shared" si="6"/>
        <v>620</v>
      </c>
      <c r="Q86" s="25">
        <f t="shared" si="7"/>
        <v>-1</v>
      </c>
    </row>
    <row r="87" spans="3:17" x14ac:dyDescent="0.25">
      <c r="C87" s="56" t="s">
        <v>97</v>
      </c>
      <c r="D87" s="48" t="s">
        <v>25</v>
      </c>
      <c r="E87" s="48" t="e">
        <f>VLOOKUP(F87,Final!$D$2:$D$63,1,FALSE)</f>
        <v>#N/A</v>
      </c>
      <c r="F87" s="49" t="s">
        <v>199</v>
      </c>
      <c r="G87" s="58">
        <v>43538</v>
      </c>
      <c r="H87" s="57">
        <v>7236</v>
      </c>
      <c r="I87" s="48" t="s">
        <v>143</v>
      </c>
      <c r="J87" s="48" t="s">
        <v>144</v>
      </c>
      <c r="K87" s="48" t="s">
        <v>145</v>
      </c>
      <c r="L87" s="50">
        <v>12</v>
      </c>
      <c r="M87" s="57">
        <v>6460</v>
      </c>
      <c r="N87" s="44">
        <f t="shared" si="4"/>
        <v>387.6</v>
      </c>
      <c r="O87" s="44">
        <f t="shared" si="5"/>
        <v>387.6</v>
      </c>
      <c r="P87" s="44">
        <f t="shared" si="6"/>
        <v>7235</v>
      </c>
      <c r="Q87" s="25">
        <f t="shared" si="7"/>
        <v>1</v>
      </c>
    </row>
    <row r="88" spans="3:17" hidden="1" x14ac:dyDescent="0.25">
      <c r="C88" s="56" t="s">
        <v>236</v>
      </c>
      <c r="D88" s="48" t="s">
        <v>135</v>
      </c>
      <c r="E88" s="48" t="str">
        <f>VLOOKUP(F88,Final!$D$2:$D$63,1,FALSE)</f>
        <v>GIFTSIM1801333</v>
      </c>
      <c r="F88" s="49" t="s">
        <v>32</v>
      </c>
      <c r="G88" s="58">
        <v>43496</v>
      </c>
      <c r="H88" s="45">
        <v>12986.4</v>
      </c>
      <c r="I88" s="48" t="s">
        <v>143</v>
      </c>
      <c r="J88" s="48" t="s">
        <v>144</v>
      </c>
      <c r="K88" s="48" t="s">
        <v>145</v>
      </c>
      <c r="L88" s="50">
        <v>12</v>
      </c>
      <c r="M88" s="57">
        <v>11595</v>
      </c>
      <c r="N88" s="44">
        <f t="shared" si="4"/>
        <v>695.7</v>
      </c>
      <c r="O88" s="44">
        <f t="shared" si="5"/>
        <v>695.7</v>
      </c>
      <c r="P88" s="44">
        <f t="shared" si="6"/>
        <v>12986</v>
      </c>
      <c r="Q88" s="25">
        <f t="shared" si="7"/>
        <v>0.3999999999996362</v>
      </c>
    </row>
    <row r="89" spans="3:17" x14ac:dyDescent="0.25">
      <c r="C89" s="56" t="s">
        <v>236</v>
      </c>
      <c r="D89" s="48" t="s">
        <v>135</v>
      </c>
      <c r="E89" s="48" t="e">
        <f>VLOOKUP(F89,Final!$D$2:$D$63,1,FALSE)</f>
        <v>#N/A</v>
      </c>
      <c r="F89" s="49" t="s">
        <v>200</v>
      </c>
      <c r="G89" s="58">
        <v>43524</v>
      </c>
      <c r="H89" s="57">
        <v>10038.56</v>
      </c>
      <c r="I89" s="48" t="s">
        <v>143</v>
      </c>
      <c r="J89" s="48" t="s">
        <v>144</v>
      </c>
      <c r="K89" s="48" t="s">
        <v>145</v>
      </c>
      <c r="L89" s="50">
        <v>12</v>
      </c>
      <c r="M89" s="57">
        <v>8963</v>
      </c>
      <c r="N89" s="44">
        <f t="shared" si="4"/>
        <v>537.78</v>
      </c>
      <c r="O89" s="44">
        <f t="shared" si="5"/>
        <v>537.78</v>
      </c>
      <c r="P89" s="44">
        <f t="shared" si="6"/>
        <v>10039</v>
      </c>
      <c r="Q89" s="25">
        <f t="shared" si="7"/>
        <v>-0.44000000000050932</v>
      </c>
    </row>
    <row r="90" spans="3:17" x14ac:dyDescent="0.25">
      <c r="C90" s="56" t="s">
        <v>236</v>
      </c>
      <c r="D90" s="48" t="s">
        <v>135</v>
      </c>
      <c r="E90" s="48" t="e">
        <f>VLOOKUP(F90,Final!$D$2:$D$63,1,FALSE)</f>
        <v>#N/A</v>
      </c>
      <c r="F90" s="49" t="s">
        <v>201</v>
      </c>
      <c r="G90" s="58">
        <v>43555</v>
      </c>
      <c r="H90" s="57">
        <v>10255.84</v>
      </c>
      <c r="I90" s="48" t="s">
        <v>143</v>
      </c>
      <c r="J90" s="48" t="s">
        <v>144</v>
      </c>
      <c r="K90" s="48" t="s">
        <v>145</v>
      </c>
      <c r="L90" s="50">
        <v>12</v>
      </c>
      <c r="M90" s="57">
        <v>9157</v>
      </c>
      <c r="N90" s="44">
        <f t="shared" si="4"/>
        <v>549.41999999999996</v>
      </c>
      <c r="O90" s="44">
        <f t="shared" si="5"/>
        <v>549.41999999999996</v>
      </c>
      <c r="P90" s="44">
        <f t="shared" si="6"/>
        <v>10256</v>
      </c>
      <c r="Q90" s="25">
        <f t="shared" si="7"/>
        <v>-0.15999999999985448</v>
      </c>
    </row>
    <row r="91" spans="3:17" x14ac:dyDescent="0.25">
      <c r="C91" s="56" t="s">
        <v>236</v>
      </c>
      <c r="D91" s="48" t="s">
        <v>135</v>
      </c>
      <c r="E91" s="48" t="e">
        <f>VLOOKUP(F91,Final!$D$2:$D$63,1,FALSE)</f>
        <v>#N/A</v>
      </c>
      <c r="F91" s="49" t="s">
        <v>202</v>
      </c>
      <c r="G91" s="58">
        <v>43496</v>
      </c>
      <c r="H91" s="57">
        <v>8964.48</v>
      </c>
      <c r="I91" s="48" t="s">
        <v>143</v>
      </c>
      <c r="J91" s="48" t="s">
        <v>144</v>
      </c>
      <c r="K91" s="48" t="s">
        <v>145</v>
      </c>
      <c r="L91" s="50">
        <v>12</v>
      </c>
      <c r="M91" s="57">
        <v>8004</v>
      </c>
      <c r="N91" s="44">
        <f t="shared" si="4"/>
        <v>480.24</v>
      </c>
      <c r="O91" s="44">
        <f t="shared" si="5"/>
        <v>480.24</v>
      </c>
      <c r="P91" s="44">
        <f t="shared" si="6"/>
        <v>8964</v>
      </c>
      <c r="Q91" s="25">
        <f t="shared" si="7"/>
        <v>0.47999999999956344</v>
      </c>
    </row>
    <row r="92" spans="3:17" x14ac:dyDescent="0.25">
      <c r="C92" s="56" t="s">
        <v>236</v>
      </c>
      <c r="D92" s="48" t="s">
        <v>135</v>
      </c>
      <c r="E92" s="48" t="e">
        <f>VLOOKUP(F92,Final!$D$2:$D$63,1,FALSE)</f>
        <v>#N/A</v>
      </c>
      <c r="F92" s="49" t="s">
        <v>203</v>
      </c>
      <c r="G92" s="58">
        <v>43496</v>
      </c>
      <c r="H92" s="57">
        <v>27522.880000000001</v>
      </c>
      <c r="I92" s="48" t="s">
        <v>143</v>
      </c>
      <c r="J92" s="48" t="s">
        <v>144</v>
      </c>
      <c r="K92" s="48" t="s">
        <v>145</v>
      </c>
      <c r="L92" s="50">
        <v>12</v>
      </c>
      <c r="M92" s="57">
        <v>24574</v>
      </c>
      <c r="N92" s="44">
        <f t="shared" si="4"/>
        <v>1474.44</v>
      </c>
      <c r="O92" s="44">
        <f t="shared" si="5"/>
        <v>1474.44</v>
      </c>
      <c r="P92" s="44">
        <f t="shared" si="6"/>
        <v>27523</v>
      </c>
      <c r="Q92" s="25">
        <f t="shared" si="7"/>
        <v>-0.11999999999898137</v>
      </c>
    </row>
    <row r="93" spans="3:17" hidden="1" x14ac:dyDescent="0.25">
      <c r="C93" s="56" t="s">
        <v>236</v>
      </c>
      <c r="D93" s="48" t="s">
        <v>135</v>
      </c>
      <c r="E93" s="48" t="str">
        <f>VLOOKUP(F93,Final!$D$2:$D$63,1,FALSE)</f>
        <v>GIRTSIM1801562</v>
      </c>
      <c r="F93" s="49" t="s">
        <v>60</v>
      </c>
      <c r="G93" s="58">
        <v>43524</v>
      </c>
      <c r="H93" s="45">
        <v>36001.279999999999</v>
      </c>
      <c r="I93" s="48" t="s">
        <v>143</v>
      </c>
      <c r="J93" s="48" t="s">
        <v>144</v>
      </c>
      <c r="K93" s="48" t="s">
        <v>145</v>
      </c>
      <c r="L93" s="50">
        <v>12</v>
      </c>
      <c r="M93" s="57">
        <v>32144</v>
      </c>
      <c r="N93" s="44">
        <f t="shared" si="4"/>
        <v>1928.64</v>
      </c>
      <c r="O93" s="44">
        <f t="shared" si="5"/>
        <v>1928.64</v>
      </c>
      <c r="P93" s="44">
        <f t="shared" si="6"/>
        <v>36001</v>
      </c>
      <c r="Q93" s="25">
        <f t="shared" si="7"/>
        <v>0.27999999999883585</v>
      </c>
    </row>
    <row r="94" spans="3:17" hidden="1" x14ac:dyDescent="0.25">
      <c r="C94" s="56" t="s">
        <v>236</v>
      </c>
      <c r="D94" s="48" t="s">
        <v>135</v>
      </c>
      <c r="E94" s="48" t="str">
        <f>VLOOKUP(F94,Final!$D$2:$D$63,1,FALSE)</f>
        <v>GIRTSIM1801804</v>
      </c>
      <c r="F94" s="49" t="s">
        <v>71</v>
      </c>
      <c r="G94" s="58">
        <v>43555</v>
      </c>
      <c r="H94" s="45">
        <v>22417.919999999998</v>
      </c>
      <c r="I94" s="48" t="s">
        <v>143</v>
      </c>
      <c r="J94" s="48" t="s">
        <v>144</v>
      </c>
      <c r="K94" s="48" t="s">
        <v>145</v>
      </c>
      <c r="L94" s="50">
        <v>12</v>
      </c>
      <c r="M94" s="57">
        <v>20016</v>
      </c>
      <c r="N94" s="44">
        <f t="shared" si="4"/>
        <v>1200.96</v>
      </c>
      <c r="O94" s="44">
        <f t="shared" si="5"/>
        <v>1200.96</v>
      </c>
      <c r="P94" s="44">
        <f t="shared" si="6"/>
        <v>22418</v>
      </c>
      <c r="Q94" s="25">
        <f t="shared" si="7"/>
        <v>-8.000000000174623E-2</v>
      </c>
    </row>
    <row r="95" spans="3:17" x14ac:dyDescent="0.25">
      <c r="C95" s="56" t="s">
        <v>236</v>
      </c>
      <c r="D95" s="48" t="s">
        <v>135</v>
      </c>
      <c r="E95" s="48" t="e">
        <f>VLOOKUP(F95,Final!$D$2:$D$63,1,FALSE)</f>
        <v>#N/A</v>
      </c>
      <c r="F95" s="49" t="s">
        <v>204</v>
      </c>
      <c r="G95" s="58">
        <v>43524</v>
      </c>
      <c r="H95" s="57">
        <v>1386.5</v>
      </c>
      <c r="I95" s="48" t="s">
        <v>143</v>
      </c>
      <c r="J95" s="48" t="s">
        <v>144</v>
      </c>
      <c r="K95" s="48" t="s">
        <v>145</v>
      </c>
      <c r="L95" s="50">
        <v>18</v>
      </c>
      <c r="M95" s="57">
        <v>1175</v>
      </c>
      <c r="N95" s="44">
        <f t="shared" si="4"/>
        <v>105.75</v>
      </c>
      <c r="O95" s="44">
        <f t="shared" si="5"/>
        <v>105.75</v>
      </c>
      <c r="P95" s="44">
        <f t="shared" si="6"/>
        <v>1387</v>
      </c>
      <c r="Q95" s="25">
        <f t="shared" si="7"/>
        <v>-0.5</v>
      </c>
    </row>
    <row r="96" spans="3:17" x14ac:dyDescent="0.25">
      <c r="C96" s="56" t="s">
        <v>236</v>
      </c>
      <c r="D96" s="48" t="s">
        <v>135</v>
      </c>
      <c r="E96" s="48" t="e">
        <f>VLOOKUP(F96,Final!$D$2:$D$63,1,FALSE)</f>
        <v>#N/A</v>
      </c>
      <c r="F96" s="49" t="s">
        <v>205</v>
      </c>
      <c r="G96" s="58">
        <v>43555</v>
      </c>
      <c r="H96" s="57">
        <v>354</v>
      </c>
      <c r="I96" s="48" t="s">
        <v>143</v>
      </c>
      <c r="J96" s="48" t="s">
        <v>144</v>
      </c>
      <c r="K96" s="48" t="s">
        <v>145</v>
      </c>
      <c r="L96" s="50">
        <v>18</v>
      </c>
      <c r="M96" s="57">
        <v>300</v>
      </c>
      <c r="N96" s="44">
        <f t="shared" si="4"/>
        <v>27</v>
      </c>
      <c r="O96" s="44">
        <f t="shared" si="5"/>
        <v>27</v>
      </c>
      <c r="P96" s="44">
        <f t="shared" si="6"/>
        <v>354</v>
      </c>
      <c r="Q96" s="25">
        <f t="shared" si="7"/>
        <v>0</v>
      </c>
    </row>
    <row r="97" spans="3:17" hidden="1" x14ac:dyDescent="0.25">
      <c r="C97" s="56" t="s">
        <v>226</v>
      </c>
      <c r="D97" s="48" t="s">
        <v>138</v>
      </c>
      <c r="E97" s="48" t="str">
        <f>VLOOKUP(F97,Final!$D$2:$D$63,1,FALSE)</f>
        <v>2244</v>
      </c>
      <c r="F97" s="49" t="s">
        <v>79</v>
      </c>
      <c r="G97" s="58">
        <v>43502</v>
      </c>
      <c r="H97" s="45">
        <v>12634</v>
      </c>
      <c r="I97" s="48" t="s">
        <v>143</v>
      </c>
      <c r="J97" s="48" t="s">
        <v>144</v>
      </c>
      <c r="K97" s="48" t="s">
        <v>145</v>
      </c>
      <c r="L97" s="50">
        <v>12</v>
      </c>
      <c r="M97" s="57">
        <v>11280</v>
      </c>
      <c r="N97" s="44">
        <f t="shared" si="4"/>
        <v>676.8</v>
      </c>
      <c r="O97" s="44">
        <f t="shared" si="5"/>
        <v>676.8</v>
      </c>
      <c r="P97" s="44">
        <f t="shared" si="6"/>
        <v>12634</v>
      </c>
      <c r="Q97" s="25">
        <f t="shared" si="7"/>
        <v>0</v>
      </c>
    </row>
    <row r="98" spans="3:17" hidden="1" x14ac:dyDescent="0.25">
      <c r="C98" s="56" t="s">
        <v>248</v>
      </c>
      <c r="D98" s="48" t="s">
        <v>206</v>
      </c>
      <c r="E98" s="48" t="e">
        <f>VLOOKUP(F98,Final!$D$2:$D$63,1,FALSE)</f>
        <v>#N/A</v>
      </c>
      <c r="F98" s="49" t="s">
        <v>207</v>
      </c>
      <c r="G98" s="58">
        <v>43460</v>
      </c>
      <c r="H98" s="45">
        <v>1180</v>
      </c>
      <c r="I98" s="48" t="s">
        <v>143</v>
      </c>
      <c r="J98" s="48" t="s">
        <v>144</v>
      </c>
      <c r="K98" s="48" t="s">
        <v>145</v>
      </c>
      <c r="L98" s="50">
        <v>18</v>
      </c>
      <c r="M98" s="57">
        <v>1000</v>
      </c>
      <c r="N98" s="44">
        <f t="shared" si="4"/>
        <v>90</v>
      </c>
      <c r="O98" s="44">
        <f t="shared" si="5"/>
        <v>90</v>
      </c>
      <c r="P98" s="44">
        <f t="shared" si="6"/>
        <v>1180</v>
      </c>
      <c r="Q98" s="25">
        <f t="shared" si="7"/>
        <v>0</v>
      </c>
    </row>
    <row r="99" spans="3:17" hidden="1" x14ac:dyDescent="0.25">
      <c r="C99" s="56" t="s">
        <v>229</v>
      </c>
      <c r="D99" s="48" t="s">
        <v>142</v>
      </c>
      <c r="E99" s="48" t="str">
        <f>VLOOKUP(F99,Final!$D$2:$D$63,1,FALSE)</f>
        <v>OE-9778</v>
      </c>
      <c r="F99" s="49" t="s">
        <v>53</v>
      </c>
      <c r="G99" s="58">
        <v>43517</v>
      </c>
      <c r="H99" s="45">
        <v>17909</v>
      </c>
      <c r="I99" s="48" t="s">
        <v>143</v>
      </c>
      <c r="J99" s="48" t="s">
        <v>144</v>
      </c>
      <c r="K99" s="48" t="s">
        <v>145</v>
      </c>
      <c r="L99" s="50">
        <v>12</v>
      </c>
      <c r="M99" s="57">
        <v>15990</v>
      </c>
      <c r="N99" s="44">
        <f t="shared" si="4"/>
        <v>959.4</v>
      </c>
      <c r="O99" s="44">
        <f t="shared" si="5"/>
        <v>959.4</v>
      </c>
      <c r="P99" s="44">
        <f t="shared" si="6"/>
        <v>17909</v>
      </c>
      <c r="Q99" s="25">
        <f t="shared" si="7"/>
        <v>0</v>
      </c>
    </row>
    <row r="100" spans="3:17" hidden="1" x14ac:dyDescent="0.25">
      <c r="C100" s="56" t="s">
        <v>99</v>
      </c>
      <c r="D100" s="48" t="s">
        <v>29</v>
      </c>
      <c r="E100" s="48" t="str">
        <f>VLOOKUP(F100,Final!$D$2:$D$63,1,FALSE)</f>
        <v>AO/08240/18-19</v>
      </c>
      <c r="F100" s="49" t="s">
        <v>28</v>
      </c>
      <c r="G100" s="58">
        <v>43496</v>
      </c>
      <c r="H100" s="45">
        <v>700</v>
      </c>
      <c r="I100" s="48" t="s">
        <v>143</v>
      </c>
      <c r="J100" s="48" t="s">
        <v>144</v>
      </c>
      <c r="K100" s="48" t="s">
        <v>145</v>
      </c>
      <c r="L100" s="50">
        <v>12</v>
      </c>
      <c r="M100" s="57">
        <v>625</v>
      </c>
      <c r="N100" s="44">
        <f t="shared" si="4"/>
        <v>37.5</v>
      </c>
      <c r="O100" s="44">
        <f t="shared" si="5"/>
        <v>37.5</v>
      </c>
      <c r="P100" s="44">
        <f t="shared" si="6"/>
        <v>700</v>
      </c>
      <c r="Q100" s="25">
        <f t="shared" si="7"/>
        <v>0</v>
      </c>
    </row>
    <row r="101" spans="3:17" hidden="1" x14ac:dyDescent="0.25">
      <c r="C101" s="56" t="s">
        <v>231</v>
      </c>
      <c r="D101" s="48" t="s">
        <v>208</v>
      </c>
      <c r="E101" s="48" t="e">
        <f>VLOOKUP(F101,Final!$D$2:$D$63,1,FALSE)</f>
        <v>#N/A</v>
      </c>
      <c r="F101" s="49" t="s">
        <v>209</v>
      </c>
      <c r="G101" s="58">
        <v>43377</v>
      </c>
      <c r="H101" s="45">
        <v>12600</v>
      </c>
      <c r="I101" s="48" t="s">
        <v>143</v>
      </c>
      <c r="J101" s="48" t="s">
        <v>144</v>
      </c>
      <c r="K101" s="48" t="s">
        <v>145</v>
      </c>
      <c r="L101" s="50">
        <v>12</v>
      </c>
      <c r="M101" s="57">
        <v>11250</v>
      </c>
      <c r="N101" s="44">
        <f t="shared" si="4"/>
        <v>675</v>
      </c>
      <c r="O101" s="44">
        <f t="shared" si="5"/>
        <v>675</v>
      </c>
      <c r="P101" s="44">
        <f t="shared" si="6"/>
        <v>12600</v>
      </c>
      <c r="Q101" s="25">
        <f t="shared" si="7"/>
        <v>0</v>
      </c>
    </row>
    <row r="102" spans="3:17" hidden="1" x14ac:dyDescent="0.25">
      <c r="C102" s="56" t="s">
        <v>231</v>
      </c>
      <c r="D102" s="48" t="s">
        <v>208</v>
      </c>
      <c r="E102" s="48" t="e">
        <f>VLOOKUP(F102,Final!$D$2:$D$63,1,FALSE)</f>
        <v>#N/A</v>
      </c>
      <c r="F102" s="49" t="s">
        <v>210</v>
      </c>
      <c r="G102" s="58">
        <v>43431</v>
      </c>
      <c r="H102" s="45">
        <v>24158</v>
      </c>
      <c r="I102" s="48" t="s">
        <v>143</v>
      </c>
      <c r="J102" s="48" t="s">
        <v>144</v>
      </c>
      <c r="K102" s="48" t="s">
        <v>145</v>
      </c>
      <c r="L102" s="50">
        <v>12</v>
      </c>
      <c r="M102" s="57">
        <v>21570</v>
      </c>
      <c r="N102" s="44">
        <f t="shared" si="4"/>
        <v>1294.2</v>
      </c>
      <c r="O102" s="44">
        <f t="shared" si="5"/>
        <v>1294.2</v>
      </c>
      <c r="P102" s="44">
        <f t="shared" si="6"/>
        <v>24158</v>
      </c>
      <c r="Q102" s="25">
        <f t="shared" si="7"/>
        <v>0</v>
      </c>
    </row>
    <row r="103" spans="3:17" hidden="1" x14ac:dyDescent="0.25">
      <c r="C103" s="56" t="s">
        <v>231</v>
      </c>
      <c r="D103" s="48" t="s">
        <v>208</v>
      </c>
      <c r="E103" s="48" t="e">
        <f>VLOOKUP(F103,Final!$D$2:$D$63,1,FALSE)</f>
        <v>#N/A</v>
      </c>
      <c r="F103" s="49" t="s">
        <v>211</v>
      </c>
      <c r="G103" s="58">
        <v>43453</v>
      </c>
      <c r="H103" s="45">
        <v>31853</v>
      </c>
      <c r="I103" s="48" t="s">
        <v>143</v>
      </c>
      <c r="J103" s="48" t="s">
        <v>144</v>
      </c>
      <c r="K103" s="48" t="s">
        <v>145</v>
      </c>
      <c r="L103" s="50">
        <v>12</v>
      </c>
      <c r="M103" s="57">
        <v>28440</v>
      </c>
      <c r="N103" s="44">
        <f t="shared" si="4"/>
        <v>1706.4</v>
      </c>
      <c r="O103" s="44">
        <f t="shared" si="5"/>
        <v>1706.4</v>
      </c>
      <c r="P103" s="44">
        <f t="shared" si="6"/>
        <v>31853</v>
      </c>
      <c r="Q103" s="25">
        <f t="shared" si="7"/>
        <v>0</v>
      </c>
    </row>
    <row r="104" spans="3:17" hidden="1" x14ac:dyDescent="0.25">
      <c r="C104" s="56" t="s">
        <v>220</v>
      </c>
      <c r="D104" s="48" t="s">
        <v>139</v>
      </c>
      <c r="E104" s="48" t="e">
        <f>VLOOKUP(F104,Final!$D$2:$D$63,1,FALSE)</f>
        <v>#N/A</v>
      </c>
      <c r="F104" s="49" t="s">
        <v>212</v>
      </c>
      <c r="G104" s="58">
        <v>43355</v>
      </c>
      <c r="H104" s="45">
        <v>35147</v>
      </c>
      <c r="I104" s="48" t="s">
        <v>143</v>
      </c>
      <c r="J104" s="48" t="s">
        <v>144</v>
      </c>
      <c r="K104" s="48" t="s">
        <v>145</v>
      </c>
      <c r="L104" s="50">
        <v>18</v>
      </c>
      <c r="M104" s="57">
        <v>29786</v>
      </c>
      <c r="N104" s="44">
        <f t="shared" si="4"/>
        <v>2680.74</v>
      </c>
      <c r="O104" s="44">
        <f t="shared" si="5"/>
        <v>2680.74</v>
      </c>
      <c r="P104" s="44">
        <f t="shared" si="6"/>
        <v>35147</v>
      </c>
      <c r="Q104" s="25">
        <f t="shared" si="7"/>
        <v>0</v>
      </c>
    </row>
    <row r="105" spans="3:17" hidden="1" x14ac:dyDescent="0.25">
      <c r="C105" s="56" t="s">
        <v>220</v>
      </c>
      <c r="D105" s="48" t="s">
        <v>139</v>
      </c>
      <c r="E105" s="48" t="str">
        <f>VLOOKUP(F105,Final!$D$2:$D$63,1,FALSE)</f>
        <v>L-2274</v>
      </c>
      <c r="F105" s="49" t="s">
        <v>40</v>
      </c>
      <c r="G105" s="58">
        <v>43504</v>
      </c>
      <c r="H105" s="57">
        <v>6098</v>
      </c>
      <c r="I105" s="48" t="s">
        <v>143</v>
      </c>
      <c r="J105" s="48" t="s">
        <v>144</v>
      </c>
      <c r="K105" s="48" t="s">
        <v>145</v>
      </c>
      <c r="L105" s="50">
        <v>12</v>
      </c>
      <c r="M105" s="57">
        <v>5445</v>
      </c>
      <c r="N105" s="44">
        <f t="shared" si="4"/>
        <v>326.7</v>
      </c>
      <c r="O105" s="44">
        <f t="shared" si="5"/>
        <v>326.7</v>
      </c>
      <c r="P105" s="44">
        <f t="shared" si="6"/>
        <v>6098</v>
      </c>
      <c r="Q105" s="25">
        <f t="shared" si="7"/>
        <v>0</v>
      </c>
    </row>
    <row r="106" spans="3:17" hidden="1" x14ac:dyDescent="0.25">
      <c r="C106" s="56" t="s">
        <v>220</v>
      </c>
      <c r="D106" s="48" t="s">
        <v>139</v>
      </c>
      <c r="E106" s="48" t="e">
        <f>VLOOKUP(F106,Final!$D$2:$D$63,1,FALSE)</f>
        <v>#N/A</v>
      </c>
      <c r="F106" s="49" t="s">
        <v>213</v>
      </c>
      <c r="G106" s="58">
        <v>43427</v>
      </c>
      <c r="H106" s="45">
        <v>2962</v>
      </c>
      <c r="I106" s="48" t="s">
        <v>143</v>
      </c>
      <c r="J106" s="48" t="s">
        <v>144</v>
      </c>
      <c r="K106" s="48" t="s">
        <v>145</v>
      </c>
      <c r="L106" s="50">
        <v>12</v>
      </c>
      <c r="M106" s="57">
        <v>2645</v>
      </c>
      <c r="N106" s="44">
        <f t="shared" si="4"/>
        <v>158.69999999999999</v>
      </c>
      <c r="O106" s="44">
        <f t="shared" si="5"/>
        <v>158.69999999999999</v>
      </c>
      <c r="P106" s="44">
        <f t="shared" si="6"/>
        <v>2962</v>
      </c>
      <c r="Q106" s="25">
        <f t="shared" si="7"/>
        <v>0</v>
      </c>
    </row>
    <row r="107" spans="3:17" hidden="1" x14ac:dyDescent="0.25">
      <c r="C107" s="56" t="s">
        <v>239</v>
      </c>
      <c r="D107" s="48" t="s">
        <v>134</v>
      </c>
      <c r="E107" s="48" t="str">
        <f>VLOOKUP(F107,Final!$D$2:$D$63,1,FALSE)</f>
        <v>BL00951/19</v>
      </c>
      <c r="F107" s="49" t="s">
        <v>30</v>
      </c>
      <c r="G107" s="58">
        <v>43496</v>
      </c>
      <c r="H107" s="45">
        <v>7198</v>
      </c>
      <c r="I107" s="48" t="s">
        <v>143</v>
      </c>
      <c r="J107" s="48" t="s">
        <v>144</v>
      </c>
      <c r="K107" s="48" t="s">
        <v>145</v>
      </c>
      <c r="L107" s="50">
        <v>12</v>
      </c>
      <c r="M107" s="57">
        <v>6426</v>
      </c>
      <c r="N107" s="44">
        <f t="shared" si="4"/>
        <v>385.56</v>
      </c>
      <c r="O107" s="44">
        <f t="shared" si="5"/>
        <v>385.56</v>
      </c>
      <c r="P107" s="44">
        <f t="shared" si="6"/>
        <v>7197</v>
      </c>
      <c r="Q107" s="25">
        <f t="shared" si="7"/>
        <v>1</v>
      </c>
    </row>
    <row r="108" spans="3:17" hidden="1" x14ac:dyDescent="0.25">
      <c r="C108" s="56" t="s">
        <v>239</v>
      </c>
      <c r="D108" s="48" t="s">
        <v>134</v>
      </c>
      <c r="E108" s="48" t="str">
        <f>VLOOKUP(F108,Final!$D$2:$D$63,1,FALSE)</f>
        <v>BL01042/19</v>
      </c>
      <c r="F108" s="49" t="s">
        <v>58</v>
      </c>
      <c r="G108" s="58">
        <v>43524</v>
      </c>
      <c r="H108" s="45">
        <v>4443</v>
      </c>
      <c r="I108" s="48" t="s">
        <v>143</v>
      </c>
      <c r="J108" s="48" t="s">
        <v>144</v>
      </c>
      <c r="K108" s="48" t="s">
        <v>145</v>
      </c>
      <c r="L108" s="50">
        <v>12</v>
      </c>
      <c r="M108" s="57">
        <v>3967</v>
      </c>
      <c r="N108" s="44">
        <f t="shared" si="4"/>
        <v>238.02</v>
      </c>
      <c r="O108" s="44">
        <f t="shared" si="5"/>
        <v>238.02</v>
      </c>
      <c r="P108" s="44">
        <f t="shared" si="6"/>
        <v>4443</v>
      </c>
      <c r="Q108" s="25">
        <f t="shared" si="7"/>
        <v>0</v>
      </c>
    </row>
    <row r="109" spans="3:17" hidden="1" x14ac:dyDescent="0.25">
      <c r="C109" s="56" t="s">
        <v>239</v>
      </c>
      <c r="D109" s="48" t="s">
        <v>134</v>
      </c>
      <c r="E109" s="48" t="str">
        <f>VLOOKUP(F109,Final!$D$2:$D$63,1,FALSE)</f>
        <v>BL01113/19</v>
      </c>
      <c r="F109" s="49" t="s">
        <v>70</v>
      </c>
      <c r="G109" s="58">
        <v>43554</v>
      </c>
      <c r="H109" s="45">
        <v>4607</v>
      </c>
      <c r="I109" s="48" t="s">
        <v>143</v>
      </c>
      <c r="J109" s="48" t="s">
        <v>144</v>
      </c>
      <c r="K109" s="48" t="s">
        <v>145</v>
      </c>
      <c r="L109" s="50">
        <v>12</v>
      </c>
      <c r="M109" s="57">
        <v>4113</v>
      </c>
      <c r="N109" s="44">
        <f t="shared" si="4"/>
        <v>246.78</v>
      </c>
      <c r="O109" s="44">
        <f t="shared" si="5"/>
        <v>246.78</v>
      </c>
      <c r="P109" s="44">
        <f t="shared" si="6"/>
        <v>4607</v>
      </c>
      <c r="Q109" s="25">
        <f t="shared" si="7"/>
        <v>0</v>
      </c>
    </row>
  </sheetData>
  <autoFilter ref="A1:Q109">
    <filterColumn colId="4">
      <filters>
        <filter val="#N/A"/>
      </filters>
    </filterColumn>
    <filterColumn colId="6">
      <filters>
        <dateGroupItem year="2019" dateTimeGrouping="year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>
      <selection sqref="A1:XFD1048576"/>
    </sheetView>
  </sheetViews>
  <sheetFormatPr defaultColWidth="47.85546875" defaultRowHeight="15" x14ac:dyDescent="0.25"/>
  <cols>
    <col min="1" max="1" width="9.85546875" style="2" bestFit="1" customWidth="1"/>
    <col min="2" max="2" width="43.5703125" style="33" bestFit="1" customWidth="1"/>
    <col min="3" max="3" width="11.5703125" bestFit="1" customWidth="1"/>
    <col min="4" max="4" width="15.5703125" style="18" bestFit="1" customWidth="1"/>
    <col min="5" max="5" width="19" bestFit="1" customWidth="1"/>
    <col min="6" max="6" width="12.5703125" style="25" customWidth="1"/>
    <col min="7" max="8" width="8.42578125" style="25" bestFit="1" customWidth="1"/>
    <col min="9" max="9" width="10.140625" style="31" bestFit="1" customWidth="1"/>
    <col min="10" max="10" width="14.85546875" style="25" bestFit="1" customWidth="1"/>
    <col min="11" max="11" width="15.140625" style="25" bestFit="1" customWidth="1"/>
    <col min="12" max="12" width="15.28515625" style="25" bestFit="1" customWidth="1"/>
  </cols>
  <sheetData>
    <row r="1" spans="1:12" x14ac:dyDescent="0.25">
      <c r="A1" s="26" t="s">
        <v>95</v>
      </c>
      <c r="B1" s="7" t="s">
        <v>96</v>
      </c>
      <c r="C1" s="6" t="s">
        <v>0</v>
      </c>
      <c r="D1" s="14" t="s">
        <v>1</v>
      </c>
      <c r="E1" s="6" t="s">
        <v>2</v>
      </c>
      <c r="F1" s="3" t="s">
        <v>120</v>
      </c>
      <c r="G1" s="3" t="s">
        <v>5</v>
      </c>
      <c r="H1" s="3" t="s">
        <v>6</v>
      </c>
      <c r="I1" s="3" t="s">
        <v>3</v>
      </c>
      <c r="J1" s="3" t="s">
        <v>7</v>
      </c>
      <c r="K1" s="4" t="s">
        <v>8</v>
      </c>
      <c r="L1" s="3" t="s">
        <v>4</v>
      </c>
    </row>
    <row r="2" spans="1:12" ht="24" x14ac:dyDescent="0.25">
      <c r="A2" s="27">
        <v>43468</v>
      </c>
      <c r="B2" s="12" t="s">
        <v>103</v>
      </c>
      <c r="C2" s="8" t="s">
        <v>9</v>
      </c>
      <c r="D2" s="15" t="s">
        <v>10</v>
      </c>
      <c r="E2" s="12" t="s">
        <v>11</v>
      </c>
      <c r="F2" s="19">
        <v>4960</v>
      </c>
      <c r="G2" s="19">
        <v>297.5</v>
      </c>
      <c r="H2" s="19">
        <v>297.5</v>
      </c>
      <c r="I2" s="19">
        <v>5555</v>
      </c>
      <c r="J2" s="19"/>
      <c r="K2" s="20"/>
      <c r="L2" s="19">
        <v>4960</v>
      </c>
    </row>
    <row r="3" spans="1:12" ht="24" x14ac:dyDescent="0.25">
      <c r="A3" s="28">
        <v>43472</v>
      </c>
      <c r="B3" s="13" t="s">
        <v>104</v>
      </c>
      <c r="C3" s="9" t="s">
        <v>9</v>
      </c>
      <c r="D3" s="16" t="s">
        <v>12</v>
      </c>
      <c r="E3" s="13" t="s">
        <v>13</v>
      </c>
      <c r="F3" s="21">
        <v>1790</v>
      </c>
      <c r="G3" s="21">
        <v>107.5</v>
      </c>
      <c r="H3" s="21">
        <v>107.5</v>
      </c>
      <c r="I3" s="21">
        <v>2005</v>
      </c>
      <c r="J3" s="21">
        <v>1790</v>
      </c>
      <c r="K3" s="22"/>
      <c r="L3" s="21"/>
    </row>
    <row r="4" spans="1:12" ht="24" x14ac:dyDescent="0.25">
      <c r="A4" s="28">
        <v>43475</v>
      </c>
      <c r="B4" s="13" t="s">
        <v>105</v>
      </c>
      <c r="C4" s="9" t="s">
        <v>9</v>
      </c>
      <c r="D4" s="16" t="s">
        <v>72</v>
      </c>
      <c r="E4" s="13" t="s">
        <v>14</v>
      </c>
      <c r="F4" s="21">
        <v>2448</v>
      </c>
      <c r="G4" s="21">
        <v>220.5</v>
      </c>
      <c r="H4" s="21">
        <v>220.5</v>
      </c>
      <c r="I4" s="21">
        <v>2889</v>
      </c>
      <c r="J4" s="21"/>
      <c r="K4" s="22"/>
      <c r="L4" s="21">
        <v>2448</v>
      </c>
    </row>
    <row r="5" spans="1:12" ht="36" x14ac:dyDescent="0.25">
      <c r="A5" s="28">
        <v>43475</v>
      </c>
      <c r="B5" s="13" t="s">
        <v>106</v>
      </c>
      <c r="C5" s="9" t="s">
        <v>9</v>
      </c>
      <c r="D5" s="16" t="s">
        <v>15</v>
      </c>
      <c r="E5" s="13" t="s">
        <v>16</v>
      </c>
      <c r="F5" s="21">
        <v>531.29999999999995</v>
      </c>
      <c r="G5" s="21">
        <v>31.85</v>
      </c>
      <c r="H5" s="21">
        <v>31.85</v>
      </c>
      <c r="I5" s="21">
        <v>595</v>
      </c>
      <c r="J5" s="21"/>
      <c r="K5" s="22">
        <v>531.29999999999995</v>
      </c>
      <c r="L5" s="21"/>
    </row>
    <row r="6" spans="1:12" ht="24" x14ac:dyDescent="0.25">
      <c r="A6" s="28">
        <v>43479</v>
      </c>
      <c r="B6" s="13" t="s">
        <v>107</v>
      </c>
      <c r="C6" s="9" t="s">
        <v>9</v>
      </c>
      <c r="D6" s="16" t="s">
        <v>17</v>
      </c>
      <c r="E6" s="13" t="s">
        <v>18</v>
      </c>
      <c r="F6" s="21">
        <v>1464.32</v>
      </c>
      <c r="G6" s="21">
        <v>87.84</v>
      </c>
      <c r="H6" s="21">
        <v>87.84</v>
      </c>
      <c r="I6" s="21">
        <v>1640</v>
      </c>
      <c r="J6" s="21"/>
      <c r="K6" s="22">
        <v>1464.32</v>
      </c>
      <c r="L6" s="21"/>
    </row>
    <row r="7" spans="1:12" ht="24" x14ac:dyDescent="0.25">
      <c r="A7" s="28">
        <v>43479</v>
      </c>
      <c r="B7" s="13" t="s">
        <v>107</v>
      </c>
      <c r="C7" s="9" t="s">
        <v>9</v>
      </c>
      <c r="D7" s="16" t="s">
        <v>19</v>
      </c>
      <c r="E7" s="13" t="s">
        <v>18</v>
      </c>
      <c r="F7" s="21">
        <v>366.08</v>
      </c>
      <c r="G7" s="21">
        <v>21.96</v>
      </c>
      <c r="H7" s="21">
        <v>21.96</v>
      </c>
      <c r="I7" s="21">
        <v>410</v>
      </c>
      <c r="J7" s="21"/>
      <c r="K7" s="22">
        <v>366.08</v>
      </c>
      <c r="L7" s="21"/>
    </row>
    <row r="8" spans="1:12" ht="24" x14ac:dyDescent="0.25">
      <c r="A8" s="28">
        <v>43480</v>
      </c>
      <c r="B8" s="13" t="s">
        <v>108</v>
      </c>
      <c r="C8" s="9" t="s">
        <v>9</v>
      </c>
      <c r="D8" s="16" t="s">
        <v>73</v>
      </c>
      <c r="E8" s="13" t="s">
        <v>20</v>
      </c>
      <c r="F8" s="21">
        <v>1742.5</v>
      </c>
      <c r="G8" s="21">
        <v>104.75</v>
      </c>
      <c r="H8" s="21">
        <v>104.75</v>
      </c>
      <c r="I8" s="21">
        <v>1952</v>
      </c>
      <c r="J8" s="21">
        <v>1742.5</v>
      </c>
      <c r="K8" s="22"/>
      <c r="L8" s="21"/>
    </row>
    <row r="9" spans="1:12" ht="24" x14ac:dyDescent="0.25">
      <c r="A9" s="28">
        <v>43482</v>
      </c>
      <c r="B9" s="13" t="s">
        <v>109</v>
      </c>
      <c r="C9" s="9" t="s">
        <v>9</v>
      </c>
      <c r="D9" s="16" t="s">
        <v>74</v>
      </c>
      <c r="E9" s="13" t="s">
        <v>21</v>
      </c>
      <c r="F9" s="21">
        <v>31206.76</v>
      </c>
      <c r="G9" s="21">
        <v>1872.62</v>
      </c>
      <c r="H9" s="21">
        <v>1872.62</v>
      </c>
      <c r="I9" s="21">
        <v>34952</v>
      </c>
      <c r="J9" s="21">
        <v>31206.76</v>
      </c>
      <c r="K9" s="22"/>
      <c r="L9" s="21"/>
    </row>
    <row r="10" spans="1:12" ht="24" x14ac:dyDescent="0.25">
      <c r="A10" s="28">
        <v>43483</v>
      </c>
      <c r="B10" s="13" t="s">
        <v>110</v>
      </c>
      <c r="C10" s="9" t="s">
        <v>9</v>
      </c>
      <c r="D10" s="16" t="s">
        <v>75</v>
      </c>
      <c r="E10" s="13" t="s">
        <v>22</v>
      </c>
      <c r="F10" s="21">
        <v>9040.5</v>
      </c>
      <c r="G10" s="21">
        <v>542.25</v>
      </c>
      <c r="H10" s="21">
        <v>542.25</v>
      </c>
      <c r="I10" s="21">
        <v>10125</v>
      </c>
      <c r="J10" s="21"/>
      <c r="K10" s="22"/>
      <c r="L10" s="21">
        <v>9040.5</v>
      </c>
    </row>
    <row r="11" spans="1:12" ht="24" x14ac:dyDescent="0.25">
      <c r="A11" s="28">
        <v>43487</v>
      </c>
      <c r="B11" s="13" t="s">
        <v>111</v>
      </c>
      <c r="C11" s="9" t="s">
        <v>9</v>
      </c>
      <c r="D11" s="16" t="s">
        <v>76</v>
      </c>
      <c r="E11" s="13" t="s">
        <v>23</v>
      </c>
      <c r="F11" s="21">
        <v>16610</v>
      </c>
      <c r="G11" s="21">
        <v>997</v>
      </c>
      <c r="H11" s="21">
        <v>997</v>
      </c>
      <c r="I11" s="21">
        <v>18604</v>
      </c>
      <c r="J11" s="21"/>
      <c r="K11" s="22"/>
      <c r="L11" s="21">
        <v>16610</v>
      </c>
    </row>
    <row r="12" spans="1:12" x14ac:dyDescent="0.25">
      <c r="A12" s="28">
        <v>43489</v>
      </c>
      <c r="B12" s="9" t="s">
        <v>97</v>
      </c>
      <c r="C12" s="9" t="s">
        <v>9</v>
      </c>
      <c r="D12" s="16" t="s">
        <v>24</v>
      </c>
      <c r="E12" s="9" t="s">
        <v>25</v>
      </c>
      <c r="F12" s="21">
        <v>6280</v>
      </c>
      <c r="G12" s="21">
        <v>565</v>
      </c>
      <c r="H12" s="21">
        <v>565</v>
      </c>
      <c r="I12" s="21">
        <v>7410</v>
      </c>
      <c r="J12" s="21"/>
      <c r="K12" s="22"/>
      <c r="L12" s="21">
        <v>6280</v>
      </c>
    </row>
    <row r="13" spans="1:12" x14ac:dyDescent="0.25">
      <c r="A13" s="28">
        <v>43493</v>
      </c>
      <c r="B13" s="9" t="s">
        <v>98</v>
      </c>
      <c r="C13" s="9" t="s">
        <v>9</v>
      </c>
      <c r="D13" s="16" t="s">
        <v>26</v>
      </c>
      <c r="E13" s="9" t="s">
        <v>27</v>
      </c>
      <c r="F13" s="21">
        <v>1200</v>
      </c>
      <c r="G13" s="21">
        <v>72</v>
      </c>
      <c r="H13" s="21">
        <v>72</v>
      </c>
      <c r="I13" s="21">
        <v>1344</v>
      </c>
      <c r="J13" s="21"/>
      <c r="K13" s="22"/>
      <c r="L13" s="21">
        <v>1200</v>
      </c>
    </row>
    <row r="14" spans="1:12" x14ac:dyDescent="0.25">
      <c r="A14" s="28">
        <v>43496</v>
      </c>
      <c r="B14" s="9" t="s">
        <v>99</v>
      </c>
      <c r="C14" s="9" t="s">
        <v>9</v>
      </c>
      <c r="D14" s="16" t="s">
        <v>28</v>
      </c>
      <c r="E14" s="9" t="s">
        <v>29</v>
      </c>
      <c r="F14" s="21">
        <v>625</v>
      </c>
      <c r="G14" s="21">
        <v>37.5</v>
      </c>
      <c r="H14" s="21">
        <v>37.5</v>
      </c>
      <c r="I14" s="21">
        <v>700</v>
      </c>
      <c r="J14" s="21"/>
      <c r="K14" s="22"/>
      <c r="L14" s="21">
        <v>625</v>
      </c>
    </row>
    <row r="15" spans="1:12" ht="24" x14ac:dyDescent="0.25">
      <c r="A15" s="28">
        <v>43496</v>
      </c>
      <c r="B15" s="13" t="s">
        <v>112</v>
      </c>
      <c r="C15" s="9" t="s">
        <v>9</v>
      </c>
      <c r="D15" s="16" t="s">
        <v>30</v>
      </c>
      <c r="E15" s="13" t="s">
        <v>31</v>
      </c>
      <c r="F15" s="21">
        <v>6426</v>
      </c>
      <c r="G15" s="21">
        <v>385.5</v>
      </c>
      <c r="H15" s="21">
        <v>385.5</v>
      </c>
      <c r="I15" s="21">
        <v>7197</v>
      </c>
      <c r="J15" s="21">
        <v>6426</v>
      </c>
      <c r="K15" s="22"/>
      <c r="L15" s="21"/>
    </row>
    <row r="16" spans="1:12" ht="24" x14ac:dyDescent="0.25">
      <c r="A16" s="28">
        <v>43496</v>
      </c>
      <c r="B16" s="13" t="s">
        <v>108</v>
      </c>
      <c r="C16" s="9" t="s">
        <v>9</v>
      </c>
      <c r="D16" s="16" t="s">
        <v>77</v>
      </c>
      <c r="E16" s="13" t="s">
        <v>20</v>
      </c>
      <c r="F16" s="21">
        <v>5880</v>
      </c>
      <c r="G16" s="21">
        <v>353</v>
      </c>
      <c r="H16" s="21">
        <v>353</v>
      </c>
      <c r="I16" s="21">
        <v>6586</v>
      </c>
      <c r="J16" s="21">
        <v>5880</v>
      </c>
      <c r="K16" s="22"/>
      <c r="L16" s="21"/>
    </row>
    <row r="17" spans="1:12" ht="24" x14ac:dyDescent="0.25">
      <c r="A17" s="28">
        <v>43496</v>
      </c>
      <c r="B17" s="13" t="s">
        <v>113</v>
      </c>
      <c r="C17" s="9" t="s">
        <v>9</v>
      </c>
      <c r="D17" s="16" t="s">
        <v>32</v>
      </c>
      <c r="E17" s="13" t="s">
        <v>33</v>
      </c>
      <c r="F17" s="21">
        <v>11595</v>
      </c>
      <c r="G17" s="21">
        <v>695.5</v>
      </c>
      <c r="H17" s="21">
        <v>695.5</v>
      </c>
      <c r="I17" s="21">
        <v>12986</v>
      </c>
      <c r="J17" s="21">
        <v>11595</v>
      </c>
      <c r="K17" s="22"/>
      <c r="L17" s="21"/>
    </row>
    <row r="18" spans="1:12" ht="24" x14ac:dyDescent="0.25">
      <c r="A18" s="28">
        <v>43496</v>
      </c>
      <c r="B18" s="13" t="s">
        <v>114</v>
      </c>
      <c r="C18" s="9" t="s">
        <v>9</v>
      </c>
      <c r="D18" s="16" t="s">
        <v>34</v>
      </c>
      <c r="E18" s="13" t="s">
        <v>35</v>
      </c>
      <c r="F18" s="21">
        <v>7683</v>
      </c>
      <c r="G18" s="21">
        <v>461</v>
      </c>
      <c r="H18" s="21">
        <v>461</v>
      </c>
      <c r="I18" s="21">
        <v>8605</v>
      </c>
      <c r="J18" s="21">
        <v>7683</v>
      </c>
      <c r="K18" s="22"/>
      <c r="L18" s="21"/>
    </row>
    <row r="19" spans="1:12" ht="24" x14ac:dyDescent="0.25">
      <c r="A19" s="28">
        <v>43497</v>
      </c>
      <c r="B19" s="13" t="s">
        <v>109</v>
      </c>
      <c r="C19" s="9" t="s">
        <v>9</v>
      </c>
      <c r="D19" s="16" t="s">
        <v>78</v>
      </c>
      <c r="E19" s="13" t="s">
        <v>21</v>
      </c>
      <c r="F19" s="21">
        <v>37069</v>
      </c>
      <c r="G19" s="21">
        <v>2224</v>
      </c>
      <c r="H19" s="21">
        <v>2224</v>
      </c>
      <c r="I19" s="21">
        <v>41517</v>
      </c>
      <c r="J19" s="21">
        <v>37069</v>
      </c>
      <c r="K19" s="22"/>
      <c r="L19" s="21"/>
    </row>
    <row r="20" spans="1:12" ht="24" x14ac:dyDescent="0.25">
      <c r="A20" s="28">
        <v>43500</v>
      </c>
      <c r="B20" s="13" t="s">
        <v>115</v>
      </c>
      <c r="C20" s="9" t="s">
        <v>9</v>
      </c>
      <c r="D20" s="16" t="s">
        <v>36</v>
      </c>
      <c r="E20" s="13" t="s">
        <v>37</v>
      </c>
      <c r="F20" s="21">
        <v>2048.2199999999998</v>
      </c>
      <c r="G20" s="21">
        <v>122.89</v>
      </c>
      <c r="H20" s="21">
        <v>122.89</v>
      </c>
      <c r="I20" s="21">
        <v>2294</v>
      </c>
      <c r="J20" s="21"/>
      <c r="K20" s="22">
        <v>2048.2199999999998</v>
      </c>
      <c r="L20" s="21"/>
    </row>
    <row r="21" spans="1:12" ht="24" x14ac:dyDescent="0.25">
      <c r="A21" s="28">
        <v>43500</v>
      </c>
      <c r="B21" s="13" t="s">
        <v>107</v>
      </c>
      <c r="C21" s="9" t="s">
        <v>9</v>
      </c>
      <c r="D21" s="16" t="s">
        <v>38</v>
      </c>
      <c r="E21" s="13" t="s">
        <v>18</v>
      </c>
      <c r="F21" s="21">
        <v>857.14</v>
      </c>
      <c r="G21" s="21">
        <v>51.43</v>
      </c>
      <c r="H21" s="21">
        <v>51.43</v>
      </c>
      <c r="I21" s="21">
        <v>960</v>
      </c>
      <c r="J21" s="21"/>
      <c r="K21" s="22">
        <v>857.14</v>
      </c>
      <c r="L21" s="21"/>
    </row>
    <row r="22" spans="1:12" ht="24" x14ac:dyDescent="0.25">
      <c r="A22" s="28">
        <v>43502</v>
      </c>
      <c r="B22" s="9" t="s">
        <v>100</v>
      </c>
      <c r="C22" s="9" t="s">
        <v>9</v>
      </c>
      <c r="D22" s="16" t="s">
        <v>79</v>
      </c>
      <c r="E22" s="13" t="s">
        <v>39</v>
      </c>
      <c r="F22" s="21">
        <v>11280</v>
      </c>
      <c r="G22" s="21">
        <v>677</v>
      </c>
      <c r="H22" s="21">
        <v>677</v>
      </c>
      <c r="I22" s="21">
        <v>12634</v>
      </c>
      <c r="J22" s="21"/>
      <c r="K22" s="22"/>
      <c r="L22" s="21">
        <v>11280</v>
      </c>
    </row>
    <row r="23" spans="1:12" ht="24" x14ac:dyDescent="0.25">
      <c r="A23" s="28">
        <v>43502</v>
      </c>
      <c r="B23" s="13" t="s">
        <v>105</v>
      </c>
      <c r="C23" s="9" t="s">
        <v>9</v>
      </c>
      <c r="D23" s="16" t="s">
        <v>80</v>
      </c>
      <c r="E23" s="13" t="s">
        <v>14</v>
      </c>
      <c r="F23" s="21">
        <v>2160</v>
      </c>
      <c r="G23" s="21">
        <v>194.5</v>
      </c>
      <c r="H23" s="21">
        <v>194.5</v>
      </c>
      <c r="I23" s="21">
        <v>2549</v>
      </c>
      <c r="J23" s="21"/>
      <c r="K23" s="22"/>
      <c r="L23" s="21">
        <v>2160</v>
      </c>
    </row>
    <row r="24" spans="1:12" ht="24" x14ac:dyDescent="0.25">
      <c r="A24" s="28">
        <v>43504</v>
      </c>
      <c r="B24" s="13" t="s">
        <v>116</v>
      </c>
      <c r="C24" s="9" t="s">
        <v>9</v>
      </c>
      <c r="D24" s="16" t="s">
        <v>40</v>
      </c>
      <c r="E24" s="13" t="s">
        <v>41</v>
      </c>
      <c r="F24" s="21">
        <v>5445</v>
      </c>
      <c r="G24" s="21">
        <v>326.5</v>
      </c>
      <c r="H24" s="21">
        <v>326.5</v>
      </c>
      <c r="I24" s="21">
        <v>6098</v>
      </c>
      <c r="J24" s="21"/>
      <c r="K24" s="22"/>
      <c r="L24" s="21">
        <v>5445</v>
      </c>
    </row>
    <row r="25" spans="1:12" ht="24" x14ac:dyDescent="0.25">
      <c r="A25" s="28">
        <v>43504</v>
      </c>
      <c r="B25" s="13" t="s">
        <v>117</v>
      </c>
      <c r="C25" s="9" t="s">
        <v>9</v>
      </c>
      <c r="D25" s="16" t="s">
        <v>81</v>
      </c>
      <c r="E25" s="13" t="s">
        <v>42</v>
      </c>
      <c r="F25" s="21">
        <v>10700</v>
      </c>
      <c r="G25" s="21">
        <v>642</v>
      </c>
      <c r="H25" s="21">
        <v>642</v>
      </c>
      <c r="I25" s="21">
        <v>11984</v>
      </c>
      <c r="J25" s="21"/>
      <c r="K25" s="22"/>
      <c r="L25" s="21">
        <v>10700</v>
      </c>
    </row>
    <row r="26" spans="1:12" ht="24" x14ac:dyDescent="0.25">
      <c r="A26" s="28">
        <v>43504</v>
      </c>
      <c r="B26" s="13" t="s">
        <v>104</v>
      </c>
      <c r="C26" s="9" t="s">
        <v>9</v>
      </c>
      <c r="D26" s="16" t="s">
        <v>43</v>
      </c>
      <c r="E26" s="13" t="s">
        <v>13</v>
      </c>
      <c r="F26" s="21">
        <v>3440</v>
      </c>
      <c r="G26" s="21">
        <v>212.5</v>
      </c>
      <c r="H26" s="21">
        <v>212.5</v>
      </c>
      <c r="I26" s="21">
        <v>3865</v>
      </c>
      <c r="J26" s="21">
        <v>3440</v>
      </c>
      <c r="K26" s="22"/>
      <c r="L26" s="21"/>
    </row>
    <row r="27" spans="1:12" ht="24" x14ac:dyDescent="0.25">
      <c r="A27" s="28">
        <v>43507</v>
      </c>
      <c r="B27" s="13" t="s">
        <v>107</v>
      </c>
      <c r="C27" s="9" t="s">
        <v>9</v>
      </c>
      <c r="D27" s="16" t="s">
        <v>44</v>
      </c>
      <c r="E27" s="13" t="s">
        <v>18</v>
      </c>
      <c r="F27" s="21">
        <v>857.14</v>
      </c>
      <c r="G27" s="21">
        <v>51.43</v>
      </c>
      <c r="H27" s="21">
        <v>51.43</v>
      </c>
      <c r="I27" s="21">
        <v>960</v>
      </c>
      <c r="J27" s="21"/>
      <c r="K27" s="22">
        <v>857.14</v>
      </c>
      <c r="L27" s="21"/>
    </row>
    <row r="28" spans="1:12" ht="24" x14ac:dyDescent="0.25">
      <c r="A28" s="28">
        <v>43508</v>
      </c>
      <c r="B28" s="13" t="s">
        <v>107</v>
      </c>
      <c r="C28" s="9" t="s">
        <v>9</v>
      </c>
      <c r="D28" s="16" t="s">
        <v>45</v>
      </c>
      <c r="E28" s="13" t="s">
        <v>18</v>
      </c>
      <c r="F28" s="21">
        <v>366.08</v>
      </c>
      <c r="G28" s="21">
        <v>21.96</v>
      </c>
      <c r="H28" s="21">
        <v>21.96</v>
      </c>
      <c r="I28" s="21">
        <v>410</v>
      </c>
      <c r="J28" s="21"/>
      <c r="K28" s="22">
        <v>366.08</v>
      </c>
      <c r="L28" s="21"/>
    </row>
    <row r="29" spans="1:12" ht="24" x14ac:dyDescent="0.25">
      <c r="A29" s="28">
        <v>43508</v>
      </c>
      <c r="B29" s="13" t="s">
        <v>107</v>
      </c>
      <c r="C29" s="9" t="s">
        <v>9</v>
      </c>
      <c r="D29" s="16" t="s">
        <v>46</v>
      </c>
      <c r="E29" s="13" t="s">
        <v>18</v>
      </c>
      <c r="F29" s="21">
        <v>857.14</v>
      </c>
      <c r="G29" s="21">
        <v>51.43</v>
      </c>
      <c r="H29" s="21">
        <v>51.43</v>
      </c>
      <c r="I29" s="21">
        <v>960</v>
      </c>
      <c r="J29" s="21"/>
      <c r="K29" s="22">
        <v>857.14</v>
      </c>
      <c r="L29" s="21"/>
    </row>
    <row r="30" spans="1:12" x14ac:dyDescent="0.25">
      <c r="A30" s="28">
        <v>43509</v>
      </c>
      <c r="B30" s="9" t="s">
        <v>101</v>
      </c>
      <c r="C30" s="9" t="s">
        <v>9</v>
      </c>
      <c r="D30" s="16" t="s">
        <v>82</v>
      </c>
      <c r="E30" s="9" t="s">
        <v>47</v>
      </c>
      <c r="F30" s="21">
        <v>1061.5999999999999</v>
      </c>
      <c r="G30" s="21">
        <v>63.7</v>
      </c>
      <c r="H30" s="21">
        <v>63.7</v>
      </c>
      <c r="I30" s="21">
        <v>1189</v>
      </c>
      <c r="J30" s="21"/>
      <c r="K30" s="22">
        <v>1061.5999999999999</v>
      </c>
      <c r="L30" s="21"/>
    </row>
    <row r="31" spans="1:12" ht="24" x14ac:dyDescent="0.25">
      <c r="A31" s="28">
        <v>43510</v>
      </c>
      <c r="B31" s="13" t="s">
        <v>107</v>
      </c>
      <c r="C31" s="9" t="s">
        <v>9</v>
      </c>
      <c r="D31" s="16" t="s">
        <v>48</v>
      </c>
      <c r="E31" s="13" t="s">
        <v>18</v>
      </c>
      <c r="F31" s="21">
        <v>366.08</v>
      </c>
      <c r="G31" s="21">
        <v>21.96</v>
      </c>
      <c r="H31" s="21">
        <v>21.96</v>
      </c>
      <c r="I31" s="21">
        <v>410</v>
      </c>
      <c r="J31" s="21"/>
      <c r="K31" s="22">
        <v>366.08</v>
      </c>
      <c r="L31" s="21"/>
    </row>
    <row r="32" spans="1:12" x14ac:dyDescent="0.25">
      <c r="A32" s="28">
        <v>43512</v>
      </c>
      <c r="B32" s="9" t="s">
        <v>101</v>
      </c>
      <c r="C32" s="9" t="s">
        <v>9</v>
      </c>
      <c r="D32" s="16" t="s">
        <v>83</v>
      </c>
      <c r="E32" s="9" t="s">
        <v>47</v>
      </c>
      <c r="F32" s="21">
        <v>1061.5999999999999</v>
      </c>
      <c r="G32" s="21">
        <v>63.7</v>
      </c>
      <c r="H32" s="21">
        <v>63.7</v>
      </c>
      <c r="I32" s="21">
        <v>1189</v>
      </c>
      <c r="J32" s="21"/>
      <c r="K32" s="22">
        <v>1061.5999999999999</v>
      </c>
      <c r="L32" s="21"/>
    </row>
    <row r="33" spans="1:12" ht="24" x14ac:dyDescent="0.25">
      <c r="A33" s="28">
        <v>43514</v>
      </c>
      <c r="B33" s="13" t="s">
        <v>107</v>
      </c>
      <c r="C33" s="9" t="s">
        <v>9</v>
      </c>
      <c r="D33" s="16" t="s">
        <v>49</v>
      </c>
      <c r="E33" s="13" t="s">
        <v>18</v>
      </c>
      <c r="F33" s="21">
        <v>366.08</v>
      </c>
      <c r="G33" s="21">
        <v>21.96</v>
      </c>
      <c r="H33" s="21">
        <v>21.96</v>
      </c>
      <c r="I33" s="21">
        <v>410</v>
      </c>
      <c r="J33" s="21"/>
      <c r="K33" s="22">
        <v>366.08</v>
      </c>
      <c r="L33" s="21"/>
    </row>
    <row r="34" spans="1:12" ht="24" x14ac:dyDescent="0.25">
      <c r="A34" s="28">
        <v>43514</v>
      </c>
      <c r="B34" s="13" t="s">
        <v>107</v>
      </c>
      <c r="C34" s="9" t="s">
        <v>9</v>
      </c>
      <c r="D34" s="16" t="s">
        <v>50</v>
      </c>
      <c r="E34" s="13" t="s">
        <v>18</v>
      </c>
      <c r="F34" s="21">
        <v>2296</v>
      </c>
      <c r="G34" s="21">
        <v>138</v>
      </c>
      <c r="H34" s="21">
        <v>138</v>
      </c>
      <c r="I34" s="21">
        <v>2572</v>
      </c>
      <c r="J34" s="21"/>
      <c r="K34" s="22">
        <v>2296</v>
      </c>
      <c r="L34" s="21"/>
    </row>
    <row r="35" spans="1:12" ht="24" x14ac:dyDescent="0.25">
      <c r="A35" s="28">
        <v>43515</v>
      </c>
      <c r="B35" s="13" t="s">
        <v>118</v>
      </c>
      <c r="C35" s="9" t="s">
        <v>9</v>
      </c>
      <c r="D35" s="16" t="s">
        <v>84</v>
      </c>
      <c r="E35" s="13" t="s">
        <v>51</v>
      </c>
      <c r="F35" s="21">
        <v>3672</v>
      </c>
      <c r="G35" s="21">
        <v>330.48</v>
      </c>
      <c r="H35" s="21">
        <v>330.48</v>
      </c>
      <c r="I35" s="21">
        <v>4332.96</v>
      </c>
      <c r="J35" s="21"/>
      <c r="K35" s="22"/>
      <c r="L35" s="21">
        <v>3672</v>
      </c>
    </row>
    <row r="36" spans="1:12" ht="24" x14ac:dyDescent="0.25">
      <c r="A36" s="28">
        <v>43515</v>
      </c>
      <c r="B36" s="13" t="s">
        <v>107</v>
      </c>
      <c r="C36" s="9" t="s">
        <v>9</v>
      </c>
      <c r="D36" s="16" t="s">
        <v>52</v>
      </c>
      <c r="E36" s="13" t="s">
        <v>18</v>
      </c>
      <c r="F36" s="21">
        <v>2296</v>
      </c>
      <c r="G36" s="21">
        <v>138</v>
      </c>
      <c r="H36" s="21">
        <v>138</v>
      </c>
      <c r="I36" s="21">
        <v>2572</v>
      </c>
      <c r="J36" s="21"/>
      <c r="K36" s="22">
        <v>2296</v>
      </c>
      <c r="L36" s="21"/>
    </row>
    <row r="37" spans="1:12" ht="24" x14ac:dyDescent="0.25">
      <c r="A37" s="28">
        <v>43516</v>
      </c>
      <c r="B37" s="13" t="s">
        <v>111</v>
      </c>
      <c r="C37" s="9" t="s">
        <v>9</v>
      </c>
      <c r="D37" s="16" t="s">
        <v>85</v>
      </c>
      <c r="E37" s="13" t="s">
        <v>23</v>
      </c>
      <c r="F37" s="21">
        <v>16780</v>
      </c>
      <c r="G37" s="21">
        <v>1007</v>
      </c>
      <c r="H37" s="21">
        <v>1007</v>
      </c>
      <c r="I37" s="21">
        <v>18794</v>
      </c>
      <c r="J37" s="21"/>
      <c r="K37" s="22"/>
      <c r="L37" s="21">
        <v>16780</v>
      </c>
    </row>
    <row r="38" spans="1:12" ht="24" x14ac:dyDescent="0.25">
      <c r="A38" s="28">
        <v>43517</v>
      </c>
      <c r="B38" s="13" t="s">
        <v>117</v>
      </c>
      <c r="C38" s="9" t="s">
        <v>9</v>
      </c>
      <c r="D38" s="16" t="s">
        <v>86</v>
      </c>
      <c r="E38" s="13" t="s">
        <v>42</v>
      </c>
      <c r="F38" s="21">
        <v>7425</v>
      </c>
      <c r="G38" s="21">
        <v>445.5</v>
      </c>
      <c r="H38" s="21">
        <v>445.5</v>
      </c>
      <c r="I38" s="21">
        <v>8316</v>
      </c>
      <c r="J38" s="21"/>
      <c r="K38" s="22"/>
      <c r="L38" s="21">
        <v>7425</v>
      </c>
    </row>
    <row r="39" spans="1:12" ht="24" x14ac:dyDescent="0.25">
      <c r="A39" s="28">
        <v>43517</v>
      </c>
      <c r="B39" s="13" t="s">
        <v>119</v>
      </c>
      <c r="C39" s="9" t="s">
        <v>9</v>
      </c>
      <c r="D39" s="16" t="s">
        <v>53</v>
      </c>
      <c r="E39" s="13" t="s">
        <v>54</v>
      </c>
      <c r="F39" s="21">
        <v>15040</v>
      </c>
      <c r="G39" s="21">
        <v>902.5</v>
      </c>
      <c r="H39" s="21">
        <v>902.5</v>
      </c>
      <c r="I39" s="21">
        <v>16845</v>
      </c>
      <c r="J39" s="21"/>
      <c r="K39" s="22"/>
      <c r="L39" s="21">
        <v>15040</v>
      </c>
    </row>
    <row r="40" spans="1:12" x14ac:dyDescent="0.25">
      <c r="A40" s="28">
        <v>43519</v>
      </c>
      <c r="B40" s="9" t="s">
        <v>98</v>
      </c>
      <c r="C40" s="9" t="s">
        <v>9</v>
      </c>
      <c r="D40" s="16" t="s">
        <v>55</v>
      </c>
      <c r="E40" s="9" t="s">
        <v>27</v>
      </c>
      <c r="F40" s="21">
        <v>500</v>
      </c>
      <c r="G40" s="21">
        <v>30</v>
      </c>
      <c r="H40" s="21">
        <v>30</v>
      </c>
      <c r="I40" s="21">
        <v>560</v>
      </c>
      <c r="J40" s="21"/>
      <c r="K40" s="22"/>
      <c r="L40" s="21">
        <v>500</v>
      </c>
    </row>
    <row r="41" spans="1:12" ht="24" x14ac:dyDescent="0.25">
      <c r="A41" s="28">
        <v>43519</v>
      </c>
      <c r="B41" s="13" t="s">
        <v>107</v>
      </c>
      <c r="C41" s="9" t="s">
        <v>9</v>
      </c>
      <c r="D41" s="16" t="s">
        <v>56</v>
      </c>
      <c r="E41" s="13" t="s">
        <v>18</v>
      </c>
      <c r="F41" s="21">
        <v>366.08</v>
      </c>
      <c r="G41" s="21">
        <v>21.96</v>
      </c>
      <c r="H41" s="21">
        <v>21.96</v>
      </c>
      <c r="I41" s="21">
        <v>410</v>
      </c>
      <c r="J41" s="21"/>
      <c r="K41" s="22">
        <v>366.08</v>
      </c>
      <c r="L41" s="21"/>
    </row>
    <row r="42" spans="1:12" ht="24" x14ac:dyDescent="0.25">
      <c r="A42" s="28">
        <v>43521</v>
      </c>
      <c r="B42" s="13" t="s">
        <v>107</v>
      </c>
      <c r="C42" s="9" t="s">
        <v>9</v>
      </c>
      <c r="D42" s="16" t="s">
        <v>57</v>
      </c>
      <c r="E42" s="13" t="s">
        <v>18</v>
      </c>
      <c r="F42" s="21">
        <v>366.08</v>
      </c>
      <c r="G42" s="21">
        <v>21.96</v>
      </c>
      <c r="H42" s="21">
        <v>21.96</v>
      </c>
      <c r="I42" s="21">
        <v>410</v>
      </c>
      <c r="J42" s="21"/>
      <c r="K42" s="22">
        <v>366.08</v>
      </c>
      <c r="L42" s="21"/>
    </row>
    <row r="43" spans="1:12" ht="24" x14ac:dyDescent="0.25">
      <c r="A43" s="28">
        <v>43524</v>
      </c>
      <c r="B43" s="13" t="s">
        <v>112</v>
      </c>
      <c r="C43" s="9" t="s">
        <v>9</v>
      </c>
      <c r="D43" s="16" t="s">
        <v>58</v>
      </c>
      <c r="E43" s="13" t="s">
        <v>31</v>
      </c>
      <c r="F43" s="21">
        <v>3967</v>
      </c>
      <c r="G43" s="21">
        <v>238</v>
      </c>
      <c r="H43" s="21">
        <v>238</v>
      </c>
      <c r="I43" s="21">
        <v>4443</v>
      </c>
      <c r="J43" s="21">
        <v>3967</v>
      </c>
      <c r="K43" s="22"/>
      <c r="L43" s="21"/>
    </row>
    <row r="44" spans="1:12" ht="24" x14ac:dyDescent="0.25">
      <c r="A44" s="28">
        <v>43524</v>
      </c>
      <c r="B44" s="13" t="s">
        <v>114</v>
      </c>
      <c r="C44" s="9" t="s">
        <v>9</v>
      </c>
      <c r="D44" s="16" t="s">
        <v>59</v>
      </c>
      <c r="E44" s="13" t="s">
        <v>35</v>
      </c>
      <c r="F44" s="21">
        <v>7700</v>
      </c>
      <c r="G44" s="21">
        <v>462</v>
      </c>
      <c r="H44" s="21">
        <v>462</v>
      </c>
      <c r="I44" s="21">
        <v>8624</v>
      </c>
      <c r="J44" s="21">
        <v>7700</v>
      </c>
      <c r="K44" s="22"/>
      <c r="L44" s="21"/>
    </row>
    <row r="45" spans="1:12" ht="24" x14ac:dyDescent="0.25">
      <c r="A45" s="28">
        <v>43524</v>
      </c>
      <c r="B45" s="13" t="s">
        <v>113</v>
      </c>
      <c r="C45" s="9" t="s">
        <v>9</v>
      </c>
      <c r="D45" s="16" t="s">
        <v>60</v>
      </c>
      <c r="E45" s="13" t="s">
        <v>33</v>
      </c>
      <c r="F45" s="21">
        <v>32144</v>
      </c>
      <c r="G45" s="21">
        <v>1928</v>
      </c>
      <c r="H45" s="21">
        <v>1928</v>
      </c>
      <c r="I45" s="21">
        <v>36000</v>
      </c>
      <c r="J45" s="21">
        <v>32144</v>
      </c>
      <c r="K45" s="22"/>
      <c r="L45" s="21"/>
    </row>
    <row r="46" spans="1:12" ht="24" x14ac:dyDescent="0.25">
      <c r="A46" s="28">
        <v>43524</v>
      </c>
      <c r="B46" s="13" t="s">
        <v>108</v>
      </c>
      <c r="C46" s="9" t="s">
        <v>9</v>
      </c>
      <c r="D46" s="16" t="s">
        <v>87</v>
      </c>
      <c r="E46" s="13" t="s">
        <v>20</v>
      </c>
      <c r="F46" s="21">
        <v>4612.5</v>
      </c>
      <c r="G46" s="21">
        <v>276.75</v>
      </c>
      <c r="H46" s="21">
        <v>276.75</v>
      </c>
      <c r="I46" s="21">
        <v>5166</v>
      </c>
      <c r="J46" s="21">
        <v>4612.5</v>
      </c>
      <c r="K46" s="22"/>
      <c r="L46" s="21"/>
    </row>
    <row r="47" spans="1:12" ht="24" x14ac:dyDescent="0.25">
      <c r="A47" s="28">
        <v>43524</v>
      </c>
      <c r="B47" s="13" t="s">
        <v>108</v>
      </c>
      <c r="C47" s="9" t="s">
        <v>9</v>
      </c>
      <c r="D47" s="16" t="s">
        <v>88</v>
      </c>
      <c r="E47" s="13" t="s">
        <v>20</v>
      </c>
      <c r="F47" s="21">
        <v>4406.5</v>
      </c>
      <c r="G47" s="21">
        <v>264.25</v>
      </c>
      <c r="H47" s="21">
        <v>264.25</v>
      </c>
      <c r="I47" s="21">
        <v>4935</v>
      </c>
      <c r="J47" s="21">
        <v>4406.5</v>
      </c>
      <c r="K47" s="22"/>
      <c r="L47" s="21"/>
    </row>
    <row r="48" spans="1:12" ht="24" x14ac:dyDescent="0.25">
      <c r="A48" s="28">
        <v>43525</v>
      </c>
      <c r="B48" s="13" t="s">
        <v>115</v>
      </c>
      <c r="C48" s="9" t="s">
        <v>9</v>
      </c>
      <c r="D48" s="16" t="s">
        <v>61</v>
      </c>
      <c r="E48" s="13" t="s">
        <v>37</v>
      </c>
      <c r="F48" s="21">
        <v>3196.44</v>
      </c>
      <c r="G48" s="21">
        <v>191.78</v>
      </c>
      <c r="H48" s="21">
        <v>191.78</v>
      </c>
      <c r="I48" s="21">
        <v>3580</v>
      </c>
      <c r="J48" s="21"/>
      <c r="K48" s="22">
        <v>3196.44</v>
      </c>
      <c r="L48" s="21"/>
    </row>
    <row r="49" spans="1:12" ht="24" x14ac:dyDescent="0.25">
      <c r="A49" s="28">
        <v>43525</v>
      </c>
      <c r="B49" s="13" t="s">
        <v>107</v>
      </c>
      <c r="C49" s="9" t="s">
        <v>9</v>
      </c>
      <c r="D49" s="16" t="s">
        <v>62</v>
      </c>
      <c r="E49" s="13" t="s">
        <v>18</v>
      </c>
      <c r="F49" s="21">
        <v>366.08</v>
      </c>
      <c r="G49" s="21">
        <v>21.96</v>
      </c>
      <c r="H49" s="21">
        <v>21.96</v>
      </c>
      <c r="I49" s="21">
        <v>410</v>
      </c>
      <c r="J49" s="21"/>
      <c r="K49" s="22">
        <v>366.08</v>
      </c>
      <c r="L49" s="21"/>
    </row>
    <row r="50" spans="1:12" ht="24" x14ac:dyDescent="0.25">
      <c r="A50" s="28">
        <v>43528</v>
      </c>
      <c r="B50" s="13" t="s">
        <v>104</v>
      </c>
      <c r="C50" s="9" t="s">
        <v>9</v>
      </c>
      <c r="D50" s="16" t="s">
        <v>63</v>
      </c>
      <c r="E50" s="13" t="s">
        <v>13</v>
      </c>
      <c r="F50" s="21">
        <v>990</v>
      </c>
      <c r="G50" s="21">
        <v>59.5</v>
      </c>
      <c r="H50" s="21">
        <v>59.5</v>
      </c>
      <c r="I50" s="21">
        <v>1109</v>
      </c>
      <c r="J50" s="21">
        <v>990</v>
      </c>
      <c r="K50" s="22"/>
      <c r="L50" s="21"/>
    </row>
    <row r="51" spans="1:12" ht="24" x14ac:dyDescent="0.25">
      <c r="A51" s="28">
        <v>43539</v>
      </c>
      <c r="B51" s="13" t="s">
        <v>108</v>
      </c>
      <c r="C51" s="9" t="s">
        <v>9</v>
      </c>
      <c r="D51" s="16" t="s">
        <v>89</v>
      </c>
      <c r="E51" s="13" t="s">
        <v>20</v>
      </c>
      <c r="F51" s="21">
        <v>2927.5</v>
      </c>
      <c r="G51" s="21">
        <v>175.75</v>
      </c>
      <c r="H51" s="21">
        <v>175.75</v>
      </c>
      <c r="I51" s="21">
        <v>3279</v>
      </c>
      <c r="J51" s="21">
        <v>2927.5</v>
      </c>
      <c r="K51" s="22"/>
      <c r="L51" s="21"/>
    </row>
    <row r="52" spans="1:12" ht="24" x14ac:dyDescent="0.25">
      <c r="A52" s="28">
        <v>43544</v>
      </c>
      <c r="B52" s="13" t="s">
        <v>116</v>
      </c>
      <c r="C52" s="9" t="s">
        <v>9</v>
      </c>
      <c r="D52" s="16" t="s">
        <v>64</v>
      </c>
      <c r="E52" s="13" t="s">
        <v>41</v>
      </c>
      <c r="F52" s="21">
        <v>4089.6</v>
      </c>
      <c r="G52" s="21">
        <v>368.2</v>
      </c>
      <c r="H52" s="21">
        <v>368.2</v>
      </c>
      <c r="I52" s="21">
        <v>4826</v>
      </c>
      <c r="J52" s="21"/>
      <c r="K52" s="22"/>
      <c r="L52" s="21">
        <v>4089.6</v>
      </c>
    </row>
    <row r="53" spans="1:12" ht="24" x14ac:dyDescent="0.25">
      <c r="A53" s="28">
        <v>43546</v>
      </c>
      <c r="B53" s="13" t="s">
        <v>109</v>
      </c>
      <c r="C53" s="9" t="s">
        <v>9</v>
      </c>
      <c r="D53" s="16" t="s">
        <v>90</v>
      </c>
      <c r="E53" s="13" t="s">
        <v>21</v>
      </c>
      <c r="F53" s="21">
        <v>18860</v>
      </c>
      <c r="G53" s="21">
        <v>1131.5</v>
      </c>
      <c r="H53" s="21">
        <v>1131.5</v>
      </c>
      <c r="I53" s="21">
        <v>21123</v>
      </c>
      <c r="J53" s="21">
        <v>18860</v>
      </c>
      <c r="K53" s="22"/>
      <c r="L53" s="21"/>
    </row>
    <row r="54" spans="1:12" ht="24" x14ac:dyDescent="0.25">
      <c r="A54" s="28">
        <v>43549</v>
      </c>
      <c r="B54" s="13" t="s">
        <v>116</v>
      </c>
      <c r="C54" s="9" t="s">
        <v>9</v>
      </c>
      <c r="D54" s="16" t="s">
        <v>65</v>
      </c>
      <c r="E54" s="13" t="s">
        <v>41</v>
      </c>
      <c r="F54" s="21">
        <v>9830</v>
      </c>
      <c r="G54" s="21">
        <v>590</v>
      </c>
      <c r="H54" s="21">
        <v>590</v>
      </c>
      <c r="I54" s="21">
        <v>11010</v>
      </c>
      <c r="J54" s="21"/>
      <c r="K54" s="22"/>
      <c r="L54" s="21">
        <v>9830</v>
      </c>
    </row>
    <row r="55" spans="1:12" ht="24" x14ac:dyDescent="0.25">
      <c r="A55" s="28">
        <v>43549</v>
      </c>
      <c r="B55" s="13" t="s">
        <v>116</v>
      </c>
      <c r="C55" s="9" t="s">
        <v>9</v>
      </c>
      <c r="D55" s="16" t="s">
        <v>66</v>
      </c>
      <c r="E55" s="13" t="s">
        <v>41</v>
      </c>
      <c r="F55" s="21">
        <v>5190</v>
      </c>
      <c r="G55" s="21">
        <v>311.5</v>
      </c>
      <c r="H55" s="21">
        <v>311.5</v>
      </c>
      <c r="I55" s="21">
        <v>5813</v>
      </c>
      <c r="J55" s="21"/>
      <c r="K55" s="22"/>
      <c r="L55" s="21">
        <v>5190</v>
      </c>
    </row>
    <row r="56" spans="1:12" ht="24" x14ac:dyDescent="0.25">
      <c r="A56" s="28">
        <v>43549</v>
      </c>
      <c r="B56" s="13" t="s">
        <v>107</v>
      </c>
      <c r="C56" s="9" t="s">
        <v>9</v>
      </c>
      <c r="D56" s="16" t="s">
        <v>67</v>
      </c>
      <c r="E56" s="13" t="s">
        <v>18</v>
      </c>
      <c r="F56" s="21">
        <v>1754.48</v>
      </c>
      <c r="G56" s="21">
        <v>105.26</v>
      </c>
      <c r="H56" s="21">
        <v>105.26</v>
      </c>
      <c r="I56" s="21">
        <v>1965</v>
      </c>
      <c r="J56" s="21"/>
      <c r="K56" s="22">
        <v>1754.48</v>
      </c>
      <c r="L56" s="21"/>
    </row>
    <row r="57" spans="1:12" ht="24" x14ac:dyDescent="0.25">
      <c r="A57" s="28">
        <v>43550</v>
      </c>
      <c r="B57" s="13" t="s">
        <v>116</v>
      </c>
      <c r="C57" s="9" t="s">
        <v>9</v>
      </c>
      <c r="D57" s="16" t="s">
        <v>68</v>
      </c>
      <c r="E57" s="13" t="s">
        <v>41</v>
      </c>
      <c r="F57" s="21">
        <v>11059.2</v>
      </c>
      <c r="G57" s="21">
        <v>995.4</v>
      </c>
      <c r="H57" s="21">
        <v>995.4</v>
      </c>
      <c r="I57" s="21">
        <v>13050</v>
      </c>
      <c r="J57" s="21"/>
      <c r="K57" s="22"/>
      <c r="L57" s="21">
        <v>11059.2</v>
      </c>
    </row>
    <row r="58" spans="1:12" x14ac:dyDescent="0.25">
      <c r="A58" s="28">
        <v>43553</v>
      </c>
      <c r="B58" s="9" t="s">
        <v>101</v>
      </c>
      <c r="C58" s="9" t="s">
        <v>9</v>
      </c>
      <c r="D58" s="16" t="s">
        <v>91</v>
      </c>
      <c r="E58" s="9" t="s">
        <v>47</v>
      </c>
      <c r="F58" s="21">
        <v>578.6</v>
      </c>
      <c r="G58" s="21">
        <v>34.700000000000003</v>
      </c>
      <c r="H58" s="21">
        <v>34.700000000000003</v>
      </c>
      <c r="I58" s="21">
        <v>648</v>
      </c>
      <c r="J58" s="21"/>
      <c r="K58" s="22">
        <v>578.6</v>
      </c>
      <c r="L58" s="21"/>
    </row>
    <row r="59" spans="1:12" x14ac:dyDescent="0.25">
      <c r="A59" s="28">
        <v>43553</v>
      </c>
      <c r="B59" s="9" t="s">
        <v>101</v>
      </c>
      <c r="C59" s="9" t="s">
        <v>9</v>
      </c>
      <c r="D59" s="16" t="s">
        <v>92</v>
      </c>
      <c r="E59" s="9" t="s">
        <v>47</v>
      </c>
      <c r="F59" s="21">
        <v>1206</v>
      </c>
      <c r="G59" s="21">
        <v>72</v>
      </c>
      <c r="H59" s="21">
        <v>72</v>
      </c>
      <c r="I59" s="21">
        <v>1350</v>
      </c>
      <c r="J59" s="21"/>
      <c r="K59" s="22">
        <v>1206</v>
      </c>
      <c r="L59" s="21"/>
    </row>
    <row r="60" spans="1:12" ht="24" x14ac:dyDescent="0.25">
      <c r="A60" s="28">
        <v>43554</v>
      </c>
      <c r="B60" s="13" t="s">
        <v>114</v>
      </c>
      <c r="C60" s="9" t="s">
        <v>9</v>
      </c>
      <c r="D60" s="16" t="s">
        <v>69</v>
      </c>
      <c r="E60" s="13" t="s">
        <v>35</v>
      </c>
      <c r="F60" s="21">
        <v>1574</v>
      </c>
      <c r="G60" s="21">
        <v>94.5</v>
      </c>
      <c r="H60" s="21">
        <v>94.5</v>
      </c>
      <c r="I60" s="21">
        <v>1763</v>
      </c>
      <c r="J60" s="21">
        <v>1574</v>
      </c>
      <c r="K60" s="22"/>
      <c r="L60" s="21"/>
    </row>
    <row r="61" spans="1:12" ht="24" x14ac:dyDescent="0.25">
      <c r="A61" s="28">
        <v>43554</v>
      </c>
      <c r="B61" s="13" t="s">
        <v>108</v>
      </c>
      <c r="C61" s="9" t="s">
        <v>9</v>
      </c>
      <c r="D61" s="16" t="s">
        <v>93</v>
      </c>
      <c r="E61" s="13" t="s">
        <v>20</v>
      </c>
      <c r="F61" s="21">
        <v>5395</v>
      </c>
      <c r="G61" s="21">
        <v>323.5</v>
      </c>
      <c r="H61" s="21">
        <v>323.5</v>
      </c>
      <c r="I61" s="21">
        <v>6042</v>
      </c>
      <c r="J61" s="21">
        <v>5395</v>
      </c>
      <c r="K61" s="22"/>
      <c r="L61" s="21"/>
    </row>
    <row r="62" spans="1:12" ht="24" x14ac:dyDescent="0.25">
      <c r="A62" s="28">
        <v>43554</v>
      </c>
      <c r="B62" s="13" t="s">
        <v>112</v>
      </c>
      <c r="C62" s="9" t="s">
        <v>9</v>
      </c>
      <c r="D62" s="16" t="s">
        <v>70</v>
      </c>
      <c r="E62" s="13" t="s">
        <v>31</v>
      </c>
      <c r="F62" s="21">
        <v>4113</v>
      </c>
      <c r="G62" s="21">
        <v>247</v>
      </c>
      <c r="H62" s="21">
        <v>247</v>
      </c>
      <c r="I62" s="21">
        <v>4607</v>
      </c>
      <c r="J62" s="21">
        <v>4113</v>
      </c>
      <c r="K62" s="22"/>
      <c r="L62" s="21"/>
    </row>
    <row r="63" spans="1:12" ht="24" x14ac:dyDescent="0.25">
      <c r="A63" s="28">
        <v>43555</v>
      </c>
      <c r="B63" s="13" t="s">
        <v>113</v>
      </c>
      <c r="C63" s="9" t="s">
        <v>9</v>
      </c>
      <c r="D63" s="16" t="s">
        <v>71</v>
      </c>
      <c r="E63" s="13" t="s">
        <v>33</v>
      </c>
      <c r="F63" s="21">
        <v>20016</v>
      </c>
      <c r="G63" s="21">
        <v>1201</v>
      </c>
      <c r="H63" s="21">
        <v>1201</v>
      </c>
      <c r="I63" s="21">
        <v>22418</v>
      </c>
      <c r="J63" s="21">
        <v>20016</v>
      </c>
      <c r="K63" s="22"/>
      <c r="L63" s="21"/>
    </row>
    <row r="64" spans="1:12" x14ac:dyDescent="0.25">
      <c r="A64" s="29"/>
      <c r="B64" s="10" t="s">
        <v>102</v>
      </c>
      <c r="C64" s="11" t="s">
        <v>94</v>
      </c>
      <c r="D64" s="17" t="s">
        <v>94</v>
      </c>
      <c r="E64" s="11" t="s">
        <v>94</v>
      </c>
      <c r="F64" s="23">
        <f>SUM(F2:F63)</f>
        <v>380500.59999999992</v>
      </c>
      <c r="G64" s="23">
        <f t="shared" ref="G64:I64" si="0">SUM(G2:G63)</f>
        <v>23728.179999999997</v>
      </c>
      <c r="H64" s="23">
        <f t="shared" si="0"/>
        <v>23728.179999999997</v>
      </c>
      <c r="I64" s="23">
        <f t="shared" si="0"/>
        <v>427956.95999999996</v>
      </c>
      <c r="J64" s="23">
        <v>213537.76</v>
      </c>
      <c r="K64" s="24">
        <v>22628.54</v>
      </c>
      <c r="L64" s="23">
        <v>144334.29999999999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GSTR-4A NOT FOUND BILLS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2019-04-28T14:13:12Z</dcterms:created>
  <dcterms:modified xsi:type="dcterms:W3CDTF">2019-04-28T15:35:00Z</dcterms:modified>
</cp:coreProperties>
</file>