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ate1904="1" showInkAnnotation="0" autoCompressPictures="0"/>
  <mc:AlternateContent xmlns:mc="http://schemas.openxmlformats.org/markup-compatibility/2006">
    <mc:Choice Requires="x15">
      <x15ac:absPath xmlns:x15ac="http://schemas.microsoft.com/office/spreadsheetml/2010/11/ac" url="https://d.docs.live.net/b1e47f09a608e394/Documents/MATLAB/Phyto Data/"/>
    </mc:Choice>
  </mc:AlternateContent>
  <xr:revisionPtr revIDLastSave="6" documentId="13_ncr:1_{EFFE1567-D8F8-4ECF-8D5C-564D572052DA}" xr6:coauthVersionLast="47" xr6:coauthVersionMax="47" xr10:uidLastSave="{BC034DC9-11D1-442B-82D3-200962253E88}"/>
  <bookViews>
    <workbookView xWindow="-120" yWindow="-120" windowWidth="38640" windowHeight="15840" tabRatio="500" activeTab="1" xr2:uid="{00000000-000D-0000-FFFF-FFFF00000000}"/>
  </bookViews>
  <sheets>
    <sheet name="FCAM FCM" sheetId="15" r:id="rId1"/>
    <sheet name="COLLECTION" sheetId="6" r:id="rId2"/>
    <sheet name="PICO-NANO" sheetId="5" r:id="rId3"/>
    <sheet name="CHL" sheetId="7" r:id="rId4"/>
    <sheet name="Sheet1" sheetId="16" r:id="rId5"/>
    <sheet name="FCAM ABD" sheetId="8" r:id="rId6"/>
    <sheet name="PMAX" sheetId="12" r:id="rId7"/>
    <sheet name="DIN" sheetId="11" r:id="rId8"/>
    <sheet name="DON" sheetId="13" r:id="rId9"/>
    <sheet name="POC1" sheetId="10" r:id="rId10"/>
    <sheet name="POC2" sheetId="14" r:id="rId1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3" i="5" l="1"/>
  <c r="K4" i="5"/>
  <c r="K7" i="5"/>
  <c r="K6" i="5"/>
  <c r="K5" i="5"/>
  <c r="K8" i="5"/>
  <c r="K9" i="5"/>
  <c r="K10" i="5"/>
  <c r="K12" i="5"/>
  <c r="K13" i="5"/>
  <c r="K11" i="5"/>
  <c r="K14" i="5"/>
  <c r="K15" i="5"/>
  <c r="K16" i="5"/>
  <c r="K18" i="5"/>
  <c r="K19" i="5"/>
  <c r="K17"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60" i="5"/>
  <c r="K61" i="5"/>
  <c r="K59" i="5"/>
  <c r="K62" i="5"/>
  <c r="K63" i="5"/>
  <c r="K64" i="5"/>
  <c r="K65" i="5"/>
  <c r="K66" i="5"/>
  <c r="K67" i="5"/>
  <c r="K74" i="5"/>
  <c r="K75" i="5"/>
  <c r="K68" i="5"/>
  <c r="K69" i="5"/>
  <c r="K70" i="5"/>
  <c r="K71" i="5"/>
  <c r="K72" i="5"/>
  <c r="K73" i="5"/>
  <c r="K76" i="5"/>
  <c r="K77" i="5"/>
  <c r="K78" i="5"/>
  <c r="K79" i="5"/>
  <c r="K2" i="5"/>
  <c r="J3" i="5"/>
  <c r="J4" i="5"/>
  <c r="J7" i="5"/>
  <c r="J6" i="5"/>
  <c r="J5" i="5"/>
  <c r="J8" i="5"/>
  <c r="J9" i="5"/>
  <c r="J10" i="5"/>
  <c r="J12" i="5"/>
  <c r="J13" i="5"/>
  <c r="J11" i="5"/>
  <c r="J14" i="5"/>
  <c r="J15" i="5"/>
  <c r="J16" i="5"/>
  <c r="J18" i="5"/>
  <c r="J19" i="5"/>
  <c r="J17"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60" i="5"/>
  <c r="J61" i="5"/>
  <c r="J59" i="5"/>
  <c r="J62" i="5"/>
  <c r="J63" i="5"/>
  <c r="J64" i="5"/>
  <c r="J65" i="5"/>
  <c r="J66" i="5"/>
  <c r="J67" i="5"/>
  <c r="J74" i="5"/>
  <c r="J75" i="5"/>
  <c r="J68" i="5"/>
  <c r="J69" i="5"/>
  <c r="J70" i="5"/>
  <c r="J71" i="5"/>
  <c r="J72" i="5"/>
  <c r="J73" i="5"/>
  <c r="J76" i="5"/>
  <c r="J77" i="5"/>
  <c r="J78" i="5"/>
  <c r="J79" i="5"/>
  <c r="J2" i="5"/>
  <c r="I3" i="5"/>
  <c r="I4" i="5"/>
  <c r="I7" i="5"/>
  <c r="I6" i="5"/>
  <c r="I5" i="5"/>
  <c r="I8" i="5"/>
  <c r="I9" i="5"/>
  <c r="I10" i="5"/>
  <c r="I12" i="5"/>
  <c r="I13" i="5"/>
  <c r="I11" i="5"/>
  <c r="I14" i="5"/>
  <c r="I15" i="5"/>
  <c r="I16" i="5"/>
  <c r="I18" i="5"/>
  <c r="I19" i="5"/>
  <c r="I17"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60" i="5"/>
  <c r="I61" i="5"/>
  <c r="I59" i="5"/>
  <c r="I62" i="5"/>
  <c r="I63" i="5"/>
  <c r="I64" i="5"/>
  <c r="I65" i="5"/>
  <c r="I66" i="5"/>
  <c r="I67" i="5"/>
  <c r="I74" i="5"/>
  <c r="I75" i="5"/>
  <c r="I68" i="5"/>
  <c r="I69" i="5"/>
  <c r="I70" i="5"/>
  <c r="I71" i="5"/>
  <c r="I72" i="5"/>
  <c r="I73" i="5"/>
  <c r="I76" i="5"/>
  <c r="I77" i="5"/>
  <c r="I78" i="5"/>
  <c r="I79" i="5"/>
  <c r="I2" i="5"/>
  <c r="H6" i="5"/>
  <c r="H5" i="5"/>
  <c r="H8" i="5"/>
  <c r="H9" i="5"/>
  <c r="H10" i="5"/>
  <c r="H12" i="5"/>
  <c r="H13" i="5"/>
  <c r="H11" i="5"/>
  <c r="H14" i="5"/>
  <c r="H15" i="5"/>
  <c r="H16" i="5"/>
  <c r="H18" i="5"/>
  <c r="H19" i="5"/>
  <c r="H17"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60" i="5"/>
  <c r="H61" i="5"/>
  <c r="H59" i="5"/>
  <c r="H62" i="5"/>
  <c r="H63" i="5"/>
  <c r="H64" i="5"/>
  <c r="H65" i="5"/>
  <c r="H66" i="5"/>
  <c r="H67" i="5"/>
  <c r="H74" i="5"/>
  <c r="H75" i="5"/>
  <c r="H68" i="5"/>
  <c r="H69" i="5"/>
  <c r="H70" i="5"/>
  <c r="H71" i="5"/>
  <c r="H72" i="5"/>
  <c r="H73" i="5"/>
  <c r="H76" i="5"/>
  <c r="H77" i="5"/>
  <c r="H78" i="5"/>
  <c r="H79" i="5"/>
  <c r="H3" i="5"/>
  <c r="H4" i="5"/>
  <c r="H7" i="5"/>
  <c r="H2" i="5"/>
  <c r="H49" i="14"/>
  <c r="H50" i="14"/>
  <c r="G49" i="14"/>
  <c r="G50" i="14"/>
  <c r="G43" i="14"/>
  <c r="H43" i="14"/>
  <c r="G44" i="14"/>
  <c r="H44" i="14"/>
  <c r="G45" i="14"/>
  <c r="H45" i="14"/>
  <c r="G46" i="14"/>
  <c r="H46" i="14"/>
  <c r="H42" i="14"/>
  <c r="G42" i="14"/>
  <c r="H41" i="14"/>
  <c r="G41" i="14"/>
  <c r="H40" i="14"/>
  <c r="G40" i="14"/>
  <c r="H39" i="14"/>
  <c r="G39" i="14"/>
  <c r="H38" i="14"/>
  <c r="G38" i="14"/>
  <c r="H37" i="14"/>
  <c r="G37" i="14"/>
  <c r="H36" i="14"/>
  <c r="G36" i="14"/>
  <c r="H35" i="14"/>
  <c r="G35" i="14"/>
  <c r="H34" i="14"/>
  <c r="G34" i="14"/>
  <c r="H33" i="14"/>
  <c r="G33" i="14"/>
  <c r="H32" i="14"/>
  <c r="G32" i="14"/>
  <c r="H31" i="14"/>
  <c r="G31" i="14"/>
  <c r="H30" i="14"/>
  <c r="G30" i="14"/>
  <c r="H29" i="14"/>
  <c r="G29" i="14"/>
  <c r="H28" i="14"/>
  <c r="G28" i="14"/>
  <c r="H27" i="14"/>
  <c r="G27" i="14"/>
  <c r="H26" i="14"/>
  <c r="G26" i="14"/>
  <c r="H25" i="14"/>
  <c r="G25" i="14"/>
  <c r="H24" i="14"/>
  <c r="G24" i="14"/>
  <c r="H23" i="14"/>
  <c r="G23" i="14"/>
  <c r="H22" i="14"/>
  <c r="G22" i="14"/>
  <c r="H21" i="14"/>
  <c r="G21" i="14"/>
  <c r="H20" i="14"/>
  <c r="G20" i="14"/>
  <c r="H19" i="14"/>
  <c r="G19" i="14"/>
  <c r="H18" i="14"/>
  <c r="G18" i="14"/>
  <c r="H17" i="14"/>
  <c r="G17" i="14"/>
  <c r="H16" i="14"/>
  <c r="G16" i="14"/>
  <c r="H15" i="14"/>
  <c r="G15" i="14"/>
  <c r="H14" i="14"/>
  <c r="G14" i="14"/>
  <c r="H13" i="14"/>
  <c r="G13" i="14"/>
  <c r="D33" i="11"/>
  <c r="D34" i="11"/>
  <c r="D37" i="11"/>
  <c r="D36" i="11"/>
  <c r="D35" i="11"/>
  <c r="D38" i="11"/>
  <c r="D39" i="11"/>
  <c r="D40" i="11"/>
  <c r="D41" i="11"/>
  <c r="D42" i="11"/>
  <c r="D43" i="11"/>
  <c r="D46" i="11"/>
  <c r="D45" i="11"/>
  <c r="D44" i="11"/>
  <c r="D47" i="11"/>
  <c r="D48" i="11"/>
  <c r="D49" i="11"/>
  <c r="D52" i="11"/>
  <c r="D51" i="11"/>
  <c r="D50" i="11"/>
  <c r="D53" i="11"/>
  <c r="D54" i="11"/>
  <c r="D55" i="11"/>
  <c r="D58" i="11"/>
  <c r="D57" i="11"/>
  <c r="D56" i="11"/>
  <c r="D59" i="11"/>
  <c r="D60" i="11"/>
  <c r="D61" i="11"/>
  <c r="D63" i="11"/>
  <c r="D62" i="11"/>
  <c r="D64" i="11"/>
  <c r="D65" i="11"/>
  <c r="D66" i="11"/>
  <c r="D69" i="11"/>
  <c r="D68" i="11"/>
  <c r="D67" i="11"/>
  <c r="D70" i="11"/>
  <c r="D71" i="11"/>
  <c r="D72" i="11"/>
  <c r="D73" i="11"/>
  <c r="D74" i="11"/>
  <c r="D75" i="11"/>
  <c r="D78" i="11"/>
  <c r="D77" i="11"/>
  <c r="D76" i="11"/>
  <c r="D79" i="11"/>
  <c r="D80" i="11"/>
  <c r="D81" i="11"/>
  <c r="D82" i="11"/>
  <c r="D83" i="11"/>
  <c r="D84" i="11"/>
  <c r="D8" i="11"/>
  <c r="D9" i="11"/>
  <c r="D10" i="11"/>
  <c r="D13" i="11"/>
  <c r="D12" i="11"/>
  <c r="D11" i="11"/>
  <c r="D14" i="11"/>
  <c r="D15" i="11"/>
  <c r="D16" i="11"/>
  <c r="D18" i="11"/>
  <c r="D19" i="11"/>
  <c r="D17" i="11"/>
  <c r="D20" i="11"/>
  <c r="D21" i="11"/>
  <c r="D27" i="11" s="1"/>
  <c r="D22" i="11"/>
  <c r="D28" i="11" s="1"/>
  <c r="D31" i="11" s="1"/>
  <c r="D25" i="11"/>
  <c r="D24" i="11"/>
  <c r="D23" i="11"/>
  <c r="D26" i="11"/>
  <c r="D30" i="11"/>
  <c r="D29" i="11"/>
  <c r="D32" i="11"/>
  <c r="F30" i="10"/>
  <c r="G30" i="10"/>
  <c r="F31" i="10"/>
  <c r="G31" i="10"/>
  <c r="F32" i="10"/>
  <c r="G32" i="10"/>
  <c r="F33" i="10"/>
  <c r="G33" i="10"/>
  <c r="F34" i="10"/>
  <c r="G34" i="10"/>
  <c r="F35" i="10"/>
  <c r="G35" i="10"/>
  <c r="F37" i="10"/>
  <c r="G37" i="10"/>
  <c r="F36" i="10"/>
  <c r="G36" i="10"/>
  <c r="F38" i="10"/>
  <c r="G38" i="10"/>
  <c r="F39" i="10"/>
  <c r="G39" i="10"/>
  <c r="F40" i="10"/>
  <c r="G40" i="10"/>
  <c r="F41" i="10"/>
  <c r="G41" i="10"/>
  <c r="F42" i="10"/>
  <c r="G42" i="10"/>
  <c r="F13" i="10"/>
  <c r="F14" i="10"/>
  <c r="F15" i="10"/>
  <c r="F16" i="10"/>
  <c r="F18" i="10"/>
  <c r="F17" i="10"/>
  <c r="F19" i="10"/>
  <c r="F21" i="10"/>
  <c r="F20" i="10"/>
  <c r="F22" i="10"/>
  <c r="F23" i="10"/>
  <c r="F24" i="10"/>
  <c r="F25" i="10"/>
  <c r="F26" i="10"/>
  <c r="F27" i="10"/>
  <c r="F28" i="10"/>
  <c r="F29" i="10"/>
  <c r="G13" i="10"/>
  <c r="G14" i="10"/>
  <c r="G15" i="10"/>
  <c r="G16" i="10"/>
  <c r="G18" i="10"/>
  <c r="G17" i="10"/>
  <c r="G19" i="10"/>
  <c r="G21" i="10"/>
  <c r="G20" i="10"/>
  <c r="G22" i="10"/>
  <c r="G23" i="10"/>
  <c r="G24" i="10"/>
  <c r="G25" i="10"/>
  <c r="G26" i="10"/>
  <c r="G27" i="10"/>
  <c r="G28" i="10"/>
  <c r="G29" i="10"/>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26" i="7"/>
  <c r="G227" i="7"/>
  <c r="G228" i="7"/>
  <c r="G229" i="7"/>
  <c r="G230" i="7"/>
  <c r="G231" i="7"/>
  <c r="G232" i="7"/>
  <c r="G233" i="7"/>
  <c r="G234" i="7"/>
  <c r="G226" i="7"/>
  <c r="I140" i="7" l="1"/>
  <c r="G137" i="7"/>
  <c r="G98" i="7"/>
  <c r="I137" i="7"/>
  <c r="I104" i="7"/>
  <c r="G221" i="7"/>
  <c r="G158" i="7"/>
  <c r="G191" i="7"/>
  <c r="G95" i="7"/>
  <c r="I218" i="7"/>
  <c r="J212" i="7"/>
  <c r="I68" i="7"/>
  <c r="G86" i="7"/>
  <c r="H246" i="7"/>
  <c r="G47" i="7"/>
  <c r="G161" i="7"/>
  <c r="G119" i="7"/>
  <c r="I128" i="7"/>
  <c r="I191" i="7"/>
  <c r="I131" i="7"/>
  <c r="I212" i="7"/>
  <c r="I80" i="7"/>
  <c r="G89" i="7"/>
  <c r="H258" i="7"/>
  <c r="H234" i="7"/>
  <c r="G50" i="7"/>
  <c r="I98" i="7"/>
  <c r="I209" i="7"/>
  <c r="I222" i="7"/>
  <c r="J222" i="7" s="1"/>
  <c r="J228" i="7"/>
  <c r="I44" i="7"/>
  <c r="G41" i="7"/>
  <c r="J231" i="7"/>
  <c r="I182" i="7"/>
  <c r="G83" i="7"/>
  <c r="J246" i="7"/>
  <c r="I47" i="7"/>
  <c r="I203" i="7"/>
  <c r="I38" i="7"/>
  <c r="J101" i="7"/>
  <c r="I200" i="7"/>
  <c r="I188" i="7"/>
  <c r="I77" i="7"/>
  <c r="G71" i="7"/>
  <c r="G146" i="7"/>
  <c r="H261" i="7"/>
  <c r="G53" i="7"/>
  <c r="G128" i="7"/>
  <c r="G209" i="7"/>
  <c r="G68" i="7"/>
  <c r="I185" i="7"/>
  <c r="G131" i="7"/>
  <c r="G38" i="7"/>
  <c r="J116" i="7"/>
  <c r="I116" i="7"/>
  <c r="I59" i="7"/>
  <c r="H224" i="7"/>
  <c r="G224" i="7"/>
  <c r="H249" i="7"/>
  <c r="I113" i="7"/>
  <c r="I161" i="7"/>
  <c r="J234" i="7"/>
  <c r="I50" i="7"/>
  <c r="J140" i="7"/>
  <c r="I194" i="7"/>
  <c r="H240" i="7"/>
  <c r="G143" i="7"/>
  <c r="G188" i="7"/>
  <c r="I134" i="7"/>
  <c r="I158" i="7"/>
  <c r="G170" i="7"/>
  <c r="J164" i="7"/>
  <c r="I146" i="7"/>
  <c r="G140" i="7"/>
  <c r="I74" i="7"/>
  <c r="J215" i="7"/>
  <c r="I164" i="7"/>
  <c r="I122" i="7"/>
  <c r="I225" i="7"/>
  <c r="J225" i="7" s="1"/>
  <c r="G104" i="7"/>
  <c r="G194" i="7"/>
  <c r="J223" i="7"/>
  <c r="I223" i="7"/>
  <c r="H68" i="7"/>
  <c r="G218" i="7"/>
  <c r="G223" i="7"/>
  <c r="H223" i="7" s="1"/>
  <c r="I86" i="7"/>
  <c r="G164" i="7"/>
  <c r="G134" i="7"/>
  <c r="I95" i="7"/>
  <c r="G116" i="7"/>
  <c r="G59" i="7"/>
  <c r="G80" i="7"/>
  <c r="H228" i="7"/>
  <c r="G44" i="7"/>
  <c r="G74" i="7"/>
  <c r="H74" i="7" s="1"/>
  <c r="I221" i="7"/>
  <c r="I170" i="7"/>
  <c r="I149" i="7"/>
  <c r="I173" i="7"/>
  <c r="J255" i="7"/>
  <c r="I206" i="7"/>
  <c r="G155" i="7"/>
  <c r="G222" i="7"/>
  <c r="H222" i="7" s="1"/>
  <c r="I179" i="7"/>
  <c r="I41" i="7"/>
  <c r="G179" i="7"/>
  <c r="I71" i="7"/>
  <c r="J182" i="7"/>
  <c r="I167" i="7"/>
  <c r="H231" i="7"/>
  <c r="G182" i="7"/>
  <c r="G149" i="7"/>
  <c r="G32" i="7"/>
  <c r="H243" i="7"/>
  <c r="J86" i="7"/>
  <c r="I35" i="7"/>
  <c r="J261" i="7"/>
  <c r="I53" i="7"/>
  <c r="G122" i="7"/>
  <c r="J252" i="7"/>
  <c r="I29" i="7"/>
  <c r="G212" i="7"/>
  <c r="I152" i="7"/>
  <c r="G110" i="7"/>
  <c r="H110" i="7" s="1"/>
  <c r="G125" i="7"/>
  <c r="I92" i="7"/>
  <c r="G62" i="7"/>
  <c r="H62" i="7" s="1"/>
  <c r="G206" i="7"/>
  <c r="J240" i="7"/>
  <c r="I143" i="7"/>
  <c r="G113" i="7"/>
  <c r="H237" i="7"/>
  <c r="G101" i="7"/>
  <c r="I125" i="7"/>
  <c r="I119" i="7"/>
  <c r="G185" i="7"/>
  <c r="H161" i="7"/>
  <c r="G152" i="7"/>
  <c r="J176" i="7"/>
  <c r="I176" i="7"/>
  <c r="J237" i="7"/>
  <c r="I101" i="7"/>
  <c r="I62" i="7"/>
  <c r="G225" i="7"/>
  <c r="H225" i="7" s="1"/>
  <c r="I224" i="7"/>
  <c r="J224" i="7" s="1"/>
  <c r="J249" i="7"/>
  <c r="G176" i="7"/>
  <c r="H255" i="7"/>
  <c r="G173" i="7"/>
  <c r="J243" i="7"/>
  <c r="I32" i="7"/>
  <c r="J32" i="7" s="1"/>
  <c r="G77" i="7"/>
  <c r="G35" i="7"/>
  <c r="I83" i="7"/>
  <c r="G203" i="7"/>
  <c r="G197" i="7"/>
  <c r="G200" i="7"/>
  <c r="J258" i="7"/>
  <c r="I89" i="7"/>
  <c r="H252" i="7"/>
  <c r="G29" i="7"/>
  <c r="I205" i="7"/>
  <c r="I174" i="7"/>
  <c r="I162" i="7"/>
  <c r="I120" i="7"/>
  <c r="J122" i="7" s="1"/>
  <c r="G73" i="7"/>
  <c r="I84" i="7"/>
  <c r="I192" i="7"/>
  <c r="J194" i="7" s="1"/>
  <c r="G49" i="7"/>
  <c r="I112" i="7"/>
  <c r="G121" i="7"/>
  <c r="G69" i="7"/>
  <c r="H71" i="7" s="1"/>
  <c r="I216" i="7"/>
  <c r="J218" i="7" s="1"/>
  <c r="G160" i="7"/>
  <c r="I31" i="7"/>
  <c r="G150" i="7"/>
  <c r="H152" i="7" s="1"/>
  <c r="G142" i="7"/>
  <c r="I67" i="7"/>
  <c r="G82" i="7"/>
  <c r="I79" i="7"/>
  <c r="I28" i="7"/>
  <c r="G55" i="7"/>
  <c r="I175" i="7"/>
  <c r="G40" i="7"/>
  <c r="G51" i="7"/>
  <c r="H53" i="7" s="1"/>
  <c r="I82" i="7"/>
  <c r="G144" i="7"/>
  <c r="G114" i="7"/>
  <c r="H116" i="7" s="1"/>
  <c r="G174" i="7"/>
  <c r="H176" i="7" s="1"/>
  <c r="G48" i="7"/>
  <c r="H50" i="7" s="1"/>
  <c r="G211" i="7"/>
  <c r="I42" i="7"/>
  <c r="I40" i="7"/>
  <c r="I177" i="7"/>
  <c r="J179" i="7" s="1"/>
  <c r="I55" i="7"/>
  <c r="I114" i="7"/>
  <c r="I100" i="7"/>
  <c r="G189" i="7"/>
  <c r="H191" i="7" s="1"/>
  <c r="G94" i="7"/>
  <c r="G220" i="7"/>
  <c r="G165" i="7"/>
  <c r="H167" i="7" s="1"/>
  <c r="I64" i="7"/>
  <c r="I154" i="7"/>
  <c r="G46" i="7"/>
  <c r="I207" i="7"/>
  <c r="J209" i="7" s="1"/>
  <c r="G96" i="7"/>
  <c r="H98" i="7" s="1"/>
  <c r="G97" i="7"/>
  <c r="G190" i="7"/>
  <c r="I153" i="7"/>
  <c r="J155" i="7" s="1"/>
  <c r="G199" i="7"/>
  <c r="G63" i="7"/>
  <c r="H65" i="7" s="1"/>
  <c r="G169" i="7"/>
  <c r="G39" i="7"/>
  <c r="H41" i="7" s="1"/>
  <c r="G217" i="7"/>
  <c r="I57" i="7"/>
  <c r="G78" i="7"/>
  <c r="H80" i="7" s="1"/>
  <c r="G107" i="7"/>
  <c r="G195" i="7"/>
  <c r="G108" i="7"/>
  <c r="G216" i="7"/>
  <c r="H218" i="7" s="1"/>
  <c r="G75" i="7"/>
  <c r="H77" i="7" s="1"/>
  <c r="I193" i="7"/>
  <c r="G124" i="7"/>
  <c r="I196" i="7"/>
  <c r="G145" i="7"/>
  <c r="H146" i="7" s="1"/>
  <c r="G214" i="7"/>
  <c r="I201" i="7"/>
  <c r="J203" i="7" s="1"/>
  <c r="I36" i="7"/>
  <c r="J38" i="7" s="1"/>
  <c r="G154" i="7"/>
  <c r="G138" i="7"/>
  <c r="H140" i="7" s="1"/>
  <c r="I81" i="7"/>
  <c r="J83" i="7" s="1"/>
  <c r="G186" i="7"/>
  <c r="H188" i="7" s="1"/>
  <c r="I181" i="7"/>
  <c r="I165" i="7"/>
  <c r="J167" i="7" s="1"/>
  <c r="I144" i="7"/>
  <c r="I129" i="7"/>
  <c r="J131" i="7" s="1"/>
  <c r="I107" i="7"/>
  <c r="G111" i="7"/>
  <c r="H113" i="7" s="1"/>
  <c r="G66" i="7"/>
  <c r="G56" i="7"/>
  <c r="G133" i="7"/>
  <c r="G90" i="7"/>
  <c r="H92" i="7" s="1"/>
  <c r="G159" i="7"/>
  <c r="I210" i="7"/>
  <c r="I220" i="7"/>
  <c r="I48" i="7"/>
  <c r="J50" i="7" s="1"/>
  <c r="G72" i="7"/>
  <c r="G105" i="7"/>
  <c r="H107" i="7" s="1"/>
  <c r="I186" i="7"/>
  <c r="J188" i="7" s="1"/>
  <c r="I151" i="7"/>
  <c r="I139" i="7"/>
  <c r="G207" i="7"/>
  <c r="H209" i="7" s="1"/>
  <c r="I105" i="7"/>
  <c r="J107" i="7" s="1"/>
  <c r="I115" i="7"/>
  <c r="G181" i="7"/>
  <c r="G81" i="7"/>
  <c r="H83" i="7" s="1"/>
  <c r="I37" i="7"/>
  <c r="G151" i="7"/>
  <c r="I168" i="7"/>
  <c r="J170" i="7" s="1"/>
  <c r="I90" i="7"/>
  <c r="J92" i="7" s="1"/>
  <c r="I75" i="7"/>
  <c r="J77" i="7" s="1"/>
  <c r="I88" i="7"/>
  <c r="I198" i="7"/>
  <c r="J200" i="7" s="1"/>
  <c r="I172" i="7"/>
  <c r="I96" i="7"/>
  <c r="G213" i="7"/>
  <c r="H215" i="7" s="1"/>
  <c r="I217" i="7"/>
  <c r="G156" i="7"/>
  <c r="H158" i="7" s="1"/>
  <c r="I142" i="7"/>
  <c r="I187" i="7"/>
  <c r="G45" i="7"/>
  <c r="H47" i="7" s="1"/>
  <c r="G175" i="7"/>
  <c r="I121" i="7"/>
  <c r="I111" i="7"/>
  <c r="J113" i="7" s="1"/>
  <c r="I133" i="7"/>
  <c r="I60" i="7"/>
  <c r="J62" i="7" s="1"/>
  <c r="G163" i="7"/>
  <c r="I27" i="7"/>
  <c r="J29" i="7" s="1"/>
  <c r="G115" i="7"/>
  <c r="I157" i="7"/>
  <c r="I141" i="7"/>
  <c r="J143" i="7" s="1"/>
  <c r="I156" i="7"/>
  <c r="J158" i="7" s="1"/>
  <c r="G112" i="7"/>
  <c r="G132" i="7"/>
  <c r="H134" i="7" s="1"/>
  <c r="I108" i="7"/>
  <c r="J110" i="7" s="1"/>
  <c r="G130" i="7"/>
  <c r="I163" i="7"/>
  <c r="I130" i="7"/>
  <c r="G118" i="7"/>
  <c r="I145" i="7"/>
  <c r="G204" i="7"/>
  <c r="H206" i="7" s="1"/>
  <c r="G215" i="7"/>
  <c r="I85" i="7"/>
  <c r="I51" i="7"/>
  <c r="J53" i="7" s="1"/>
  <c r="G187" i="7"/>
  <c r="G60" i="7"/>
  <c r="G136" i="7"/>
  <c r="H137" i="7" s="1"/>
  <c r="G120" i="7"/>
  <c r="H122" i="7" s="1"/>
  <c r="I124" i="7"/>
  <c r="G196" i="7"/>
  <c r="H197" i="7" s="1"/>
  <c r="I72" i="7"/>
  <c r="G64" i="7"/>
  <c r="G99" i="7"/>
  <c r="H101" i="7" s="1"/>
  <c r="I45" i="7"/>
  <c r="G34" i="7"/>
  <c r="I106" i="7"/>
  <c r="G87" i="7"/>
  <c r="H89" i="7" s="1"/>
  <c r="I61" i="7"/>
  <c r="G84" i="7"/>
  <c r="H86" i="7" s="1"/>
  <c r="I52" i="7"/>
  <c r="I214" i="7"/>
  <c r="I94" i="7"/>
  <c r="I148" i="7"/>
  <c r="I183" i="7"/>
  <c r="G139" i="7"/>
  <c r="I91" i="7"/>
  <c r="I213" i="7"/>
  <c r="I171" i="7"/>
  <c r="J173" i="7" s="1"/>
  <c r="G36" i="7"/>
  <c r="H38" i="7" s="1"/>
  <c r="G117" i="7"/>
  <c r="H119" i="7" s="1"/>
  <c r="G208" i="7"/>
  <c r="I219" i="7"/>
  <c r="J221" i="7" s="1"/>
  <c r="G210" i="7"/>
  <c r="H212" i="7" s="1"/>
  <c r="G85" i="7"/>
  <c r="I49" i="7"/>
  <c r="G100" i="7"/>
  <c r="I103" i="7"/>
  <c r="I136" i="7"/>
  <c r="G157" i="7"/>
  <c r="I34" i="7"/>
  <c r="I190" i="7"/>
  <c r="G65" i="7"/>
  <c r="G31" i="7"/>
  <c r="G205" i="7"/>
  <c r="I211" i="7"/>
  <c r="I69" i="7"/>
  <c r="J71" i="7" s="1"/>
  <c r="G67" i="7"/>
  <c r="G91" i="7"/>
  <c r="G177" i="7"/>
  <c r="H179" i="7" s="1"/>
  <c r="G61" i="7"/>
  <c r="I66" i="7"/>
  <c r="J68" i="7" s="1"/>
  <c r="I58" i="7"/>
  <c r="J59" i="7" s="1"/>
  <c r="I184" i="7"/>
  <c r="J185" i="7" s="1"/>
  <c r="G184" i="7"/>
  <c r="G201" i="7"/>
  <c r="H203" i="7" s="1"/>
  <c r="I159" i="7"/>
  <c r="J161" i="7" s="1"/>
  <c r="G126" i="7"/>
  <c r="H128" i="7" s="1"/>
  <c r="I54" i="7"/>
  <c r="J56" i="7" s="1"/>
  <c r="I127" i="7"/>
  <c r="G88" i="7"/>
  <c r="G52" i="7"/>
  <c r="G171" i="7"/>
  <c r="H173" i="7" s="1"/>
  <c r="I166" i="7"/>
  <c r="G76" i="7"/>
  <c r="G54" i="7"/>
  <c r="H56" i="7" s="1"/>
  <c r="G153" i="7"/>
  <c r="H155" i="7" s="1"/>
  <c r="G58" i="7"/>
  <c r="I56" i="7"/>
  <c r="I76" i="7"/>
  <c r="I147" i="7"/>
  <c r="J149" i="7" s="1"/>
  <c r="I215" i="7"/>
  <c r="G135" i="7"/>
  <c r="G141" i="7"/>
  <c r="H143" i="7" s="1"/>
  <c r="G180" i="7"/>
  <c r="G109" i="7"/>
  <c r="I102" i="7"/>
  <c r="J104" i="7" s="1"/>
  <c r="G166" i="7"/>
  <c r="G28" i="7"/>
  <c r="I33" i="7"/>
  <c r="J35" i="7" s="1"/>
  <c r="I117" i="7"/>
  <c r="J119" i="7" s="1"/>
  <c r="G79" i="7"/>
  <c r="J95" i="7"/>
  <c r="G198" i="7"/>
  <c r="H200" i="7" s="1"/>
  <c r="G172" i="7"/>
  <c r="I150" i="7"/>
  <c r="J152" i="7" s="1"/>
  <c r="I63" i="7"/>
  <c r="J65" i="7" s="1"/>
  <c r="G106" i="7"/>
  <c r="I99" i="7"/>
  <c r="G27" i="7"/>
  <c r="H29" i="7" s="1"/>
  <c r="I180" i="7"/>
  <c r="G42" i="7"/>
  <c r="H44" i="7" s="1"/>
  <c r="G202" i="7"/>
  <c r="I202" i="7"/>
  <c r="G148" i="7"/>
  <c r="I126" i="7"/>
  <c r="J128" i="7" s="1"/>
  <c r="I30" i="7"/>
  <c r="I138" i="7"/>
  <c r="I208" i="7"/>
  <c r="G70" i="7"/>
  <c r="I169" i="7"/>
  <c r="I65" i="7"/>
  <c r="I73" i="7"/>
  <c r="J74" i="7" s="1"/>
  <c r="G147" i="7"/>
  <c r="H149" i="7" s="1"/>
  <c r="G192" i="7"/>
  <c r="H194" i="7" s="1"/>
  <c r="G127" i="7"/>
  <c r="I204" i="7"/>
  <c r="J206" i="7" s="1"/>
  <c r="G129" i="7"/>
  <c r="H131" i="7" s="1"/>
  <c r="I160" i="7"/>
  <c r="I109" i="7"/>
  <c r="I189" i="7"/>
  <c r="J191" i="7" s="1"/>
  <c r="I93" i="7"/>
  <c r="G219" i="7"/>
  <c r="H221" i="7" s="1"/>
  <c r="I195" i="7"/>
  <c r="J197" i="7" s="1"/>
  <c r="G102" i="7"/>
  <c r="H104" i="7" s="1"/>
  <c r="I97" i="7"/>
  <c r="J98" i="7" s="1"/>
  <c r="G193" i="7"/>
  <c r="G168" i="7"/>
  <c r="H170" i="7" s="1"/>
  <c r="G33" i="7"/>
  <c r="H35" i="7" s="1"/>
  <c r="I178" i="7"/>
  <c r="G178" i="7"/>
  <c r="G43" i="7"/>
  <c r="G93" i="7"/>
  <c r="H95" i="7" s="1"/>
  <c r="G183" i="7"/>
  <c r="H185" i="7" s="1"/>
  <c r="G57" i="7"/>
  <c r="H59" i="7" s="1"/>
  <c r="I199" i="7"/>
  <c r="G30" i="7"/>
  <c r="H32" i="7" s="1"/>
  <c r="G123" i="7"/>
  <c r="H125" i="7" s="1"/>
  <c r="I78" i="7"/>
  <c r="J80" i="7" s="1"/>
  <c r="I123" i="7"/>
  <c r="J125" i="7" s="1"/>
  <c r="I43" i="7"/>
  <c r="J44" i="7" s="1"/>
  <c r="G37" i="7"/>
  <c r="I87" i="7"/>
  <c r="J89" i="7" s="1"/>
  <c r="I39" i="7"/>
  <c r="J41" i="7" s="1"/>
  <c r="I135" i="7"/>
  <c r="J137" i="7" s="1"/>
  <c r="G103" i="7"/>
  <c r="I132" i="7"/>
  <c r="J134" i="7" s="1"/>
  <c r="I46" i="7"/>
  <c r="J47" i="7" s="1"/>
  <c r="G162" i="7"/>
  <c r="H164" i="7" s="1"/>
  <c r="I118" i="7"/>
  <c r="I70" i="7"/>
  <c r="G167" i="7"/>
  <c r="H182" i="7"/>
  <c r="I155" i="7"/>
  <c r="I197" i="7"/>
  <c r="J146" i="7"/>
  <c r="I110" i="7"/>
  <c r="G92" i="7"/>
</calcChain>
</file>

<file path=xl/sharedStrings.xml><?xml version="1.0" encoding="utf-8"?>
<sst xmlns="http://schemas.openxmlformats.org/spreadsheetml/2006/main" count="2209" uniqueCount="909">
  <si>
    <t>J.J. MacIsaac Facility for Aquatic Cytometry - SEANET Fall 2016 Microplankton using FCM Method for Biovolume</t>
  </si>
  <si>
    <t>Analyst:</t>
  </si>
  <si>
    <t>Laura Lubelczyk  - llubelczyk@gmail.com</t>
  </si>
  <si>
    <t xml:space="preserve">These notes describe the data files for FlowCAM analysis for microplankton using the FCM method for biovolume (see notes below). </t>
  </si>
  <si>
    <t xml:space="preserve">Data summary creation date: </t>
  </si>
  <si>
    <t>Column heading descriptions:</t>
  </si>
  <si>
    <t>Sample ID</t>
  </si>
  <si>
    <t>Sample ID assigned by Bigelow indicating date of collection and station</t>
  </si>
  <si>
    <r>
      <t>Mixed Diatoms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</si>
  <si>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diatoms (both centric and pennate) not otherwise identified here calculated using FCM and normalized to volume imaged</t>
  </si>
  <si>
    <r>
      <t>Other Centric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</si>
  <si>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centric diatoms not otherwise identified here calculated using FCM and normalized to volume imaged</t>
  </si>
  <si>
    <r>
      <t>Short Centric Chains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</si>
  <si>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Volume of short (&lt;100</t>
    </r>
    <r>
      <rPr>
        <sz val="11"/>
        <rFont val="Constantia"/>
        <family val="1"/>
      </rPr>
      <t>µ</t>
    </r>
    <r>
      <rPr>
        <sz val="11"/>
        <rFont val="Calibri"/>
        <family val="2"/>
        <scheme val="minor"/>
      </rPr>
      <t>m) mostly straight centric chain and small pieces of diatoms calculated using FCM and normalized to volume imaged</t>
    </r>
  </si>
  <si>
    <r>
      <t>Long Centric Chains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</si>
  <si>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Volume of long (&gt;100</t>
    </r>
    <r>
      <rPr>
        <sz val="11"/>
        <rFont val="Constantia"/>
        <family val="1"/>
      </rPr>
      <t>µ</t>
    </r>
    <r>
      <rPr>
        <sz val="11"/>
        <rFont val="Calibri"/>
        <family val="2"/>
        <scheme val="minor"/>
      </rPr>
      <t>m) mostly straight centric chain diatoms not otherwise identified here calculated using FCM and normalized to volume imaged</t>
    </r>
  </si>
  <si>
    <r>
      <t>Curly Centric Chains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</si>
  <si>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curly centric chain diatoms not otherwise identified here calculated using FCM and normalized to volume imaged</t>
  </si>
  <si>
    <r>
      <t>Single Centric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</si>
  <si>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single centric diatoms not otherwise identified here calculated using FCM and normalized to volume imaged</t>
  </si>
  <si>
    <r>
      <t>Chaetoceros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</si>
  <si>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centric diatoms similar to </t>
    </r>
    <r>
      <rPr>
        <i/>
        <sz val="11"/>
        <rFont val="Calibri"/>
        <family val="2"/>
        <scheme val="minor"/>
      </rPr>
      <t>Chaetoceros</t>
    </r>
    <r>
      <rPr>
        <sz val="11"/>
        <rFont val="Calibri"/>
        <family val="2"/>
        <scheme val="minor"/>
      </rPr>
      <t xml:space="preserve"> spp. not otherwise identified here calculated using FCM and normalized to volume imaged</t>
    </r>
  </si>
  <si>
    <r>
      <t>C. socialis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</si>
  <si>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centric diatom colonies similar to </t>
    </r>
    <r>
      <rPr>
        <i/>
        <sz val="11"/>
        <rFont val="Calibri"/>
        <family val="2"/>
        <scheme val="minor"/>
      </rPr>
      <t>Chaetocerus socialis</t>
    </r>
    <r>
      <rPr>
        <sz val="11"/>
        <rFont val="Calibri"/>
        <family val="2"/>
        <scheme val="minor"/>
      </rPr>
      <t xml:space="preserve"> calculated using FCM and normalized to volume imaged</t>
    </r>
  </si>
  <si>
    <r>
      <t>Rhizosolenia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</si>
  <si>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centric diatoms similar to </t>
    </r>
    <r>
      <rPr>
        <i/>
        <sz val="11"/>
        <rFont val="Calibri"/>
        <family val="2"/>
        <scheme val="minor"/>
      </rPr>
      <t>Rhizosolenia</t>
    </r>
    <r>
      <rPr>
        <sz val="11"/>
        <rFont val="Calibri"/>
        <family val="2"/>
        <scheme val="minor"/>
      </rPr>
      <t xml:space="preserve"> spp. calculated using FCM and normalized to volume imaged</t>
    </r>
  </si>
  <si>
    <r>
      <t>Mediopyxis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</si>
  <si>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centric diatoms similar to </t>
    </r>
    <r>
      <rPr>
        <i/>
        <sz val="11"/>
        <rFont val="Calibri"/>
        <family val="2"/>
        <scheme val="minor"/>
      </rPr>
      <t>Mediopyxi</t>
    </r>
    <r>
      <rPr>
        <sz val="11"/>
        <rFont val="Calibri"/>
        <family val="2"/>
        <scheme val="minor"/>
      </rPr>
      <t>s spp. calculated using FCM and normalized to volume imaged</t>
    </r>
  </si>
  <si>
    <r>
      <t>Other Pennate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</si>
  <si>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pennate diatoms not otherwise identified here calculated using FCM and normalized to volume imaged</t>
  </si>
  <si>
    <r>
      <t>Single Pennate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</si>
  <si>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single pennate diatoms not otherwise identified here calculated using FCM and normalized to volume imaged</t>
  </si>
  <si>
    <r>
      <t>Chain Pennate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</si>
  <si>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chain pennate diatoms not otherwise identified here calculated using FCM and normalized to volume imaged</t>
  </si>
  <si>
    <r>
      <t>Thallassionema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</si>
  <si>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pennate diatoms  not otherwise identified here similar to </t>
    </r>
    <r>
      <rPr>
        <i/>
        <sz val="11"/>
        <rFont val="Calibri"/>
        <family val="2"/>
        <scheme val="minor"/>
      </rPr>
      <t>Thalassionema</t>
    </r>
    <r>
      <rPr>
        <sz val="11"/>
        <rFont val="Calibri"/>
        <family val="2"/>
        <scheme val="minor"/>
      </rPr>
      <t xml:space="preserve"> spp. calculated using FCM and normalized to volume imaged</t>
    </r>
  </si>
  <si>
    <r>
      <t>Pseudo-nitzschia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</si>
  <si>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pennate diatoms  not otherwise identified here similar to </t>
    </r>
    <r>
      <rPr>
        <i/>
        <sz val="11"/>
        <rFont val="Calibri"/>
        <family val="2"/>
        <scheme val="minor"/>
      </rPr>
      <t>Pseudo-nitzschia</t>
    </r>
    <r>
      <rPr>
        <sz val="11"/>
        <rFont val="Calibri"/>
        <family val="2"/>
        <scheme val="minor"/>
      </rPr>
      <t xml:space="preserve"> spp. calculated using FCM and normalized to volume imaged</t>
    </r>
  </si>
  <si>
    <r>
      <t>Asternionellopsis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</si>
  <si>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pennate diatoms  not otherwise identified here similar to </t>
    </r>
    <r>
      <rPr>
        <i/>
        <sz val="11"/>
        <rFont val="Calibri"/>
        <family val="2"/>
        <scheme val="minor"/>
      </rPr>
      <t>Asterionellopsis</t>
    </r>
    <r>
      <rPr>
        <sz val="11"/>
        <rFont val="Calibri"/>
        <family val="2"/>
        <scheme val="minor"/>
      </rPr>
      <t xml:space="preserve"> spp. calculated using FCM and normalized to volume imaged</t>
    </r>
  </si>
  <si>
    <r>
      <t>Other Dinos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</si>
  <si>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or mixed or unclassified dinoflagellates  not otherwise identified here calculated using FCM and normalized to volume imaged</t>
  </si>
  <si>
    <r>
      <t>Dinophysis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</si>
  <si>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to </t>
    </r>
    <r>
      <rPr>
        <i/>
        <sz val="11"/>
        <rFont val="Calibri"/>
        <family val="2"/>
        <scheme val="minor"/>
      </rPr>
      <t>Dinophysis</t>
    </r>
    <r>
      <rPr>
        <sz val="11"/>
        <rFont val="Calibri"/>
        <family val="2"/>
        <scheme val="minor"/>
      </rPr>
      <t xml:space="preserve"> spp. calculated using FCM and normalized to volume imaged</t>
    </r>
  </si>
  <si>
    <r>
      <t>Ceratium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</si>
  <si>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not otherwise identified here similar to </t>
    </r>
    <r>
      <rPr>
        <i/>
        <sz val="11"/>
        <rFont val="Calibri"/>
        <family val="2"/>
        <scheme val="minor"/>
      </rPr>
      <t>Ceratium</t>
    </r>
    <r>
      <rPr>
        <sz val="11"/>
        <rFont val="Calibri"/>
        <family val="2"/>
        <scheme val="minor"/>
      </rPr>
      <t xml:space="preserve"> with unclassified or mixed morphologies calculated using FCM and normalized to volume imaged</t>
    </r>
  </si>
  <si>
    <r>
      <t>C longipes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</si>
  <si>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in morphology to </t>
    </r>
    <r>
      <rPr>
        <i/>
        <sz val="11"/>
        <rFont val="Calibri"/>
        <family val="2"/>
        <scheme val="minor"/>
      </rPr>
      <t>Ceratium longipes</t>
    </r>
    <r>
      <rPr>
        <sz val="11"/>
        <rFont val="Calibri"/>
        <family val="2"/>
        <scheme val="minor"/>
      </rPr>
      <t xml:space="preserve"> calculated using FCM and normalized to volume imaged</t>
    </r>
  </si>
  <si>
    <r>
      <t>C lineatum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</si>
  <si>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in morphology to </t>
    </r>
    <r>
      <rPr>
        <i/>
        <sz val="11"/>
        <rFont val="Calibri"/>
        <family val="2"/>
        <scheme val="minor"/>
      </rPr>
      <t>Ceratium lineatum</t>
    </r>
    <r>
      <rPr>
        <sz val="11"/>
        <rFont val="Calibri"/>
        <family val="2"/>
        <scheme val="minor"/>
      </rPr>
      <t xml:space="preserve"> calculated using FCM and normalized to volume imaged</t>
    </r>
  </si>
  <si>
    <r>
      <t>C fusus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</si>
  <si>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in morphology to </t>
    </r>
    <r>
      <rPr>
        <i/>
        <sz val="11"/>
        <rFont val="Calibri"/>
        <family val="2"/>
        <scheme val="minor"/>
      </rPr>
      <t>Ceratium fusus</t>
    </r>
    <r>
      <rPr>
        <sz val="11"/>
        <rFont val="Calibri"/>
        <family val="2"/>
        <scheme val="minor"/>
      </rPr>
      <t xml:space="preserve"> calculated using FCM and normalized to volume imaged</t>
    </r>
  </si>
  <si>
    <r>
      <t>Prorocentrum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</si>
  <si>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in morphology to </t>
    </r>
    <r>
      <rPr>
        <i/>
        <sz val="11"/>
        <rFont val="Calibri"/>
        <family val="2"/>
        <scheme val="minor"/>
      </rPr>
      <t>Prorocentrum</t>
    </r>
    <r>
      <rPr>
        <sz val="11"/>
        <rFont val="Calibri"/>
        <family val="2"/>
        <scheme val="minor"/>
      </rPr>
      <t xml:space="preserve"> calculated using FCM and normalized to volume imaged</t>
    </r>
  </si>
  <si>
    <r>
      <t>Other Ciliates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</si>
  <si>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ciliates  not otherwise identified here calculated using FCM and normalized to volume imaged</t>
  </si>
  <si>
    <r>
      <t>Strom-Strob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</si>
  <si>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ciliates similar to </t>
    </r>
    <r>
      <rPr>
        <i/>
        <sz val="11"/>
        <rFont val="Calibri"/>
        <family val="2"/>
        <scheme val="minor"/>
      </rPr>
      <t>Strombidium</t>
    </r>
    <r>
      <rPr>
        <sz val="11"/>
        <rFont val="Calibri"/>
        <family val="2"/>
        <scheme val="minor"/>
      </rPr>
      <t xml:space="preserve"> spp. or</t>
    </r>
    <r>
      <rPr>
        <i/>
        <sz val="11"/>
        <rFont val="Calibri"/>
        <family val="2"/>
        <scheme val="minor"/>
      </rPr>
      <t xml:space="preserve"> Strobilidium</t>
    </r>
    <r>
      <rPr>
        <sz val="11"/>
        <rFont val="Calibri"/>
        <family val="2"/>
        <scheme val="minor"/>
      </rPr>
      <t xml:space="preserve"> spp. calculated using FCM and normalized to volume imaged</t>
    </r>
  </si>
  <si>
    <r>
      <t>Mesodinium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</si>
  <si>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ciliates similar to </t>
    </r>
    <r>
      <rPr>
        <i/>
        <sz val="11"/>
        <rFont val="Calibri"/>
        <family val="2"/>
        <scheme val="minor"/>
      </rPr>
      <t>Mesodinium</t>
    </r>
    <r>
      <rPr>
        <sz val="11"/>
        <rFont val="Calibri"/>
        <family val="2"/>
        <scheme val="minor"/>
      </rPr>
      <t xml:space="preserve"> spp. calculated using FCM and normalized to volume imaged</t>
    </r>
  </si>
  <si>
    <r>
      <t>Laboea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</si>
  <si>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Volume of ciliates similar to</t>
    </r>
    <r>
      <rPr>
        <i/>
        <sz val="11"/>
        <rFont val="Calibri"/>
        <family val="2"/>
        <scheme val="minor"/>
      </rPr>
      <t xml:space="preserve"> Laboea</t>
    </r>
    <r>
      <rPr>
        <sz val="11"/>
        <rFont val="Calibri"/>
        <family val="2"/>
        <scheme val="minor"/>
      </rPr>
      <t xml:space="preserve"> spp. calculated using FCM and normalized to volume imaged</t>
    </r>
  </si>
  <si>
    <r>
      <t>Dictyocha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</si>
  <si>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Volume of silicoflagellates similar to</t>
    </r>
    <r>
      <rPr>
        <i/>
        <sz val="11"/>
        <rFont val="Calibri"/>
        <family val="2"/>
        <scheme val="minor"/>
      </rPr>
      <t xml:space="preserve"> Dictyocha</t>
    </r>
    <r>
      <rPr>
        <sz val="11"/>
        <rFont val="Calibri"/>
        <family val="2"/>
        <scheme val="minor"/>
      </rPr>
      <t xml:space="preserve"> spp. calculated using FCM and normalized to volume imaged</t>
    </r>
  </si>
  <si>
    <r>
      <t>Other and UID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</si>
  <si>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phytoplankton or unidentified fluorescent particles (including partial images or images of multiple particles from different classes) ot otherwise identified here calculated using FCM and normalized to volume imaged</t>
  </si>
  <si>
    <r>
      <t>LT20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</si>
  <si>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fluorescent particles with an ABD &gt;4 µm and a length less than 20 </t>
    </r>
    <r>
      <rPr>
        <sz val="11"/>
        <rFont val="Constantia"/>
        <family val="1"/>
      </rPr>
      <t>µ</t>
    </r>
    <r>
      <rPr>
        <sz val="11"/>
        <rFont val="Calibri"/>
        <family val="2"/>
        <scheme val="minor"/>
      </rPr>
      <t>m calculated using FCM and normalized to volume imaged (not included in biomass calculations to avoid overlap with pico and nanophytoplankton reported)</t>
    </r>
  </si>
  <si>
    <r>
      <t>Fecal Pellets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</si>
  <si>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fluorescent particles that are likely fecal pellets calculated using FCM and normalized to volume imaged (not included in biomass calculations)</t>
  </si>
  <si>
    <r>
      <t>Phytodetritus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</si>
  <si>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fluorescent detritus particles calculated using FCM and normalized to volume imaged (not included in biomass calculations)</t>
  </si>
  <si>
    <r>
      <t>Zooplankton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</si>
  <si>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fluorescent zooplankton such as copepods calculated using FCM and normalized to volume imaged (not included in biomass calculations)</t>
  </si>
  <si>
    <r>
      <t>Total Diatom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</si>
  <si>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Total volume of diatoms calculated using FCM and normalized to volume imaged</t>
  </si>
  <si>
    <r>
      <t>Total Dino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</si>
  <si>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Total volume of dinoflagellates calculated using FCM and normalized to volume imaged</t>
  </si>
  <si>
    <r>
      <t>Total Ciliate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</si>
  <si>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Total volume of ciliates calculated using FCM and normalized to volume imaged</t>
  </si>
  <si>
    <r>
      <t>Total Other and UID FCM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</si>
  <si>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Total volume of other phytoplankton and unidentified fluorescent particles &gt;20 µm calculated using FCM and normalized to volume imaged (includes silicoflagellates)</t>
  </si>
  <si>
    <r>
      <t>Total Diatom FCM Biomass (µg C L</t>
    </r>
    <r>
      <rPr>
        <vertAlign val="superscript"/>
        <sz val="11"/>
        <rFont val="Calibri"/>
        <family val="2"/>
        <scheme val="minor"/>
      </rPr>
      <t>-1</t>
    </r>
    <r>
      <rPr>
        <sz val="11"/>
        <rFont val="Calibri"/>
        <family val="2"/>
        <scheme val="minor"/>
      </rPr>
      <t>)</t>
    </r>
  </si>
  <si>
    <t>Total diatom biomass calculated from FCM volume and normalized to volume imaged</t>
  </si>
  <si>
    <r>
      <t>Total Dino FCM Biomass (µg C L</t>
    </r>
    <r>
      <rPr>
        <vertAlign val="superscript"/>
        <sz val="11"/>
        <rFont val="Calibri"/>
        <family val="2"/>
        <scheme val="minor"/>
      </rPr>
      <t>-1</t>
    </r>
    <r>
      <rPr>
        <sz val="11"/>
        <rFont val="Calibri"/>
        <family val="2"/>
        <scheme val="minor"/>
      </rPr>
      <t>)</t>
    </r>
  </si>
  <si>
    <t>Total dinoflagellate biomass calculated from FCM volme and normalized to volume imaged</t>
  </si>
  <si>
    <r>
      <t>Total Ciliate FCM Biomass (µg C L</t>
    </r>
    <r>
      <rPr>
        <vertAlign val="superscript"/>
        <sz val="11"/>
        <rFont val="Calibri"/>
        <family val="2"/>
        <scheme val="minor"/>
      </rPr>
      <t>-1</t>
    </r>
    <r>
      <rPr>
        <sz val="11"/>
        <rFont val="Calibri"/>
        <family val="2"/>
        <scheme val="minor"/>
      </rPr>
      <t>)</t>
    </r>
  </si>
  <si>
    <t>Total ciliate biomass calculated from FCM volume and normalized to volume imaged</t>
  </si>
  <si>
    <r>
      <t>Total Other and UID FCM Biomass (µg C L</t>
    </r>
    <r>
      <rPr>
        <vertAlign val="superscript"/>
        <sz val="11"/>
        <rFont val="Calibri"/>
        <family val="2"/>
        <scheme val="minor"/>
      </rPr>
      <t>-1</t>
    </r>
    <r>
      <rPr>
        <sz val="11"/>
        <rFont val="Calibri"/>
        <family val="2"/>
        <scheme val="minor"/>
      </rPr>
      <t>)</t>
    </r>
  </si>
  <si>
    <r>
      <t xml:space="preserve">Total other phytoplankton and unidentified fluorescent particles &gt;20 </t>
    </r>
    <r>
      <rPr>
        <sz val="11"/>
        <rFont val="Constantia"/>
        <family val="1"/>
      </rPr>
      <t>µ</t>
    </r>
    <r>
      <rPr>
        <sz val="11"/>
        <rFont val="Calibri"/>
        <family val="2"/>
        <scheme val="minor"/>
      </rPr>
      <t>m  biomass calculated from FCM volume and normalized to volume imaged</t>
    </r>
  </si>
  <si>
    <r>
      <t xml:space="preserve">Total &gt;20 </t>
    </r>
    <r>
      <rPr>
        <sz val="11"/>
        <rFont val="Constantia"/>
        <family val="1"/>
      </rPr>
      <t>µ</t>
    </r>
    <r>
      <rPr>
        <sz val="11"/>
        <rFont val="Calibri"/>
        <family val="2"/>
        <scheme val="minor"/>
      </rPr>
      <t>m Phyto FCM Biomass (µg C L</t>
    </r>
    <r>
      <rPr>
        <vertAlign val="superscript"/>
        <sz val="11"/>
        <rFont val="Calibri"/>
        <family val="2"/>
        <scheme val="minor"/>
      </rPr>
      <t>-1</t>
    </r>
    <r>
      <rPr>
        <sz val="11"/>
        <rFont val="Calibri"/>
        <family val="2"/>
        <scheme val="minor"/>
      </rPr>
      <t>)</t>
    </r>
  </si>
  <si>
    <r>
      <t xml:space="preserve">Total &gt;20 </t>
    </r>
    <r>
      <rPr>
        <sz val="11"/>
        <rFont val="Constantia"/>
        <family val="1"/>
      </rPr>
      <t>µ</t>
    </r>
    <r>
      <rPr>
        <sz val="11"/>
        <rFont val="Calibri"/>
        <family val="2"/>
        <scheme val="minor"/>
      </rPr>
      <t>m phytoplankton biomass calculated from FCM volume and normalized to volume imaged</t>
    </r>
  </si>
  <si>
    <t xml:space="preserve">Notes: </t>
  </si>
  <si>
    <t>1. Live samples were run on a FlowCAM equipped with a 4X objective and 300 um flow cell operated in fluorescent trigger mode and classified using Visual Spreadsheet Software (Fluid Imaging Technologies) and normalized to volume imaged (typically 150 mL).</t>
  </si>
  <si>
    <t>2. As an alternative to using area based diameter (ABD), biovolume estimates were determined using the FCM method which combines the Sieracki, Viles, Webb method in Sieracki et al. (1989) and an algorithm detailed in Burger and Burge (2008) and Chang et al. (2004).</t>
  </si>
  <si>
    <t>3. Biomass calculations were made using a set of fuctions relating carbon content to cell biovolume in Menden-Deuer and Lessard (2000).</t>
  </si>
  <si>
    <t>4. Please acknowledge "J.J. MacIsaac Facility for Aquatic Cytometry, Bigelow Laboratory for Ocean Sciences" in publications.  This will help us continue to offer this service.</t>
  </si>
  <si>
    <r>
      <t>Mixed Diatoms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</si>
  <si>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Centric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</si>
  <si>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Short Centric Chains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</si>
  <si>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Long Centric Chains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</si>
  <si>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Curly Centric Chains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</si>
  <si>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Single Centric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</si>
  <si>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Chaetoceros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</si>
  <si>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 socialis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</si>
  <si>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Rhizosolenia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</si>
  <si>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Mediopyxis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</si>
  <si>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Pennate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</si>
  <si>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Single Pennate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</si>
  <si>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Chain Pennate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</si>
  <si>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Thallassionema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</si>
  <si>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Pseudo-nitzschia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</si>
  <si>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Asternionellopsis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</si>
  <si>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Dinos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</si>
  <si>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t>Dinophysis FCM Vol (µm3 L-1)</t>
  </si>
  <si>
    <t>Ceratium FCM Vol (µm3 L-1)</t>
  </si>
  <si>
    <r>
      <t>C longipes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</si>
  <si>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 lineatum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</si>
  <si>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 fusus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</si>
  <si>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Prorocentrum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</si>
  <si>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Ciliates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</si>
  <si>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Strom-Strob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</si>
  <si>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Mesodinium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</si>
  <si>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Laboea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</si>
  <si>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Dictyocha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</si>
  <si>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and UID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</si>
  <si>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LT20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</si>
  <si>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Fecal Pellets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</si>
  <si>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Phytodetritus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</si>
  <si>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Zooplankton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</si>
  <si>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Diatom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</si>
  <si>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Dino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</si>
  <si>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Ciliate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</si>
  <si>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Other and UID FCM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</si>
  <si>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Diatom FCM Biomass (µg C L</t>
    </r>
    <r>
      <rPr>
        <b/>
        <vertAlign val="superscript"/>
        <sz val="11"/>
        <rFont val="Calibri"/>
        <family val="2"/>
        <scheme val="minor"/>
      </rPr>
      <t>-1</t>
    </r>
    <r>
      <rPr>
        <b/>
        <sz val="11"/>
        <rFont val="Calibri"/>
        <family val="2"/>
        <scheme val="minor"/>
      </rPr>
      <t>)</t>
    </r>
  </si>
  <si>
    <r>
      <t>Total Dino FCM Biomass (µg C L</t>
    </r>
    <r>
      <rPr>
        <b/>
        <vertAlign val="superscript"/>
        <sz val="11"/>
        <rFont val="Calibri"/>
        <family val="2"/>
        <scheme val="minor"/>
      </rPr>
      <t>-1</t>
    </r>
    <r>
      <rPr>
        <b/>
        <sz val="11"/>
        <rFont val="Calibri"/>
        <family val="2"/>
        <scheme val="minor"/>
      </rPr>
      <t>)</t>
    </r>
  </si>
  <si>
    <r>
      <t>Total Ciliate FCM Biomass (µg C L</t>
    </r>
    <r>
      <rPr>
        <b/>
        <vertAlign val="superscript"/>
        <sz val="11"/>
        <rFont val="Calibri"/>
        <family val="2"/>
        <scheme val="minor"/>
      </rPr>
      <t>-1</t>
    </r>
    <r>
      <rPr>
        <b/>
        <sz val="11"/>
        <rFont val="Calibri"/>
        <family val="2"/>
        <scheme val="minor"/>
      </rPr>
      <t>)</t>
    </r>
  </si>
  <si>
    <r>
      <t>Total Other and UID FCM Biomass (µg C L</t>
    </r>
    <r>
      <rPr>
        <b/>
        <vertAlign val="superscript"/>
        <sz val="11"/>
        <rFont val="Calibri"/>
        <family val="2"/>
        <scheme val="minor"/>
      </rPr>
      <t>-1</t>
    </r>
    <r>
      <rPr>
        <b/>
        <sz val="11"/>
        <rFont val="Calibri"/>
        <family val="2"/>
        <scheme val="minor"/>
      </rPr>
      <t>)</t>
    </r>
  </si>
  <si>
    <r>
      <t xml:space="preserve">Total &gt;20 </t>
    </r>
    <r>
      <rPr>
        <b/>
        <sz val="11"/>
        <rFont val="Constantia"/>
        <family val="1"/>
      </rPr>
      <t>µ</t>
    </r>
    <r>
      <rPr>
        <b/>
        <sz val="11"/>
        <rFont val="Calibri"/>
        <family val="2"/>
        <scheme val="minor"/>
      </rPr>
      <t>m Phyto FCM Biomass (µg C L</t>
    </r>
    <r>
      <rPr>
        <b/>
        <vertAlign val="superscript"/>
        <sz val="11"/>
        <rFont val="Calibri"/>
        <family val="2"/>
        <scheme val="minor"/>
      </rPr>
      <t>-1</t>
    </r>
    <r>
      <rPr>
        <b/>
        <sz val="11"/>
        <rFont val="Calibri"/>
        <family val="2"/>
        <scheme val="minor"/>
      </rPr>
      <t>)</t>
    </r>
  </si>
  <si>
    <t>Comments</t>
  </si>
  <si>
    <t>SNT_2016-04-19_LOBO1</t>
  </si>
  <si>
    <t>SNT_2016-04-19_LOBO2</t>
  </si>
  <si>
    <t>using borrowed FIT FlowCAM</t>
  </si>
  <si>
    <t>SNT_2016-04-19_UNE3</t>
  </si>
  <si>
    <t>SNT_2016-04-20_BUOY</t>
  </si>
  <si>
    <t>using borrowed FIT FlowCAM; in UID might be more small dinos and Synura?</t>
  </si>
  <si>
    <t>SNT_2016-04-20_RAM</t>
  </si>
  <si>
    <t>SNT_2016-04-20_WOOD</t>
  </si>
  <si>
    <t>SNT_2016-05-03_LOBO1</t>
  </si>
  <si>
    <t>SNT_2016-05-03_LOBO2</t>
  </si>
  <si>
    <t>SNT_2016-05-03_UNE3</t>
  </si>
  <si>
    <t>SNT_2016-05-04_BUOY</t>
  </si>
  <si>
    <t>labeled bottle4</t>
  </si>
  <si>
    <t>SNT_2016-05-04_RAM</t>
  </si>
  <si>
    <t>labeled bottle5</t>
  </si>
  <si>
    <t>SNT_2016-05-04_WOOD</t>
  </si>
  <si>
    <t>labeled bottle6</t>
  </si>
  <si>
    <t>SNT_2016-05-17_LOBO1</t>
  </si>
  <si>
    <t>SNT_2016-05-17_LOBO2</t>
  </si>
  <si>
    <t>SNT_2016-05-17_UNE3</t>
  </si>
  <si>
    <t>SNT_2016-05-18_BUOY</t>
  </si>
  <si>
    <t>SNT_2016-05-18_RAM</t>
  </si>
  <si>
    <t>SNT_2016-05-18_WOOD</t>
  </si>
  <si>
    <t>SNT_2016-05-31_LOBO1</t>
  </si>
  <si>
    <t>SNT_2016-05-31_LOBO2</t>
  </si>
  <si>
    <t>SNT_2016-05-31_UNE3</t>
  </si>
  <si>
    <t>SNT_2016-06-01_BUOY</t>
  </si>
  <si>
    <t>almost no cells; very few particles and mostly detritus; sample compromised?</t>
  </si>
  <si>
    <t>SNT_2016-06-01_RAM</t>
  </si>
  <si>
    <t>SNT_2016-06-01_WOOD</t>
  </si>
  <si>
    <t>SNT_2016-06-14_LOBO1</t>
  </si>
  <si>
    <t>SNT_2016-06-14_LOBO2</t>
  </si>
  <si>
    <t>SNT_2016-06-14_UNE3</t>
  </si>
  <si>
    <t>did not get a final rinse so biomass may be slightly low</t>
  </si>
  <si>
    <t>SNT_2016-06-15_BUOY</t>
  </si>
  <si>
    <t>SNT_2016-06-15_RAM</t>
  </si>
  <si>
    <t>focus not great</t>
  </si>
  <si>
    <t>SNT_2016-06-15_WOOD</t>
  </si>
  <si>
    <t>SNT_2016-06-21_LOBO1</t>
  </si>
  <si>
    <t>SNT_2016-06-21_LOBO2</t>
  </si>
  <si>
    <t>SNT_2016-06-21_UNE3</t>
  </si>
  <si>
    <t>SNT_2016-07-05_LOBO1</t>
  </si>
  <si>
    <t>SNT_2016-07-05_LOBO2</t>
  </si>
  <si>
    <t>SNT_2016-07-05_UNE3</t>
  </si>
  <si>
    <t>SNT_2016-07-06_BUOY_F</t>
  </si>
  <si>
    <t>SNT_2016-07-06_RAM_F</t>
  </si>
  <si>
    <t>SNT_2016-07-06_WOOD_F</t>
  </si>
  <si>
    <t>SNT_2016-07-19_LOBO1_F</t>
  </si>
  <si>
    <t>SNT_2016-07-19_LOBO2_F</t>
  </si>
  <si>
    <t>SNT_2016-07-19_UNE3_F</t>
  </si>
  <si>
    <t>SNT_2016-07-20_BUOY_F</t>
  </si>
  <si>
    <t>SNT_2016-07-20_RAM_F</t>
  </si>
  <si>
    <t>SNT_2016-07-20_WOOD_F</t>
  </si>
  <si>
    <t>SNT_2016-08-02_LOBO1_F</t>
  </si>
  <si>
    <t>SNT_2016-08-02_LOBO2_F</t>
  </si>
  <si>
    <t>SNT_2016-08-02_UNE3_F</t>
  </si>
  <si>
    <t>SNT_2016-08-16_LOBO1_F</t>
  </si>
  <si>
    <t>rotifers w/ eggs put into zooplankton</t>
  </si>
  <si>
    <t>SNT_2016-08-16_LOBO2_F</t>
  </si>
  <si>
    <t>SNT_2016-08-16_UNE3_F</t>
  </si>
  <si>
    <t>SNT_2016-08-17_RAM_F</t>
  </si>
  <si>
    <t>SNT_2016-08-17_WOOD_F</t>
  </si>
  <si>
    <t>SNT_2016-08-30_LOBO1_F</t>
  </si>
  <si>
    <t>SNT_2016-08-30_LOBO2_F</t>
  </si>
  <si>
    <t>SNT_2016-08-30_UNE3_F</t>
  </si>
  <si>
    <t>SNT_2016-08-31_BUOY_F</t>
  </si>
  <si>
    <t>SNT_2016-08-31_RAM_F</t>
  </si>
  <si>
    <t>SNT_2016-08-31_WOOD_F</t>
  </si>
  <si>
    <t>SNT_2016-09-13_LOBO1_F</t>
  </si>
  <si>
    <t>SNT_2016-09-13_LOBO2_F</t>
  </si>
  <si>
    <t>SNT_2016-09-13_UNE3_F</t>
  </si>
  <si>
    <t>SNT_2016-10-11_LOBO1_F</t>
  </si>
  <si>
    <t>SNT_2016-10-11_LOBO2_F</t>
  </si>
  <si>
    <t>SNT_2016-10-11_UNE3_F</t>
  </si>
  <si>
    <t>SNT_2016-10-12_BUOY_F</t>
  </si>
  <si>
    <t>SNT_2016-10-12_RAM_F</t>
  </si>
  <si>
    <t>SNT_2016-10-12_WOOD_F</t>
  </si>
  <si>
    <t>SNT_2016-10-25_LOBO1_F</t>
  </si>
  <si>
    <t>SNT_2016-10-25_LOBO2_F</t>
  </si>
  <si>
    <t>lots of detritus</t>
  </si>
  <si>
    <t>SNT_2016-11-09_RAM_F</t>
  </si>
  <si>
    <t>SNT_2016-11-15_LOBO1_F</t>
  </si>
  <si>
    <t>SNT_2016-11-15_LOBO2_F</t>
  </si>
  <si>
    <t>SNT_2016-11-15_UNE3_F</t>
  </si>
  <si>
    <t>Bigelow Laboratory for Ocean Sciences - SEANET 2016 Collection and Processing</t>
  </si>
  <si>
    <t>Bigelow Laboratory for Ocean Sciences</t>
  </si>
  <si>
    <t>60 Bigelow Drive</t>
    <phoneticPr fontId="3" type="noConversion"/>
  </si>
  <si>
    <t>P.O. Box 380</t>
    <phoneticPr fontId="3" type="noConversion"/>
  </si>
  <si>
    <t>East Boothbay, ME 04544 USA</t>
    <phoneticPr fontId="3" type="noConversion"/>
  </si>
  <si>
    <t>http://www.bigelow.org</t>
  </si>
  <si>
    <t>Phone:  1-207-315-2567</t>
  </si>
  <si>
    <t>Contact: Nicole Poulton, Director of J.J. MacIsaac Facility for Aquatic Cytometry</t>
  </si>
  <si>
    <t>Columns A-J</t>
  </si>
  <si>
    <t>As reported on sample collection logsheet</t>
  </si>
  <si>
    <t>POC Vol Filt (mL)</t>
  </si>
  <si>
    <t>Volume of sample filtered for Particulate Organic Carbon analysis</t>
  </si>
  <si>
    <r>
      <t xml:space="preserve">Chl </t>
    </r>
    <r>
      <rPr>
        <i/>
        <sz val="11"/>
        <rFont val="Calibri"/>
        <family val="2"/>
        <scheme val="minor"/>
      </rPr>
      <t xml:space="preserve">a </t>
    </r>
    <r>
      <rPr>
        <sz val="11"/>
        <rFont val="Calibri"/>
        <family val="2"/>
        <scheme val="minor"/>
      </rPr>
      <t>Vol Filt (mL)</t>
    </r>
  </si>
  <si>
    <t>Volume of sample filtered for chlorophyll a analaysis</t>
  </si>
  <si>
    <t>Salinity (psu)</t>
  </si>
  <si>
    <t>Salinity as determined by refractometer at room temperature for PP calculations only</t>
  </si>
  <si>
    <t>1. -999 indicates missing data</t>
  </si>
  <si>
    <t>Date Collected</t>
  </si>
  <si>
    <t>Time Collected (EST)</t>
  </si>
  <si>
    <t>Station</t>
  </si>
  <si>
    <t>SST (Celsius)</t>
  </si>
  <si>
    <t>Secchi  Depth (M)</t>
    <phoneticPr fontId="4" type="noConversion"/>
  </si>
  <si>
    <t>Collected By</t>
  </si>
  <si>
    <t>Collection Notes/Weather Conditions</t>
  </si>
  <si>
    <t>Time Received (EST)</t>
  </si>
  <si>
    <t>Chl a Vol Filt (mL)</t>
  </si>
  <si>
    <t>Nutrients Filtration</t>
  </si>
  <si>
    <t>Pmax</t>
  </si>
  <si>
    <t>FlowCAM Operator</t>
  </si>
  <si>
    <t>FACScan Operator</t>
  </si>
  <si>
    <t>Filtering By</t>
  </si>
  <si>
    <t>Fluorometer Operator</t>
  </si>
  <si>
    <t>LOBO1</t>
  </si>
  <si>
    <t>CN</t>
  </si>
  <si>
    <t>samples arrived with very little water in cooler so were warmer than they should be</t>
  </si>
  <si>
    <t>CH</t>
  </si>
  <si>
    <t>LCL</t>
  </si>
  <si>
    <t>LOBO2</t>
  </si>
  <si>
    <t>UNE3</t>
  </si>
  <si>
    <t>BUOY</t>
  </si>
  <si>
    <t>AB, GG, AS</t>
  </si>
  <si>
    <t>high wind</t>
  </si>
  <si>
    <t>RAM</t>
  </si>
  <si>
    <t>WOOD</t>
  </si>
  <si>
    <t>partly cloudy</t>
  </si>
  <si>
    <t>BUOY (6)</t>
  </si>
  <si>
    <t>NE 5-10; NE swell 1-2 feet</t>
  </si>
  <si>
    <t>N/A</t>
  </si>
  <si>
    <t>RAM (4)</t>
  </si>
  <si>
    <t>WOOD (5)</t>
  </si>
  <si>
    <t>sunny, windy</t>
  </si>
  <si>
    <t>secchi on bottom; samples arrive with NO water in cooler so were warm</t>
  </si>
  <si>
    <t>UNE was supposed to filter but sent us bottles by accident and we had no filters combusted</t>
  </si>
  <si>
    <t>7 (secchi on bottom</t>
  </si>
  <si>
    <t>8 (secchi on bottom)</t>
  </si>
  <si>
    <t>MG, CA</t>
  </si>
  <si>
    <t>0-3 knot wind; 10% cloud cover; ebbing tide</t>
  </si>
  <si>
    <t>no wind; &lt;10% cloud cover; sunny, calm, ebbing tide</t>
  </si>
  <si>
    <t>8-10 knot wind, 10% cloud cover; 1-2 foot swells; ebbing tide</t>
  </si>
  <si>
    <t>overcast and rough; wind chop</t>
  </si>
  <si>
    <t>CH/T</t>
  </si>
  <si>
    <t>clear and sunny</t>
  </si>
  <si>
    <t>T</t>
  </si>
  <si>
    <t>AM</t>
  </si>
  <si>
    <t>sunny and hot</t>
  </si>
  <si>
    <t>SNT_2016-07-06_BUOY</t>
  </si>
  <si>
    <t>SNT_2016-07-06_RAM</t>
  </si>
  <si>
    <t>SNT_2016-07-06_WOOD</t>
  </si>
  <si>
    <t>SNT_2016-07-19_LOBO1</t>
  </si>
  <si>
    <t>KCM</t>
  </si>
  <si>
    <t>SNT_2016-07-19_LOBO2</t>
  </si>
  <si>
    <t>SNT_2016-07-19_UNE3</t>
  </si>
  <si>
    <t>SNT_2016-07-20_BUOY</t>
  </si>
  <si>
    <t>CH/LCL</t>
  </si>
  <si>
    <t>SNT_2016-07-20_RAM</t>
  </si>
  <si>
    <t>SNT_2016-07-20_WOOD</t>
  </si>
  <si>
    <t>TM</t>
  </si>
  <si>
    <t>sunny with light cover of clouds</t>
  </si>
  <si>
    <t>SNT_2016-08-02_LOBO1</t>
  </si>
  <si>
    <t>SNT_2016-08-02_LOBO2</t>
  </si>
  <si>
    <t>SNT_2016-08-02_UNE3</t>
  </si>
  <si>
    <t>SNT_2016-08-03_BUOY</t>
  </si>
  <si>
    <t>SNT_2016-08-03_RAM</t>
  </si>
  <si>
    <t>SNT_2016-08-03_WOOD</t>
  </si>
  <si>
    <t>MG</t>
  </si>
  <si>
    <t>sunny, calm slight breeze</t>
  </si>
  <si>
    <t>SNT_2016-08-16_LOBO1</t>
  </si>
  <si>
    <t>LCL/KCM</t>
  </si>
  <si>
    <t>cloudy, breezy</t>
  </si>
  <si>
    <t>SNT_2016-08-16_LOBO2</t>
  </si>
  <si>
    <t>overcast</t>
  </si>
  <si>
    <t>SNT_2016-08-16_UNE3</t>
  </si>
  <si>
    <t>not noted</t>
  </si>
  <si>
    <t>windy/rough</t>
  </si>
  <si>
    <t>SNT_2016-08-17_RAM</t>
  </si>
  <si>
    <t>SNT_2016-08-17_WOOD</t>
  </si>
  <si>
    <t>CMC</t>
  </si>
  <si>
    <t>SNT_2016-08-30_LOBO1</t>
  </si>
  <si>
    <t>SNT_2016-08-30_LOBO2</t>
  </si>
  <si>
    <t>SNT_2016-08-30_UNE3</t>
  </si>
  <si>
    <t>SNT_2016-08-31_BUOY</t>
  </si>
  <si>
    <t>SNT_2016-08-31_RAM</t>
  </si>
  <si>
    <t>SNT_2016-08-31_WOOD</t>
  </si>
  <si>
    <t>DB</t>
  </si>
  <si>
    <t>SNT_2016-09-13_LOBO1</t>
  </si>
  <si>
    <t>SNT_2016-09-13_LOBO2</t>
  </si>
  <si>
    <t>SNT_2016-09-13_UNE3</t>
  </si>
  <si>
    <t>SNT_2016-10-11_LOBO1</t>
  </si>
  <si>
    <t>SNT_2016-10-11_LOBO2</t>
  </si>
  <si>
    <t>SNT_2016-10-11_UNE3</t>
  </si>
  <si>
    <t>calm wind; seas 2-3 ft; lots of ctenophores</t>
  </si>
  <si>
    <t>SNT_2016-10-12_BUOY</t>
  </si>
  <si>
    <t>calm wind; seas 2-3 ft</t>
  </si>
  <si>
    <t>SNT_2016-10-12_RAM</t>
  </si>
  <si>
    <t>SNT_2016-10-12_WOOD</t>
  </si>
  <si>
    <t>cloudy; some sun</t>
  </si>
  <si>
    <t>SNT_2016-10-25_LOBO1</t>
  </si>
  <si>
    <t>SNT_2016-10-25_LOBO2</t>
  </si>
  <si>
    <t>SNT_2016-11-09_RAM</t>
  </si>
  <si>
    <t>cloudy, overcast</t>
  </si>
  <si>
    <t>SNT_2016-11-15_LOBO1</t>
  </si>
  <si>
    <t>SNT_2016-11-15_LOBO2</t>
  </si>
  <si>
    <t>SNT_2016-11-15_UNE3</t>
  </si>
  <si>
    <t>Laura Lubelczyk</t>
  </si>
  <si>
    <t>llubelczyk@bigelow.org</t>
  </si>
  <si>
    <t>Vol Analyzed (µL)</t>
  </si>
  <si>
    <t>Total Phyto Count</t>
  </si>
  <si>
    <t>Syn Count</t>
  </si>
  <si>
    <t>Crypto Count</t>
  </si>
  <si>
    <t>PicoNanoEuk Count</t>
  </si>
  <si>
    <t>Dilution Factor</t>
  </si>
  <si>
    <r>
      <t>Total Phyto Conc (mL</t>
    </r>
    <r>
      <rPr>
        <b/>
        <vertAlign val="superscript"/>
        <sz val="11"/>
        <rFont val="Calibri"/>
        <family val="2"/>
        <scheme val="minor"/>
      </rPr>
      <t>-1</t>
    </r>
    <r>
      <rPr>
        <b/>
        <sz val="11"/>
        <rFont val="Calibri"/>
        <family val="2"/>
        <scheme val="minor"/>
      </rPr>
      <t>)</t>
    </r>
  </si>
  <si>
    <r>
      <t>Syn Conc (mL</t>
    </r>
    <r>
      <rPr>
        <b/>
        <vertAlign val="superscript"/>
        <sz val="11"/>
        <rFont val="Calibri"/>
        <family val="2"/>
        <scheme val="minor"/>
      </rPr>
      <t>-1</t>
    </r>
    <r>
      <rPr>
        <b/>
        <sz val="11"/>
        <rFont val="Calibri"/>
        <family val="2"/>
        <scheme val="minor"/>
      </rPr>
      <t>)</t>
    </r>
  </si>
  <si>
    <r>
      <t>Crypto Conc (mL</t>
    </r>
    <r>
      <rPr>
        <b/>
        <vertAlign val="superscript"/>
        <sz val="11"/>
        <rFont val="Calibri"/>
        <family val="2"/>
        <scheme val="minor"/>
      </rPr>
      <t>-1</t>
    </r>
    <r>
      <rPr>
        <b/>
        <sz val="11"/>
        <rFont val="Calibri"/>
        <family val="2"/>
        <scheme val="minor"/>
      </rPr>
      <t>)</t>
    </r>
  </si>
  <si>
    <r>
      <t>PicoNanoEuk Conc (mL</t>
    </r>
    <r>
      <rPr>
        <b/>
        <vertAlign val="superscript"/>
        <sz val="11"/>
        <rFont val="Calibri"/>
        <family val="2"/>
        <scheme val="minor"/>
      </rPr>
      <t>-1</t>
    </r>
    <r>
      <rPr>
        <b/>
        <sz val="11"/>
        <rFont val="Calibri"/>
        <family val="2"/>
        <scheme val="minor"/>
      </rPr>
      <t>)</t>
    </r>
  </si>
  <si>
    <t>preserved;  possible problem with preservation</t>
  </si>
  <si>
    <r>
      <t xml:space="preserve">J.J. MacIsaac Facility for Aquatic Cytometry - SEANET 2016 Chlorophyll </t>
    </r>
    <r>
      <rPr>
        <b/>
        <i/>
        <sz val="14"/>
        <rFont val="Calibri"/>
        <family val="2"/>
        <scheme val="minor"/>
      </rPr>
      <t>a</t>
    </r>
    <r>
      <rPr>
        <b/>
        <sz val="14"/>
        <rFont val="Calibri"/>
        <family val="2"/>
        <scheme val="minor"/>
      </rPr>
      <t xml:space="preserve"> and Pheophytin</t>
    </r>
  </si>
  <si>
    <t>Sample ID assigned by Bigelow indicating date of collection and station (A, B, and C indicate replicates)</t>
  </si>
  <si>
    <t>Date Read</t>
  </si>
  <si>
    <t>Date chlorophyll extraction was read on the fluorometer (extraction was minimum of 24 hours and maximum of 48 hours)</t>
  </si>
  <si>
    <t>Vol Filt (mL)</t>
  </si>
  <si>
    <r>
      <t xml:space="preserve">Volume of sample filtered for chlorophyll </t>
    </r>
    <r>
      <rPr>
        <i/>
        <sz val="11"/>
        <rFont val="Calibri"/>
        <family val="2"/>
        <scheme val="minor"/>
      </rPr>
      <t>a</t>
    </r>
    <r>
      <rPr>
        <sz val="11"/>
        <rFont val="Calibri"/>
        <family val="2"/>
        <scheme val="minor"/>
      </rPr>
      <t xml:space="preserve"> analaysis</t>
    </r>
  </si>
  <si>
    <t>Sens</t>
  </si>
  <si>
    <t>Sensitivity setting on the fluorometer</t>
  </si>
  <si>
    <t>Rb</t>
  </si>
  <si>
    <t>Initial reading on fluorometer before acidification</t>
  </si>
  <si>
    <t>Ra</t>
  </si>
  <si>
    <t>Reading on fluorometer after the addition of 50 uL of 10% hydrochloric acid</t>
  </si>
  <si>
    <r>
      <t>Chl a (µg L</t>
    </r>
    <r>
      <rPr>
        <vertAlign val="superscript"/>
        <sz val="11"/>
        <rFont val="Calibri"/>
        <family val="2"/>
        <scheme val="minor"/>
      </rPr>
      <t>-1</t>
    </r>
    <r>
      <rPr>
        <sz val="11"/>
        <rFont val="Calibri"/>
        <family val="2"/>
        <scheme val="minor"/>
      </rPr>
      <t>)</t>
    </r>
  </si>
  <si>
    <r>
      <t xml:space="preserve">Calculated chlorophyll </t>
    </r>
    <r>
      <rPr>
        <i/>
        <sz val="11"/>
        <rFont val="Calibri"/>
        <family val="2"/>
        <scheme val="minor"/>
      </rPr>
      <t>a</t>
    </r>
    <r>
      <rPr>
        <sz val="11"/>
        <rFont val="Calibri"/>
        <family val="2"/>
        <scheme val="minor"/>
      </rPr>
      <t xml:space="preserve"> concentration</t>
    </r>
  </si>
  <si>
    <r>
      <t>Avg Chl a (µg L</t>
    </r>
    <r>
      <rPr>
        <vertAlign val="superscript"/>
        <sz val="11"/>
        <rFont val="Calibri"/>
        <family val="2"/>
        <scheme val="minor"/>
      </rPr>
      <t>-1</t>
    </r>
    <r>
      <rPr>
        <sz val="11"/>
        <rFont val="Calibri"/>
        <family val="2"/>
        <scheme val="minor"/>
      </rPr>
      <t>)</t>
    </r>
  </si>
  <si>
    <r>
      <t xml:space="preserve">Average calculated chlorophyll </t>
    </r>
    <r>
      <rPr>
        <i/>
        <sz val="11"/>
        <rFont val="Calibri"/>
        <family val="2"/>
        <scheme val="minor"/>
      </rPr>
      <t>a</t>
    </r>
    <r>
      <rPr>
        <sz val="11"/>
        <rFont val="Calibri"/>
        <family val="2"/>
        <scheme val="minor"/>
      </rPr>
      <t xml:space="preserve"> concentration for all three replicates unless otherwise noted</t>
    </r>
  </si>
  <si>
    <t>Chl a SD</t>
  </si>
  <si>
    <t>Standard deviation of chlorophyll concentrations for replicates</t>
  </si>
  <si>
    <r>
      <t>Pheo (µg L</t>
    </r>
    <r>
      <rPr>
        <vertAlign val="superscript"/>
        <sz val="11"/>
        <rFont val="Calibri"/>
        <family val="2"/>
        <scheme val="minor"/>
      </rPr>
      <t>-1</t>
    </r>
    <r>
      <rPr>
        <sz val="11"/>
        <rFont val="Calibri"/>
        <family val="2"/>
        <scheme val="minor"/>
      </rPr>
      <t>)</t>
    </r>
  </si>
  <si>
    <t>Calculated pheophytin concentration</t>
  </si>
  <si>
    <r>
      <t>Avg Pheo (µg L</t>
    </r>
    <r>
      <rPr>
        <vertAlign val="superscript"/>
        <sz val="11"/>
        <rFont val="Calibri"/>
        <family val="2"/>
        <scheme val="minor"/>
      </rPr>
      <t>-1</t>
    </r>
    <r>
      <rPr>
        <sz val="11"/>
        <rFont val="Calibri"/>
        <family val="2"/>
        <scheme val="minor"/>
      </rPr>
      <t>)</t>
    </r>
  </si>
  <si>
    <t>Average calculated pheophytin concentration for all three replicates unless otherwise noted</t>
  </si>
  <si>
    <t>Pheo SD</t>
  </si>
  <si>
    <t>JENNIFER - WE ARE INTERESTED IN DATA FROM JULY 5TH AND 19th, highlighted below</t>
  </si>
  <si>
    <t>1. The Cullen method was used where chl a = (F*(Rb-Ra))/(vol*Sens), pheo = (F*((A*Ra)-Rb))/(vol*Sens)</t>
  </si>
  <si>
    <t>2. Please acknowledge "J.J. MacIsaac Facility for Aquatic Cytometry, Bigelow Laboratory for Ocean Sciences" in publications.  This will help us continue to offer this service.</t>
  </si>
  <si>
    <t>F before 10/10</t>
  </si>
  <si>
    <t>A before 10/10</t>
  </si>
  <si>
    <t>F after 10/10</t>
  </si>
  <si>
    <t>A after 10/10</t>
  </si>
  <si>
    <r>
      <t>Chl a (µg L</t>
    </r>
    <r>
      <rPr>
        <b/>
        <vertAlign val="superscript"/>
        <sz val="11"/>
        <rFont val="Calibri"/>
        <family val="2"/>
        <scheme val="minor"/>
      </rPr>
      <t>-1</t>
    </r>
    <r>
      <rPr>
        <b/>
        <sz val="11"/>
        <rFont val="Calibri"/>
        <family val="2"/>
        <scheme val="minor"/>
      </rPr>
      <t>)</t>
    </r>
  </si>
  <si>
    <r>
      <t>Avg Chl a (µg L</t>
    </r>
    <r>
      <rPr>
        <b/>
        <vertAlign val="superscript"/>
        <sz val="11"/>
        <rFont val="Calibri"/>
        <family val="2"/>
        <scheme val="minor"/>
      </rPr>
      <t>-1</t>
    </r>
    <r>
      <rPr>
        <b/>
        <sz val="11"/>
        <rFont val="Calibri"/>
        <family val="2"/>
        <scheme val="minor"/>
      </rPr>
      <t>)</t>
    </r>
  </si>
  <si>
    <r>
      <t xml:space="preserve">Pheo (µg </t>
    </r>
    <r>
      <rPr>
        <b/>
        <vertAlign val="superscript"/>
        <sz val="11"/>
        <rFont val="Calibri"/>
        <family val="2"/>
        <scheme val="minor"/>
      </rPr>
      <t>L-1</t>
    </r>
    <r>
      <rPr>
        <b/>
        <sz val="11"/>
        <rFont val="Calibri"/>
        <family val="2"/>
        <scheme val="minor"/>
      </rPr>
      <t>)</t>
    </r>
  </si>
  <si>
    <r>
      <t>Avg Pheo (µg L</t>
    </r>
    <r>
      <rPr>
        <b/>
        <vertAlign val="superscript"/>
        <sz val="11"/>
        <rFont val="Calibri"/>
        <family val="2"/>
        <scheme val="minor"/>
      </rPr>
      <t>-1</t>
    </r>
    <r>
      <rPr>
        <b/>
        <sz val="11"/>
        <rFont val="Calibri"/>
        <family val="2"/>
        <scheme val="minor"/>
      </rPr>
      <t>)</t>
    </r>
  </si>
  <si>
    <t>SNT_2016-04-19_LOBO1_A</t>
  </si>
  <si>
    <t>SNT_2016-04-19_LOBO1_B</t>
  </si>
  <si>
    <t>SNT_2016-04-19_LOBO1_C</t>
  </si>
  <si>
    <t>SNT_2016-04-19_LOBO2_A</t>
  </si>
  <si>
    <t>SNT_2016-04-19_LOBO2_B</t>
  </si>
  <si>
    <t>SNT_2016-04-19_LOBO2_C</t>
  </si>
  <si>
    <t>SNT_2016-04-19_UNE3_A</t>
  </si>
  <si>
    <t>SNT_2016-04-19_UNE3_B</t>
  </si>
  <si>
    <t>SNT_2016-04-19_UNE3_C</t>
  </si>
  <si>
    <t>SNT_2016-04-20_WOOD_A</t>
  </si>
  <si>
    <t>SNT_2016-04-20_WOOD_B</t>
  </si>
  <si>
    <t>SNT_2016-04-20_WOOD_C</t>
  </si>
  <si>
    <t>SNT_2016-04-20_RAM_A</t>
  </si>
  <si>
    <t>SNT_2016-04-20_RAM_B</t>
  </si>
  <si>
    <t>SNT_2016-04-20_RAM_C</t>
  </si>
  <si>
    <t>SNT_2016-04-20_BUOY_A</t>
  </si>
  <si>
    <t>SNT_2016-04-20_BUOY_B</t>
  </si>
  <si>
    <t>SNT_2016-04-20_BUOY_C</t>
  </si>
  <si>
    <t>SNT_2016-05-03_LOBO1_A</t>
  </si>
  <si>
    <t>SNT_2016-05-03_LOBO1_B</t>
  </si>
  <si>
    <t>SNT_2016-05-03_LOBO1_C</t>
  </si>
  <si>
    <t>SNT_2016-05-03_LOBO2_A</t>
  </si>
  <si>
    <t>SNT_2016-05-03_LOBO2_B</t>
  </si>
  <si>
    <t>SNT_2016-05-03_LOBO2_C</t>
  </si>
  <si>
    <t>SNT_2016-05-03_UNE3_A</t>
  </si>
  <si>
    <t>SNT_2016-05-03_UNE3_B</t>
  </si>
  <si>
    <t>SNT_2016-05-03_UNE3_C</t>
  </si>
  <si>
    <t>SNT_2016-05-04_RAM_A</t>
  </si>
  <si>
    <t>SNT_2016-05-04_RAM_B</t>
  </si>
  <si>
    <t>SNT_2016-05-04_RAM_C</t>
  </si>
  <si>
    <t>SNT_2016-05-04_WOOD_A</t>
  </si>
  <si>
    <t>SNT_2016-05-04_WOOD_B</t>
  </si>
  <si>
    <t>SNT_2016-05-04_WOOD_C</t>
  </si>
  <si>
    <t>SNT_2016-05-04_BUOY_A</t>
  </si>
  <si>
    <t>SNT_2016-05-04_BUOY_B</t>
  </si>
  <si>
    <t>SNT_2016-05-04_BUOY_C</t>
  </si>
  <si>
    <t>SNT_2016-05-17_LOBO1_A</t>
  </si>
  <si>
    <t>SNT_2016-05-17_LOBO1_B</t>
  </si>
  <si>
    <t>SNT_2016-05-17_LOBO1_C</t>
  </si>
  <si>
    <t>SNT_2016-05-17_LOBO2_A</t>
  </si>
  <si>
    <t>SNT_2016-05-17_LOBO2_B</t>
  </si>
  <si>
    <t>SNT_2016-05-17_LOBO2_C</t>
  </si>
  <si>
    <t>SNT_2016-05-17_UNE3_A</t>
  </si>
  <si>
    <t>SNT_2016-05-17_UNE3_B</t>
  </si>
  <si>
    <t>SNT_2016-05-17_UNE3_C</t>
  </si>
  <si>
    <t>SNT_2016-05-18_RAM_A</t>
  </si>
  <si>
    <t>SNT_2016-05-18_RAM_B</t>
  </si>
  <si>
    <t>SNT_2016-05-18_RAM_C</t>
  </si>
  <si>
    <t>SNT_2016-05-18_WOOD_A</t>
  </si>
  <si>
    <t>SNT_2016-05-18_WOOD_B</t>
  </si>
  <si>
    <t>SNT_2016-05-18_WOOD_C</t>
  </si>
  <si>
    <t>SNT_2016-05-18_BUOY_A</t>
  </si>
  <si>
    <t>SNT_2016-05-18_BUOY_B</t>
  </si>
  <si>
    <t>SNT_2016-05-18_BUOY_C</t>
  </si>
  <si>
    <t>SNT_2016-05-31_LOBO1_A</t>
  </si>
  <si>
    <t>SNT_2016-05-31_LOBO1_B</t>
  </si>
  <si>
    <t>SNT_2016-05-31_LOBO1_C</t>
  </si>
  <si>
    <t>SNT_2016-05-31_LOBO2_A</t>
  </si>
  <si>
    <t>SNT_2016-05-31_LOBO2_B</t>
  </si>
  <si>
    <t>SNT_2016-05-31_LOBO2_C</t>
  </si>
  <si>
    <t>SNT_2016-05-31_UNE3_A</t>
  </si>
  <si>
    <t>SNT_2016-05-31_UNE3_B</t>
  </si>
  <si>
    <t>SNT_2016-05-31_UNE3_C</t>
  </si>
  <si>
    <t>SNT_2016-06-01_BUOY_A</t>
  </si>
  <si>
    <t>SNT_2016-06-01_BUOY_B</t>
  </si>
  <si>
    <t>SNT_2016-06-01_BUOY_C</t>
  </si>
  <si>
    <t>SNT_2016-06-01_RAM_A</t>
  </si>
  <si>
    <t>SNT_2016-06-01_RAM_B</t>
  </si>
  <si>
    <t>SNT_2016-06-01_RAM_C</t>
  </si>
  <si>
    <t>SNT_2016-06-01_WOOD_A</t>
  </si>
  <si>
    <t>SNT_2016-06-01_WOOD_B</t>
  </si>
  <si>
    <t>SNT_2016-06-01_WOOD_C</t>
  </si>
  <si>
    <t>SNT_2016-06-14_LOBO1_A</t>
  </si>
  <si>
    <t>SNT_2016-06-14_LOBO1_B</t>
  </si>
  <si>
    <t>SNT_2016-06-14_LOBO1_C</t>
  </si>
  <si>
    <t>SNT_2016-06-14_LOBO2_A</t>
  </si>
  <si>
    <t>SNT_2016-06-14_LOBO2_B</t>
  </si>
  <si>
    <t>SNT_2016-06-14_LOBO2_C</t>
  </si>
  <si>
    <t>SNT_2016-06-14_UNE3_A</t>
  </si>
  <si>
    <t>SNT_2016-06-14_UNE3_B</t>
  </si>
  <si>
    <t>SNT_2016-06-14_UNE3_C</t>
  </si>
  <si>
    <t>SNT_2016-06-15_BUOY_A</t>
  </si>
  <si>
    <t>SNT_2016-06-15_BUOY_B</t>
  </si>
  <si>
    <t>SNT_2016-06-15_BUOY_C</t>
  </si>
  <si>
    <t>SNT_2016-06-15_RAM_A</t>
  </si>
  <si>
    <t>SNT_2016-06-15_RAM_B</t>
  </si>
  <si>
    <t>SNT_2016-06-15_RAM_C</t>
  </si>
  <si>
    <t>SNT_2016-06-15_WOOD_A</t>
  </si>
  <si>
    <t>SNT_2016-06-15_WOOD_B</t>
  </si>
  <si>
    <t>SNT_2016-06-15_WOOD_C</t>
  </si>
  <si>
    <t>SNT_2016-06-21_LOBO1_A</t>
  </si>
  <si>
    <t>SNT_2016-06-21_LOBO1_B</t>
  </si>
  <si>
    <t>SNT_2016-06-21_LOBO1_C</t>
  </si>
  <si>
    <t>SNT_2016-06-21_LOBO2_A</t>
  </si>
  <si>
    <t>SNT_2016-06-21_LOBO2_B</t>
  </si>
  <si>
    <t>SNT_2016-06-21_LOBO2_C</t>
  </si>
  <si>
    <t>SNT_2016-06-21_UNE3_A</t>
  </si>
  <si>
    <t>SNT_2016-06-21_UNE3_B</t>
  </si>
  <si>
    <t>SNT_2016-06-21_UNE3_C</t>
  </si>
  <si>
    <t>SNT_2016-07-05_LOBO1_A</t>
  </si>
  <si>
    <t>SNT_2016-07-05_LOBO1_B</t>
  </si>
  <si>
    <t>SNT_2016-07-05_LOBO1_C</t>
  </si>
  <si>
    <t>high variability between replicates</t>
  </si>
  <si>
    <t>SNT_2016-07-05_LOBO2_A</t>
  </si>
  <si>
    <t>SNT_2016-07-05_LOBO2_B</t>
  </si>
  <si>
    <t>SNT_2016-07-05_LOBO2_C</t>
  </si>
  <si>
    <t>SNT_2016-07-05_UNE3_A</t>
  </si>
  <si>
    <t>SNT_2016-07-05_UNE3_B</t>
  </si>
  <si>
    <t>SNT_2016-07-05_UNE3_C</t>
  </si>
  <si>
    <t>SNT_2016-07-06_BUOY_A</t>
  </si>
  <si>
    <t>SNT_2016-07-06_BUOY_B</t>
  </si>
  <si>
    <t>SNT_2016-07-06_BUOY_C</t>
  </si>
  <si>
    <t>SNT_2016-07-06_RAM_A</t>
  </si>
  <si>
    <t>SNT_2016-07-06_RAM_B</t>
  </si>
  <si>
    <t>SNT_2016-07-06_RAM_C</t>
  </si>
  <si>
    <t>SNT_2016-07-06_WOOD_A</t>
  </si>
  <si>
    <t>SNT_2016-07-06_WOOD_B</t>
  </si>
  <si>
    <t>SNT_2016-07-06_WOOD_C</t>
  </si>
  <si>
    <t>SNT_2016-07-19_LOBO1_A</t>
  </si>
  <si>
    <t>SNT_2016-07-19_LOBO1_B</t>
  </si>
  <si>
    <t>SNT_2016-07-19_LOBO1_C</t>
  </si>
  <si>
    <t>SNT_2016-07-19_LOBO2_A</t>
  </si>
  <si>
    <t>SNT_2016-07-19_LOBO2_B</t>
  </si>
  <si>
    <t>SNT_2016-07-19_LOBO2_C</t>
  </si>
  <si>
    <t>SNT_2016-07-19-UNE3_A</t>
  </si>
  <si>
    <t>SNT_2016-07-19-UNE3_B</t>
  </si>
  <si>
    <t>SNT_2016-07-19-UNE3_C</t>
  </si>
  <si>
    <t>SNT_2016-07-20_BUOY_A</t>
  </si>
  <si>
    <t>SNT_2016-07-20_BUOY_B</t>
  </si>
  <si>
    <t>SNT_2016-07-20_BUOY_C</t>
  </si>
  <si>
    <t>SNT_2016-07-20_RAM_A</t>
  </si>
  <si>
    <t>SNT_2016-07-20_RAM_B</t>
  </si>
  <si>
    <t>SNT_2016-07-20_RAM_C</t>
  </si>
  <si>
    <t>SNT_2016-07-20_WOOD_A</t>
  </si>
  <si>
    <t>SNT_2016-07-20_WOOD_B</t>
  </si>
  <si>
    <t>SNT_2016-07-20_WOOD_C</t>
  </si>
  <si>
    <t>SNT_2016-08-02_LOBO1_A</t>
  </si>
  <si>
    <t>SNT_2016-08-02_LOBO1_B</t>
  </si>
  <si>
    <t>SNT_2016-08-02_LOBO1_C</t>
  </si>
  <si>
    <t>SNT_2016-08-02_LOBO2_A</t>
  </si>
  <si>
    <t>SNT_2016-08-02_LOBO2_B</t>
  </si>
  <si>
    <t>SNT_2016-08-02_LOBO2_C</t>
  </si>
  <si>
    <t>SNT_2016-08-02_UNE3_A</t>
  </si>
  <si>
    <t>SNT_2016-08-02_UNE3_B</t>
  </si>
  <si>
    <t>SNT_2016-08-02_UNE3_C</t>
  </si>
  <si>
    <t>SNT_2016-08-03_BUOY_A</t>
  </si>
  <si>
    <t>SNT_2016-08-03_BUOY_B</t>
  </si>
  <si>
    <t>SNT_2016-08-03_BUOY_C</t>
  </si>
  <si>
    <t>SNT_2016-08-03_RAM_A</t>
  </si>
  <si>
    <t>SNT_2016-08-03_RAM_B</t>
  </si>
  <si>
    <t>SNT_2016-08-03_RAM_C</t>
  </si>
  <si>
    <t>SNT_2016-08-03_WOOD_A</t>
  </si>
  <si>
    <t>SNT_2016-08-03_WOOD_B</t>
  </si>
  <si>
    <t>SNT_2016-08-03_WOOD_C</t>
  </si>
  <si>
    <t>SNT_2016-08-16_LOBO1_A</t>
  </si>
  <si>
    <t>SNT_2016-08-16_LOBO1_B</t>
  </si>
  <si>
    <t>SNT_2016-08-16_LOBO1_C</t>
  </si>
  <si>
    <t>SNT_2016-08-16_LOBO2_A</t>
  </si>
  <si>
    <t>SNT_2016-08-16_LOBO2_B</t>
  </si>
  <si>
    <t>SNT_2016-08-16_LOBO2_C</t>
  </si>
  <si>
    <t>SNT_2016-08-16_UNE3_A</t>
  </si>
  <si>
    <t>SNT_2016-08-16_UNE3_B</t>
  </si>
  <si>
    <t>SNT_2016-08-16_UNE3_C</t>
  </si>
  <si>
    <t>SNT_2016-08-17_RAM_A</t>
  </si>
  <si>
    <t>SNT_2016-08-17_RAM_B</t>
  </si>
  <si>
    <t>SNT_2016-08-17_RAM_C</t>
  </si>
  <si>
    <t>SNT_2016-08-17_WOOD_A</t>
  </si>
  <si>
    <t>SNT_2016-08-17_WOOD_B</t>
  </si>
  <si>
    <t>SNT_2016-08-17_WOOD_C</t>
  </si>
  <si>
    <t>SNT_2016-08-30_LOBO1_A</t>
  </si>
  <si>
    <t>SNT_2016-08-30_LOBO1_B</t>
  </si>
  <si>
    <t>SNT_2016-08-30_LOBO1_C</t>
  </si>
  <si>
    <t>SNT_2016-08-30_LOBO2_A</t>
  </si>
  <si>
    <t>SNT_2016-08-30_LOBO2_B</t>
  </si>
  <si>
    <t>SNT_2016-08-30_LOBO2_C</t>
  </si>
  <si>
    <t>SNT_2016-08-30_UNE3_A</t>
  </si>
  <si>
    <t>SNT_2016-08-30_UNE3_B</t>
  </si>
  <si>
    <t>SNT_2016-08-30_UNE3_C</t>
  </si>
  <si>
    <t>SNT_2016-08-31_BUOY_A</t>
  </si>
  <si>
    <t>SNT_2016-08-31_BUOY_B</t>
  </si>
  <si>
    <t>SNT_2016-08-31_BUOY_C</t>
  </si>
  <si>
    <t>SNT_2016-08-31_RAM_A</t>
  </si>
  <si>
    <t>SNT_2016-08-31_RAM_B</t>
  </si>
  <si>
    <t>SNT_2016-08-31_RAM_C</t>
  </si>
  <si>
    <t>SNT_2016-08-31_WOOD_A</t>
  </si>
  <si>
    <t>SNT_2016-08-31_WOOD_B</t>
  </si>
  <si>
    <t>SNT_2016-08-31_WOOD_C</t>
  </si>
  <si>
    <t>SNT_2016-09-13_LOBO1_A</t>
  </si>
  <si>
    <t>SNT_2016-09-13_LOBO1_B</t>
  </si>
  <si>
    <t>SNT_2016-09-13_LOBO1_C</t>
  </si>
  <si>
    <t>high variability between replicates - many large chains and colonies in FlowCAM may explain some of the variability or may want to discard rep A from average?</t>
  </si>
  <si>
    <t>SNT_2016-09-13_LOBO2_A</t>
  </si>
  <si>
    <t>SNT_2016-09-13_LOBO2_B</t>
  </si>
  <si>
    <t>SNT_2016-09-13_LOBO2_C</t>
  </si>
  <si>
    <t>SNT_2016-09-13_UNE3_A</t>
  </si>
  <si>
    <t>SNT_2016-09-13_UNE3_B</t>
  </si>
  <si>
    <t>SNT_2016-09-13_UNE3_C</t>
  </si>
  <si>
    <t>SNT_2016-09-27_Filt1_A</t>
  </si>
  <si>
    <t>Values questionable; collected by DMC and frozen until extraction on 10/04/16; no replicates; filters labeled 1-4; no other samples collected for this date</t>
  </si>
  <si>
    <t>SNT_2016-09-27_Filt2_A</t>
  </si>
  <si>
    <t>SNT_2016-09-27_Filt3_A</t>
  </si>
  <si>
    <t>SNT_2016-09-27_Filt4_A</t>
  </si>
  <si>
    <t>SNT_2016-10-11_LOBO1_A</t>
  </si>
  <si>
    <t>Note different fluorometer calibration after 10/10 )</t>
  </si>
  <si>
    <t>SNT_2016-10-11_LOBO1_B</t>
  </si>
  <si>
    <t>SNT_2016-10-11_LOBO1_C</t>
  </si>
  <si>
    <t>SNT_2016-10-11_LOBO2_A</t>
  </si>
  <si>
    <t>SNT_2016-10-11_LOBO2_B</t>
  </si>
  <si>
    <t>SNT_2016-10-11_LOBO2_C</t>
  </si>
  <si>
    <t>SNT_2016-10-11_UNE3_A</t>
  </si>
  <si>
    <t>SNT_2016-10-11_UNE3_B</t>
  </si>
  <si>
    <t>SNT_2016-10-11_UNE3_C</t>
  </si>
  <si>
    <t>SNT_2016-10-12_BUOY_A</t>
  </si>
  <si>
    <t>SNT_2016-10-12_BUOY_B</t>
  </si>
  <si>
    <t>SNT_2016-10-12_BUOY_C</t>
  </si>
  <si>
    <t>SNT_2016-10-12_RAM_A</t>
  </si>
  <si>
    <t>SNT_2016-10-12_RAM_B</t>
  </si>
  <si>
    <t>SNT_2016-10-12_RAM_C</t>
  </si>
  <si>
    <t>SNT_2016-10-12_WOOD_A</t>
  </si>
  <si>
    <t>SNT_2016-10-12_WOOD_B</t>
  </si>
  <si>
    <t>SNT_2016-10-12_WOOD_C</t>
  </si>
  <si>
    <t>SNT_2016-10-25_LOBO1_A</t>
  </si>
  <si>
    <t>SNT_2016-10-25_LOBO1_B</t>
  </si>
  <si>
    <t>SNT_2016-10-25_LOBO1_C</t>
  </si>
  <si>
    <t>SNT_2016-10-25_LOBO2_A</t>
  </si>
  <si>
    <t>SNT_2016-10-25_LOBO2_B</t>
  </si>
  <si>
    <t>SNT_2016-10-25_LOBO2_C</t>
  </si>
  <si>
    <t>SNT_2016-11-09_RAM_A</t>
  </si>
  <si>
    <t>SNT_2016-11-09_RAM_B</t>
  </si>
  <si>
    <t>SNT_2016-11-09_RAM_C</t>
  </si>
  <si>
    <t>SNT_2016-11-15_LOBO1_A</t>
  </si>
  <si>
    <t>SNT_2016-11-15_LOBO1_B</t>
  </si>
  <si>
    <t>SNT_2016-11-15_LOBO1_C</t>
  </si>
  <si>
    <t>SNT_2016-11-15_LOBO2_A</t>
  </si>
  <si>
    <t>SNT_2016-11-15_LOBO2_B</t>
  </si>
  <si>
    <t>SNT_2016-11-15_LOBO2_C</t>
  </si>
  <si>
    <t>SNT_2016-11-15_UNE3_A</t>
  </si>
  <si>
    <t>SNT_2016-11-15_UNE3_B</t>
  </si>
  <si>
    <t>SNT_2016-11-15_UNE3_C</t>
  </si>
  <si>
    <t>J.J. MacIsaac Facility for Aquatic Cytometry - SEANET Fall 2016 Microplankton using Area Based Diameter Biovolume</t>
  </si>
  <si>
    <t xml:space="preserve">These notes describe the data files for FlowCAM analysis for microplankton using area based diameter method for biovolume. </t>
  </si>
  <si>
    <r>
      <t>Mixed Diatoms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</si>
  <si>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diatoms (both centric and pennate) not otherwise identified here calculated using ABD and normalized to volume imaged</t>
  </si>
  <si>
    <r>
      <t>Other Centric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</si>
  <si>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centric diatoms not otherwise identified here calculated using ABD and normalized to volume imaged</t>
  </si>
  <si>
    <r>
      <t>Short Centric Chains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</si>
  <si>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Volume of short (&lt;100</t>
    </r>
    <r>
      <rPr>
        <sz val="11"/>
        <rFont val="Constantia"/>
        <family val="1"/>
      </rPr>
      <t>µ</t>
    </r>
    <r>
      <rPr>
        <sz val="11"/>
        <rFont val="Calibri"/>
        <family val="2"/>
        <scheme val="minor"/>
      </rPr>
      <t>m) mostly straight centric chain and small pieces of diatoms calculated using ABD and normalized to volume imaged</t>
    </r>
  </si>
  <si>
    <r>
      <t>Long Centric Chains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</si>
  <si>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Volume of long (&gt;100</t>
    </r>
    <r>
      <rPr>
        <sz val="11"/>
        <rFont val="Constantia"/>
        <family val="1"/>
      </rPr>
      <t>µ</t>
    </r>
    <r>
      <rPr>
        <sz val="11"/>
        <rFont val="Calibri"/>
        <family val="2"/>
        <scheme val="minor"/>
      </rPr>
      <t>m) mostly straight centric chain diatoms not otherwise identified here calculated using ABD and normalized to volume imaged</t>
    </r>
  </si>
  <si>
    <r>
      <t>Curly Centric Chains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</si>
  <si>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curly centric chain diatoms not otherwise identified here calculated using ABD and normalized to volume imaged</t>
  </si>
  <si>
    <r>
      <t>Single Centric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</si>
  <si>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single centric diatoms not otherwise identified here calculated using ABD and normalized to volume imaged</t>
  </si>
  <si>
    <r>
      <t>Chaetoceros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</si>
  <si>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centric diatoms similar to </t>
    </r>
    <r>
      <rPr>
        <i/>
        <sz val="11"/>
        <rFont val="Calibri"/>
        <family val="2"/>
        <scheme val="minor"/>
      </rPr>
      <t>Chaetoceros</t>
    </r>
    <r>
      <rPr>
        <sz val="11"/>
        <rFont val="Calibri"/>
        <family val="2"/>
        <scheme val="minor"/>
      </rPr>
      <t xml:space="preserve"> spp. not otherwise identified here calculated using ABD and normalized to volume imaged</t>
    </r>
  </si>
  <si>
    <r>
      <t>C. socialis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</si>
  <si>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centric diatom colonies similar to </t>
    </r>
    <r>
      <rPr>
        <i/>
        <sz val="11"/>
        <rFont val="Calibri"/>
        <family val="2"/>
        <scheme val="minor"/>
      </rPr>
      <t>Chaetocerus socialis</t>
    </r>
    <r>
      <rPr>
        <sz val="11"/>
        <rFont val="Calibri"/>
        <family val="2"/>
        <scheme val="minor"/>
      </rPr>
      <t xml:space="preserve"> calculated using ABD and normalized to volume imaged</t>
    </r>
  </si>
  <si>
    <r>
      <t>Rhizosolenia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</si>
  <si>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centric diatoms similar to </t>
    </r>
    <r>
      <rPr>
        <i/>
        <sz val="11"/>
        <rFont val="Calibri"/>
        <family val="2"/>
        <scheme val="minor"/>
      </rPr>
      <t>Rhizosolenia</t>
    </r>
    <r>
      <rPr>
        <sz val="11"/>
        <rFont val="Calibri"/>
        <family val="2"/>
        <scheme val="minor"/>
      </rPr>
      <t xml:space="preserve"> spp. calculated using ABD and normalized to volume imaged</t>
    </r>
  </si>
  <si>
    <r>
      <t>Mediopyxis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</si>
  <si>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centric diatoms similar to </t>
    </r>
    <r>
      <rPr>
        <i/>
        <sz val="11"/>
        <rFont val="Calibri"/>
        <family val="2"/>
        <scheme val="minor"/>
      </rPr>
      <t>Mediopyxi</t>
    </r>
    <r>
      <rPr>
        <sz val="11"/>
        <rFont val="Calibri"/>
        <family val="2"/>
        <scheme val="minor"/>
      </rPr>
      <t>s spp. calculated using ABD and normalized to volume imaged</t>
    </r>
  </si>
  <si>
    <r>
      <t>Other Pennate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</si>
  <si>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pennate diatoms not otherwise identified here calculated using ABD and normalized to volume imaged</t>
  </si>
  <si>
    <r>
      <t>Single Pennate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</si>
  <si>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single pennate diatoms not otherwise identified here calculated using ABD and normalized to volume imaged</t>
  </si>
  <si>
    <r>
      <t>Chain Pennate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</si>
  <si>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chain pennate diatoms not otherwise identified here calculated using ABD and normalized to volume imaged</t>
  </si>
  <si>
    <r>
      <t>Thallassionema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</si>
  <si>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pennate diatoms  not otherwise identified here similar to </t>
    </r>
    <r>
      <rPr>
        <i/>
        <sz val="11"/>
        <rFont val="Calibri"/>
        <family val="2"/>
        <scheme val="minor"/>
      </rPr>
      <t>Thalassionema</t>
    </r>
    <r>
      <rPr>
        <sz val="11"/>
        <rFont val="Calibri"/>
        <family val="2"/>
        <scheme val="minor"/>
      </rPr>
      <t xml:space="preserve"> spp. calculated using ABD and normalized to volume imaged</t>
    </r>
  </si>
  <si>
    <r>
      <t>Pseudo-nitzschia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</si>
  <si>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pennate diatoms  not otherwise identified here similar to </t>
    </r>
    <r>
      <rPr>
        <i/>
        <sz val="11"/>
        <rFont val="Calibri"/>
        <family val="2"/>
        <scheme val="minor"/>
      </rPr>
      <t>Pseudo-nitzschia</t>
    </r>
    <r>
      <rPr>
        <sz val="11"/>
        <rFont val="Calibri"/>
        <family val="2"/>
        <scheme val="minor"/>
      </rPr>
      <t xml:space="preserve"> spp. calculated using ABD and normalized to volume imaged</t>
    </r>
  </si>
  <si>
    <r>
      <t>Asternionellopsis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</si>
  <si>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pennate diatoms  not otherwise identified here similar to </t>
    </r>
    <r>
      <rPr>
        <i/>
        <sz val="11"/>
        <rFont val="Calibri"/>
        <family val="2"/>
        <scheme val="minor"/>
      </rPr>
      <t>Asterionellopsis</t>
    </r>
    <r>
      <rPr>
        <sz val="11"/>
        <rFont val="Calibri"/>
        <family val="2"/>
        <scheme val="minor"/>
      </rPr>
      <t xml:space="preserve"> spp. calculated using ABD and normalized to volume imaged</t>
    </r>
  </si>
  <si>
    <r>
      <t>Other Dinos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</si>
  <si>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or mixed or unclassified dinoflagellates  not otherwise identified here calculated using ABD and normalized to volume imaged</t>
  </si>
  <si>
    <r>
      <t>Dinophysis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</si>
  <si>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to </t>
    </r>
    <r>
      <rPr>
        <i/>
        <sz val="11"/>
        <rFont val="Calibri"/>
        <family val="2"/>
        <scheme val="minor"/>
      </rPr>
      <t>Dinophysis</t>
    </r>
    <r>
      <rPr>
        <sz val="11"/>
        <rFont val="Calibri"/>
        <family val="2"/>
        <scheme val="minor"/>
      </rPr>
      <t xml:space="preserve"> spp. calculated using ABD and normalized to volume imaged</t>
    </r>
  </si>
  <si>
    <r>
      <t>Ceratium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</si>
  <si>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not otherwise identified here similar to </t>
    </r>
    <r>
      <rPr>
        <i/>
        <sz val="11"/>
        <rFont val="Calibri"/>
        <family val="2"/>
        <scheme val="minor"/>
      </rPr>
      <t>Ceratium</t>
    </r>
    <r>
      <rPr>
        <sz val="11"/>
        <rFont val="Calibri"/>
        <family val="2"/>
        <scheme val="minor"/>
      </rPr>
      <t xml:space="preserve"> with unclassified or mixed morphologies calculated using ABD and normalized to volume imaged</t>
    </r>
  </si>
  <si>
    <r>
      <t>C longipes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</si>
  <si>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in morphology to </t>
    </r>
    <r>
      <rPr>
        <i/>
        <sz val="11"/>
        <rFont val="Calibri"/>
        <family val="2"/>
        <scheme val="minor"/>
      </rPr>
      <t>Ceratium longipes</t>
    </r>
    <r>
      <rPr>
        <sz val="11"/>
        <rFont val="Calibri"/>
        <family val="2"/>
        <scheme val="minor"/>
      </rPr>
      <t xml:space="preserve"> calculated using ABD and normalized to volume imaged</t>
    </r>
  </si>
  <si>
    <r>
      <t>C lineatum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</si>
  <si>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in morphology to </t>
    </r>
    <r>
      <rPr>
        <i/>
        <sz val="11"/>
        <rFont val="Calibri"/>
        <family val="2"/>
        <scheme val="minor"/>
      </rPr>
      <t>Ceratium lineatum</t>
    </r>
    <r>
      <rPr>
        <sz val="11"/>
        <rFont val="Calibri"/>
        <family val="2"/>
        <scheme val="minor"/>
      </rPr>
      <t xml:space="preserve"> calculated using ABD and normalized to volume imaged</t>
    </r>
  </si>
  <si>
    <r>
      <t>C fusus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</si>
  <si>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in morphology to </t>
    </r>
    <r>
      <rPr>
        <i/>
        <sz val="11"/>
        <rFont val="Calibri"/>
        <family val="2"/>
        <scheme val="minor"/>
      </rPr>
      <t>Ceratium fusus</t>
    </r>
    <r>
      <rPr>
        <sz val="11"/>
        <rFont val="Calibri"/>
        <family val="2"/>
        <scheme val="minor"/>
      </rPr>
      <t xml:space="preserve"> calculated using ABD and normalized to volume imaged</t>
    </r>
  </si>
  <si>
    <r>
      <t>Prorocentrum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</si>
  <si>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dinoflagellates similar in morphology to </t>
    </r>
    <r>
      <rPr>
        <i/>
        <sz val="11"/>
        <rFont val="Calibri"/>
        <family val="2"/>
        <scheme val="minor"/>
      </rPr>
      <t>Prorocentrum</t>
    </r>
    <r>
      <rPr>
        <sz val="11"/>
        <rFont val="Calibri"/>
        <family val="2"/>
        <scheme val="minor"/>
      </rPr>
      <t xml:space="preserve"> calculated using ABD and normalized to volume imaged</t>
    </r>
  </si>
  <si>
    <r>
      <t>Other Ciliates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</si>
  <si>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ciliates  not otherwise identified here calculated using ABD and normalized to volume imaged</t>
  </si>
  <si>
    <r>
      <t>Strom-Strob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</si>
  <si>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ciliates similar to </t>
    </r>
    <r>
      <rPr>
        <i/>
        <sz val="11"/>
        <rFont val="Calibri"/>
        <family val="2"/>
        <scheme val="minor"/>
      </rPr>
      <t>Strombidium</t>
    </r>
    <r>
      <rPr>
        <sz val="11"/>
        <rFont val="Calibri"/>
        <family val="2"/>
        <scheme val="minor"/>
      </rPr>
      <t xml:space="preserve"> spp. or</t>
    </r>
    <r>
      <rPr>
        <i/>
        <sz val="11"/>
        <rFont val="Calibri"/>
        <family val="2"/>
        <scheme val="minor"/>
      </rPr>
      <t xml:space="preserve"> Strobilidium</t>
    </r>
    <r>
      <rPr>
        <sz val="11"/>
        <rFont val="Calibri"/>
        <family val="2"/>
        <scheme val="minor"/>
      </rPr>
      <t xml:space="preserve"> spp. calculated using ABD and normalized to volume imaged</t>
    </r>
  </si>
  <si>
    <r>
      <t>Mesodinium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</si>
  <si>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ciliates similar to </t>
    </r>
    <r>
      <rPr>
        <i/>
        <sz val="11"/>
        <rFont val="Calibri"/>
        <family val="2"/>
        <scheme val="minor"/>
      </rPr>
      <t>Mesodinium</t>
    </r>
    <r>
      <rPr>
        <sz val="11"/>
        <rFont val="Calibri"/>
        <family val="2"/>
        <scheme val="minor"/>
      </rPr>
      <t xml:space="preserve"> spp. calculated using ABD and normalized to volume imaged</t>
    </r>
  </si>
  <si>
    <r>
      <t>Laboea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</si>
  <si>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Volume of ciliates similar to</t>
    </r>
    <r>
      <rPr>
        <i/>
        <sz val="11"/>
        <rFont val="Calibri"/>
        <family val="2"/>
        <scheme val="minor"/>
      </rPr>
      <t xml:space="preserve"> Laboea</t>
    </r>
    <r>
      <rPr>
        <sz val="11"/>
        <rFont val="Calibri"/>
        <family val="2"/>
        <scheme val="minor"/>
      </rPr>
      <t xml:space="preserve"> spp. calculated using ABD and normalized to volume imaged</t>
    </r>
  </si>
  <si>
    <r>
      <t>Dictyocha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</si>
  <si>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Volume of silicoflagellates similar to</t>
    </r>
    <r>
      <rPr>
        <i/>
        <sz val="11"/>
        <rFont val="Calibri"/>
        <family val="2"/>
        <scheme val="minor"/>
      </rPr>
      <t xml:space="preserve"> Dictyocha</t>
    </r>
    <r>
      <rPr>
        <sz val="11"/>
        <rFont val="Calibri"/>
        <family val="2"/>
        <scheme val="minor"/>
      </rPr>
      <t xml:space="preserve"> spp. calculated using ABD and normalized to volume imaged</t>
    </r>
  </si>
  <si>
    <r>
      <t>Other and UID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</si>
  <si>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mixed or unclassified phytoplankton or unidentified fluorescent particles (including partial images or images of multiple particles from different classes) ot otherwise identified here calculated using ABD and normalized to volume imaged</t>
  </si>
  <si>
    <r>
      <t>LT20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</si>
  <si>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r>
      <t xml:space="preserve">Volume of fluorescent particles with an ABD &gt;4 µm and a length less than 20 </t>
    </r>
    <r>
      <rPr>
        <sz val="11"/>
        <rFont val="Constantia"/>
        <family val="1"/>
      </rPr>
      <t>µ</t>
    </r>
    <r>
      <rPr>
        <sz val="11"/>
        <rFont val="Calibri"/>
        <family val="2"/>
        <scheme val="minor"/>
      </rPr>
      <t>m calculated using ABD and normalized to volume imaged (not included in biomass calculations to avoid overlap with pico and nanophytoplankton reported)</t>
    </r>
  </si>
  <si>
    <r>
      <t>Fecal Pellets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</si>
  <si>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fluorescent particles that are likely fecal pellets calculated using ABD and normalized to volume imaged (not included in biomass calculations)</t>
  </si>
  <si>
    <r>
      <t>Phytodetritus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</si>
  <si>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fluorescent detritus particles calculated using ABD and normalized to volume imaged (not included in biomass calculations)</t>
  </si>
  <si>
    <r>
      <t>Zooplankton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</si>
  <si>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Volume of fluorescent zooplankton such as copepods calculated using ABD and normalized to volume imaged (not included in biomass calculations)</t>
  </si>
  <si>
    <r>
      <t>Total Diatom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</si>
  <si>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Total volume of diatoms calculated using ABD and normalized to volume imaged</t>
  </si>
  <si>
    <r>
      <t>Total Dino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</si>
  <si>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Total volume of dinoflagellates calculated using ABD and normalized to volume imaged</t>
  </si>
  <si>
    <r>
      <t>Total Ciliate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</si>
  <si>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Total volume of ciliates calculated using ABD and normalized to volume imaged</t>
  </si>
  <si>
    <r>
      <t>Total Other and UID ABD Vol (µm</t>
    </r>
    <r>
      <rPr>
        <vertAlign val="superscript"/>
        <sz val="11"/>
        <rFont val="Calibri"/>
        <family val="2"/>
        <scheme val="minor"/>
      </rPr>
      <t>3</t>
    </r>
    <r>
      <rPr>
        <sz val="11"/>
        <rFont val="Calibri"/>
        <family val="2"/>
        <scheme val="minor"/>
      </rPr>
      <t xml:space="preserve"> L</t>
    </r>
    <r>
      <rPr>
        <vertAlign val="superscript"/>
        <sz val="11"/>
        <rFont val="Calibri"/>
        <family val="2"/>
        <scheme val="minor"/>
      </rPr>
      <t>-1</t>
    </r>
    <r>
      <rPr>
        <sz val="11"/>
        <rFont val="Calibri"/>
        <family val="2"/>
        <scheme val="minor"/>
      </rPr>
      <t>)</t>
    </r>
  </si>
  <si>
    <t>Total volume of other phytoplankton and unidentified fluorescent particles &gt;20 µm calculated using ABD and normalized to volume imaged (includes silicoflagellates)</t>
  </si>
  <si>
    <r>
      <t>Total Diatom ABD Biomass (µg C L</t>
    </r>
    <r>
      <rPr>
        <vertAlign val="superscript"/>
        <sz val="11"/>
        <rFont val="Calibri"/>
        <family val="2"/>
        <scheme val="minor"/>
      </rPr>
      <t>-1</t>
    </r>
    <r>
      <rPr>
        <sz val="11"/>
        <rFont val="Calibri"/>
        <family val="2"/>
        <scheme val="minor"/>
      </rPr>
      <t>)</t>
    </r>
  </si>
  <si>
    <t>Total diatom biomass calculated from ABD volume and normalized to volume imaged</t>
  </si>
  <si>
    <r>
      <t>Total Dino ABD Biomass (µg C L</t>
    </r>
    <r>
      <rPr>
        <vertAlign val="superscript"/>
        <sz val="11"/>
        <rFont val="Calibri"/>
        <family val="2"/>
        <scheme val="minor"/>
      </rPr>
      <t>-1</t>
    </r>
    <r>
      <rPr>
        <sz val="11"/>
        <rFont val="Calibri"/>
        <family val="2"/>
        <scheme val="minor"/>
      </rPr>
      <t>)</t>
    </r>
  </si>
  <si>
    <t>Total dinoflagellate biomass calculated from ABD volme and normalized to volume imaged</t>
  </si>
  <si>
    <r>
      <t>Total Ciliate ABD Biomass (µg C L</t>
    </r>
    <r>
      <rPr>
        <vertAlign val="superscript"/>
        <sz val="11"/>
        <rFont val="Calibri"/>
        <family val="2"/>
        <scheme val="minor"/>
      </rPr>
      <t>-1</t>
    </r>
    <r>
      <rPr>
        <sz val="11"/>
        <rFont val="Calibri"/>
        <family val="2"/>
        <scheme val="minor"/>
      </rPr>
      <t>)</t>
    </r>
  </si>
  <si>
    <t>Total ciliate biomass calculated from ABD volume and normalized to volume imaged</t>
  </si>
  <si>
    <r>
      <t>Total Other and UID ABD Biomass (µg C L</t>
    </r>
    <r>
      <rPr>
        <vertAlign val="superscript"/>
        <sz val="11"/>
        <rFont val="Calibri"/>
        <family val="2"/>
        <scheme val="minor"/>
      </rPr>
      <t>-1</t>
    </r>
    <r>
      <rPr>
        <sz val="11"/>
        <rFont val="Calibri"/>
        <family val="2"/>
        <scheme val="minor"/>
      </rPr>
      <t>)</t>
    </r>
  </si>
  <si>
    <r>
      <t xml:space="preserve">Total other phytoplankton and unidentified fluorescent particles &gt;20 </t>
    </r>
    <r>
      <rPr>
        <sz val="11"/>
        <rFont val="Constantia"/>
        <family val="1"/>
      </rPr>
      <t>µ</t>
    </r>
    <r>
      <rPr>
        <sz val="11"/>
        <rFont val="Calibri"/>
        <family val="2"/>
        <scheme val="minor"/>
      </rPr>
      <t>m  biomass calculated from ABD volume and normalized to volume imaged</t>
    </r>
  </si>
  <si>
    <r>
      <t xml:space="preserve">Total &gt;20 </t>
    </r>
    <r>
      <rPr>
        <sz val="11"/>
        <rFont val="Constantia"/>
        <family val="1"/>
      </rPr>
      <t>µ</t>
    </r>
    <r>
      <rPr>
        <sz val="11"/>
        <rFont val="Calibri"/>
        <family val="2"/>
        <scheme val="minor"/>
      </rPr>
      <t>m Phyto  Biomass (µg C L</t>
    </r>
    <r>
      <rPr>
        <vertAlign val="superscript"/>
        <sz val="11"/>
        <rFont val="Calibri"/>
        <family val="2"/>
        <scheme val="minor"/>
      </rPr>
      <t>-1</t>
    </r>
    <r>
      <rPr>
        <sz val="11"/>
        <rFont val="Calibri"/>
        <family val="2"/>
        <scheme val="minor"/>
      </rPr>
      <t>)</t>
    </r>
  </si>
  <si>
    <r>
      <t xml:space="preserve">Total &gt;20 </t>
    </r>
    <r>
      <rPr>
        <sz val="11"/>
        <rFont val="Constantia"/>
        <family val="1"/>
      </rPr>
      <t>µ</t>
    </r>
    <r>
      <rPr>
        <sz val="11"/>
        <rFont val="Calibri"/>
        <family val="2"/>
        <scheme val="minor"/>
      </rPr>
      <t>m phytoplankton biomass calculated from ABD volume and normalized to volume imaged</t>
    </r>
  </si>
  <si>
    <t>1. Live samples were run on a FlowCAM equipped with a 4X objective and 300 um flow cell operated in fluorescent trigger mode and classified using Visual Spreadsheet Software (Fluid Imaging Technologies) and were normalized to volume imaged (typically 150 mL).</t>
  </si>
  <si>
    <t xml:space="preserve">2. Biovolume estimates were determined using area based diameter (ABD) as calculated in Visual Spreadsheet software. </t>
  </si>
  <si>
    <r>
      <t>Mixed Diatoms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</si>
  <si>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Centric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</si>
  <si>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Short Centric Chains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</si>
  <si>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Long Centric Chains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</si>
  <si>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Curly Centric Chains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</si>
  <si>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Single Centric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</si>
  <si>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Chaetoceros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</si>
  <si>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 socialis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</si>
  <si>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Rhizosolenia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</si>
  <si>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Mediopyxis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</si>
  <si>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Pennate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</si>
  <si>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Single Pennate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</si>
  <si>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Chain Pennate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</si>
  <si>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Thallassionema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</si>
  <si>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Pseudo-nitzschia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</si>
  <si>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Asternionellopsis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</si>
  <si>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Dinos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</si>
  <si>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Dinophysis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</si>
  <si>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Ceratium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</si>
  <si>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 longipes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</si>
  <si>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 lineatum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</si>
  <si>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C fusus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</si>
  <si>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Prorocentrum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</si>
  <si>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Ciliates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</si>
  <si>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Strom-Strob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</si>
  <si>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Mesodinium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</si>
  <si>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Laboea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</si>
  <si>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Dictyocha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</si>
  <si>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Other and UID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</si>
  <si>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LT20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</si>
  <si>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Fecal Pellets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</si>
  <si>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Phytodetritus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</si>
  <si>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Zooplankton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</si>
  <si>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Diatom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</si>
  <si>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Dino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</si>
  <si>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Ciliate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</si>
  <si>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Other and UID ABD Vol (µm</t>
    </r>
    <r>
      <rPr>
        <b/>
        <vertAlign val="superscript"/>
        <sz val="11"/>
        <rFont val="Calibri"/>
        <family val="2"/>
        <scheme val="minor"/>
      </rPr>
      <t>3</t>
    </r>
    <r>
      <rPr>
        <b/>
        <sz val="11"/>
        <rFont val="Calibri"/>
        <family val="2"/>
        <scheme val="minor"/>
      </rPr>
      <t xml:space="preserve"> L</t>
    </r>
    <r>
      <rPr>
        <b/>
        <vertAlign val="superscript"/>
        <sz val="11"/>
        <rFont val="Calibri"/>
        <family val="2"/>
        <scheme val="minor"/>
      </rPr>
      <t>-1</t>
    </r>
    <r>
      <rPr>
        <b/>
        <sz val="11"/>
        <rFont val="Calibri"/>
        <family val="2"/>
        <scheme val="minor"/>
      </rPr>
      <t>)</t>
    </r>
  </si>
  <si>
    <r>
      <t>Total Diatom ABD Biomass (µg C L</t>
    </r>
    <r>
      <rPr>
        <b/>
        <vertAlign val="superscript"/>
        <sz val="11"/>
        <rFont val="Calibri"/>
        <family val="2"/>
        <scheme val="minor"/>
      </rPr>
      <t>-1</t>
    </r>
    <r>
      <rPr>
        <b/>
        <sz val="11"/>
        <rFont val="Calibri"/>
        <family val="2"/>
        <scheme val="minor"/>
      </rPr>
      <t>)</t>
    </r>
  </si>
  <si>
    <r>
      <t>Total Dino ABD Biomass (µg C L</t>
    </r>
    <r>
      <rPr>
        <b/>
        <vertAlign val="superscript"/>
        <sz val="11"/>
        <rFont val="Calibri"/>
        <family val="2"/>
        <scheme val="minor"/>
      </rPr>
      <t>-1</t>
    </r>
    <r>
      <rPr>
        <b/>
        <sz val="11"/>
        <rFont val="Calibri"/>
        <family val="2"/>
        <scheme val="minor"/>
      </rPr>
      <t>)</t>
    </r>
  </si>
  <si>
    <r>
      <t>Total Ciliate ABD Biomass (µg C L</t>
    </r>
    <r>
      <rPr>
        <b/>
        <vertAlign val="superscript"/>
        <sz val="11"/>
        <rFont val="Calibri"/>
        <family val="2"/>
        <scheme val="minor"/>
      </rPr>
      <t>-1</t>
    </r>
    <r>
      <rPr>
        <b/>
        <sz val="11"/>
        <rFont val="Calibri"/>
        <family val="2"/>
        <scheme val="minor"/>
      </rPr>
      <t>)</t>
    </r>
  </si>
  <si>
    <r>
      <t>Total Other and UID ABD Biomass (µg C L</t>
    </r>
    <r>
      <rPr>
        <b/>
        <vertAlign val="superscript"/>
        <sz val="11"/>
        <rFont val="Calibri"/>
        <family val="2"/>
        <scheme val="minor"/>
      </rPr>
      <t>-1</t>
    </r>
    <r>
      <rPr>
        <b/>
        <sz val="11"/>
        <rFont val="Calibri"/>
        <family val="2"/>
        <scheme val="minor"/>
      </rPr>
      <t>)</t>
    </r>
  </si>
  <si>
    <r>
      <t xml:space="preserve">Total &gt;20 </t>
    </r>
    <r>
      <rPr>
        <b/>
        <sz val="11"/>
        <rFont val="Constantia"/>
        <family val="1"/>
      </rPr>
      <t>µ</t>
    </r>
    <r>
      <rPr>
        <b/>
        <sz val="11"/>
        <rFont val="Calibri"/>
        <family val="2"/>
        <scheme val="minor"/>
      </rPr>
      <t>m Phyto  Biomass (µg C L</t>
    </r>
    <r>
      <rPr>
        <b/>
        <vertAlign val="superscript"/>
        <sz val="11"/>
        <rFont val="Calibri"/>
        <family val="2"/>
        <scheme val="minor"/>
      </rPr>
      <t>-1</t>
    </r>
    <r>
      <rPr>
        <b/>
        <sz val="11"/>
        <rFont val="Calibri"/>
        <family val="2"/>
        <scheme val="minor"/>
      </rPr>
      <t>)</t>
    </r>
  </si>
  <si>
    <t>Bigelow Analytical Services - SEANET 2016 Primary Productivity</t>
  </si>
  <si>
    <t>Cynthia Heil</t>
  </si>
  <si>
    <t>cheil@bigelow.org</t>
  </si>
  <si>
    <t>C14 Production Measurement on total sample</t>
  </si>
  <si>
    <t>Methodology: modified from Balch, W.D., D.T. Drapeau, B.C. Bowler and T.G. Huntington.  2012. Step-changes in the physical, chemical and biological
characteristics of the Gulf of Maine, as documented
by the GNATS time series.  Mar. Ecol. Prog. Ser., 450: 11-35.</t>
  </si>
  <si>
    <r>
      <t>Avg P</t>
    </r>
    <r>
      <rPr>
        <vertAlign val="subscript"/>
        <sz val="11"/>
        <rFont val="Calibri"/>
        <family val="2"/>
        <scheme val="minor"/>
      </rPr>
      <t>max</t>
    </r>
    <r>
      <rPr>
        <sz val="11"/>
        <rFont val="Calibri"/>
        <family val="2"/>
        <scheme val="minor"/>
      </rPr>
      <t xml:space="preserve"> (µg C L</t>
    </r>
    <r>
      <rPr>
        <vertAlign val="superscript"/>
        <sz val="11"/>
        <rFont val="Calibri"/>
        <family val="2"/>
        <scheme val="minor"/>
      </rPr>
      <t xml:space="preserve">-1 </t>
    </r>
    <r>
      <rPr>
        <sz val="11"/>
        <rFont val="Calibri"/>
        <family val="2"/>
        <scheme val="minor"/>
      </rPr>
      <t>d</t>
    </r>
    <r>
      <rPr>
        <vertAlign val="superscript"/>
        <sz val="11"/>
        <rFont val="Calibri"/>
        <family val="2"/>
        <scheme val="minor"/>
      </rPr>
      <t>-1</t>
    </r>
    <r>
      <rPr>
        <sz val="11"/>
        <rFont val="Calibri"/>
        <family val="2"/>
        <scheme val="minor"/>
      </rPr>
      <t>)</t>
    </r>
  </si>
  <si>
    <r>
      <t xml:space="preserve">Average maximum photosynthetic rate for 2 replicates using </t>
    </r>
    <r>
      <rPr>
        <vertAlign val="superscript"/>
        <sz val="11"/>
        <rFont val="Calibri"/>
        <family val="2"/>
        <scheme val="minor"/>
      </rPr>
      <t>14</t>
    </r>
    <r>
      <rPr>
        <sz val="11"/>
        <rFont val="Calibri"/>
        <family val="2"/>
        <scheme val="minor"/>
      </rPr>
      <t>C 24 hour incubation at ambient temperature</t>
    </r>
  </si>
  <si>
    <r>
      <t>Avg P</t>
    </r>
    <r>
      <rPr>
        <vertAlign val="superscript"/>
        <sz val="11"/>
        <rFont val="Calibri"/>
        <family val="2"/>
        <scheme val="minor"/>
      </rPr>
      <t>B</t>
    </r>
    <r>
      <rPr>
        <vertAlign val="subscript"/>
        <sz val="11"/>
        <rFont val="Calibri"/>
        <family val="2"/>
        <scheme val="minor"/>
      </rPr>
      <t>max</t>
    </r>
    <r>
      <rPr>
        <sz val="11"/>
        <rFont val="Calibri"/>
        <family val="2"/>
        <scheme val="minor"/>
      </rPr>
      <t xml:space="preserve"> (µg C µg Chl a</t>
    </r>
    <r>
      <rPr>
        <vertAlign val="superscript"/>
        <sz val="11"/>
        <rFont val="Calibri"/>
        <family val="2"/>
        <scheme val="minor"/>
      </rPr>
      <t xml:space="preserve">-1 </t>
    </r>
    <r>
      <rPr>
        <sz val="11"/>
        <rFont val="Calibri"/>
        <family val="2"/>
        <scheme val="minor"/>
      </rPr>
      <t>d</t>
    </r>
    <r>
      <rPr>
        <vertAlign val="superscript"/>
        <sz val="11"/>
        <rFont val="Calibri"/>
        <family val="2"/>
        <scheme val="minor"/>
      </rPr>
      <t>-1</t>
    </r>
    <r>
      <rPr>
        <sz val="11"/>
        <rFont val="Calibri"/>
        <family val="2"/>
        <scheme val="minor"/>
      </rPr>
      <t>)</t>
    </r>
  </si>
  <si>
    <r>
      <t xml:space="preserve">Average maximum photosynthetic rate normalized to chlorophyll </t>
    </r>
    <r>
      <rPr>
        <i/>
        <sz val="11"/>
        <rFont val="Calibri"/>
        <family val="2"/>
        <scheme val="minor"/>
      </rPr>
      <t>a</t>
    </r>
    <r>
      <rPr>
        <sz val="11"/>
        <rFont val="Calibri"/>
        <family val="2"/>
        <scheme val="minor"/>
      </rPr>
      <t xml:space="preserve"> biomass for 2 replicates using </t>
    </r>
    <r>
      <rPr>
        <vertAlign val="superscript"/>
        <sz val="11"/>
        <rFont val="Calibri"/>
        <family val="2"/>
        <scheme val="minor"/>
      </rPr>
      <t>14</t>
    </r>
    <r>
      <rPr>
        <sz val="11"/>
        <rFont val="Calibri"/>
        <family val="2"/>
        <scheme val="minor"/>
      </rPr>
      <t>C 24 hour incubation at ambient temperature</t>
    </r>
  </si>
  <si>
    <t>Note: -999 indicates no data is available</t>
  </si>
  <si>
    <r>
      <t>Avg P</t>
    </r>
    <r>
      <rPr>
        <b/>
        <vertAlign val="subscript"/>
        <sz val="11"/>
        <rFont val="Calibri"/>
        <family val="2"/>
        <scheme val="minor"/>
      </rPr>
      <t>max</t>
    </r>
    <r>
      <rPr>
        <b/>
        <sz val="11"/>
        <rFont val="Calibri"/>
        <family val="2"/>
        <scheme val="minor"/>
      </rPr>
      <t xml:space="preserve"> (µg C L</t>
    </r>
    <r>
      <rPr>
        <b/>
        <vertAlign val="superscript"/>
        <sz val="11"/>
        <rFont val="Calibri"/>
        <family val="2"/>
        <scheme val="minor"/>
      </rPr>
      <t xml:space="preserve">-1 </t>
    </r>
    <r>
      <rPr>
        <b/>
        <sz val="11"/>
        <rFont val="Calibri"/>
        <family val="2"/>
        <scheme val="minor"/>
      </rPr>
      <t>d</t>
    </r>
    <r>
      <rPr>
        <b/>
        <vertAlign val="superscript"/>
        <sz val="11"/>
        <rFont val="Calibri"/>
        <family val="2"/>
        <scheme val="minor"/>
      </rPr>
      <t>-1</t>
    </r>
    <r>
      <rPr>
        <b/>
        <sz val="11"/>
        <rFont val="Calibri"/>
        <family val="2"/>
        <scheme val="minor"/>
      </rPr>
      <t>)</t>
    </r>
  </si>
  <si>
    <r>
      <t>Avg P</t>
    </r>
    <r>
      <rPr>
        <b/>
        <vertAlign val="superscript"/>
        <sz val="11"/>
        <rFont val="Calibri"/>
        <family val="2"/>
        <scheme val="minor"/>
      </rPr>
      <t>B</t>
    </r>
    <r>
      <rPr>
        <b/>
        <vertAlign val="subscript"/>
        <sz val="11"/>
        <rFont val="Calibri"/>
        <family val="2"/>
        <scheme val="minor"/>
      </rPr>
      <t>max</t>
    </r>
    <r>
      <rPr>
        <b/>
        <sz val="11"/>
        <rFont val="Calibri"/>
        <family val="2"/>
        <scheme val="minor"/>
      </rPr>
      <t xml:space="preserve"> (µg C µg Chl a</t>
    </r>
    <r>
      <rPr>
        <b/>
        <vertAlign val="superscript"/>
        <sz val="11"/>
        <rFont val="Calibri"/>
        <family val="2"/>
        <scheme val="minor"/>
      </rPr>
      <t xml:space="preserve">-1 </t>
    </r>
    <r>
      <rPr>
        <b/>
        <sz val="11"/>
        <rFont val="Calibri"/>
        <family val="2"/>
        <scheme val="minor"/>
      </rPr>
      <t>d</t>
    </r>
    <r>
      <rPr>
        <b/>
        <vertAlign val="superscript"/>
        <sz val="11"/>
        <rFont val="Calibri"/>
        <family val="2"/>
        <scheme val="minor"/>
      </rPr>
      <t>-1</t>
    </r>
    <r>
      <rPr>
        <b/>
        <sz val="11"/>
        <rFont val="Calibri"/>
        <family val="2"/>
        <scheme val="minor"/>
      </rPr>
      <t>)</t>
    </r>
  </si>
  <si>
    <t>sample in 1 hr late, may have impacted result?</t>
  </si>
  <si>
    <t>Note: all 3 stations were heated by 5oC in cooler</t>
  </si>
  <si>
    <t>lost; sample had high darks</t>
  </si>
  <si>
    <t>Note: all 3 stations were heated 3oC in cooler</t>
  </si>
  <si>
    <t>No water in cooler, sample late, sample had high darks</t>
  </si>
  <si>
    <t>NO water in cooler, sample late, sample had high darks</t>
  </si>
  <si>
    <t>Bigelow Analytical Services - SEANET 2016 Dissolved Inorganic Nutrients</t>
  </si>
  <si>
    <t xml:space="preserve">Instrument Used: </t>
  </si>
  <si>
    <t>Seal Analytical AutoAnalyzer 3 HR</t>
  </si>
  <si>
    <t>Debra Lomas</t>
  </si>
  <si>
    <t>dlomas@bigelow.org</t>
  </si>
  <si>
    <t>Dilution factors taken into account</t>
  </si>
  <si>
    <r>
      <t>NO</t>
    </r>
    <r>
      <rPr>
        <b/>
        <vertAlign val="subscript"/>
        <sz val="11"/>
        <color theme="1"/>
        <rFont val="Calibri"/>
        <family val="2"/>
        <scheme val="minor"/>
      </rPr>
      <t>3</t>
    </r>
    <r>
      <rPr>
        <b/>
        <sz val="11"/>
        <color theme="1"/>
        <rFont val="Calibri"/>
        <family val="2"/>
        <scheme val="minor"/>
      </rPr>
      <t>+NO</t>
    </r>
    <r>
      <rPr>
        <b/>
        <vertAlign val="subscript"/>
        <sz val="11"/>
        <color theme="1"/>
        <rFont val="Calibri"/>
        <family val="2"/>
        <scheme val="minor"/>
      </rPr>
      <t>2</t>
    </r>
    <r>
      <rPr>
        <b/>
        <sz val="11"/>
        <color theme="1"/>
        <rFont val="Calibri"/>
        <family val="2"/>
        <scheme val="minor"/>
      </rPr>
      <t xml:space="preserve"> (µM)</t>
    </r>
  </si>
  <si>
    <r>
      <t>NO</t>
    </r>
    <r>
      <rPr>
        <b/>
        <vertAlign val="subscript"/>
        <sz val="11"/>
        <color theme="1"/>
        <rFont val="Calibri"/>
        <family val="2"/>
        <scheme val="minor"/>
      </rPr>
      <t>2</t>
    </r>
    <r>
      <rPr>
        <b/>
        <sz val="11"/>
        <color theme="1"/>
        <rFont val="Calibri"/>
        <family val="2"/>
        <scheme val="minor"/>
      </rPr>
      <t xml:space="preserve"> (µM)</t>
    </r>
  </si>
  <si>
    <r>
      <t>NO</t>
    </r>
    <r>
      <rPr>
        <b/>
        <vertAlign val="subscript"/>
        <sz val="11"/>
        <color theme="1"/>
        <rFont val="Calibri"/>
        <family val="2"/>
        <scheme val="minor"/>
      </rPr>
      <t xml:space="preserve">3 </t>
    </r>
    <r>
      <rPr>
        <b/>
        <sz val="11"/>
        <color theme="1"/>
        <rFont val="Calibri"/>
        <family val="2"/>
        <scheme val="minor"/>
      </rPr>
      <t>(µM)</t>
    </r>
  </si>
  <si>
    <r>
      <t>NH</t>
    </r>
    <r>
      <rPr>
        <b/>
        <vertAlign val="subscript"/>
        <sz val="11"/>
        <color theme="1"/>
        <rFont val="Calibri"/>
        <family val="2"/>
        <scheme val="minor"/>
      </rPr>
      <t>4</t>
    </r>
    <r>
      <rPr>
        <b/>
        <sz val="11"/>
        <color theme="1"/>
        <rFont val="Calibri"/>
        <family val="2"/>
        <scheme val="minor"/>
      </rPr>
      <t xml:space="preserve"> (µM)</t>
    </r>
  </si>
  <si>
    <r>
      <t>PO</t>
    </r>
    <r>
      <rPr>
        <b/>
        <vertAlign val="subscript"/>
        <sz val="11"/>
        <color theme="1"/>
        <rFont val="Calibri"/>
        <family val="2"/>
        <scheme val="minor"/>
      </rPr>
      <t>4</t>
    </r>
    <r>
      <rPr>
        <b/>
        <sz val="11"/>
        <color theme="1"/>
        <rFont val="Calibri"/>
        <family val="2"/>
        <scheme val="minor"/>
      </rPr>
      <t xml:space="preserve"> (µM)</t>
    </r>
  </si>
  <si>
    <t>Si (µM)</t>
  </si>
  <si>
    <t>Bigelow Analytical Services - SEANET 2016 Dissolved Organic Nitrogen</t>
  </si>
  <si>
    <t>Methodology: Bronk, D.A., Lomas, M.W., Glibert, P.M., Schukert, K.J. and Sanderson, M.P., 2000. Total dissolved nitrogen analysis: comparisons between the persulfate, UV and high temperature oxidation methods. Marine Chemistry, 69: pp.163-178.</t>
  </si>
  <si>
    <t>Methodology: Persulfate oxidation</t>
  </si>
  <si>
    <t>Avg DON (µM)</t>
  </si>
  <si>
    <t>Bigelow Analytical Services - SEANET 2016 POC and IRMS Part 1</t>
  </si>
  <si>
    <t>Elemental Analyzer/Stable Isotope Data Report</t>
  </si>
  <si>
    <t>Sample Type:</t>
  </si>
  <si>
    <t>25mm GF/F</t>
  </si>
  <si>
    <t>Analysis:</t>
  </si>
  <si>
    <t>13POC/15PON</t>
  </si>
  <si>
    <t>Instrument Used:</t>
  </si>
  <si>
    <t>Costech ECS 4010/Thermo DELTA V Advantage IRMS</t>
  </si>
  <si>
    <t># of Samples:</t>
  </si>
  <si>
    <t>Date Completed:</t>
  </si>
  <si>
    <t>Craig Burnell</t>
  </si>
  <si>
    <t>cburnell@bigelow.org</t>
  </si>
  <si>
    <t>Filter #</t>
  </si>
  <si>
    <t>Elemental Weight Nitrogen (µg)</t>
  </si>
  <si>
    <t>Elemental Weight Carbon (µg)</t>
  </si>
  <si>
    <r>
      <t>N (µg L</t>
    </r>
    <r>
      <rPr>
        <b/>
        <vertAlign val="superscript"/>
        <sz val="11"/>
        <rFont val="Calibri"/>
        <family val="2"/>
        <scheme val="minor"/>
      </rPr>
      <t>-1</t>
    </r>
    <r>
      <rPr>
        <b/>
        <sz val="11"/>
        <rFont val="Calibri"/>
        <family val="2"/>
        <scheme val="minor"/>
      </rPr>
      <t>) not blank corrected</t>
    </r>
  </si>
  <si>
    <r>
      <t>C (µg L</t>
    </r>
    <r>
      <rPr>
        <b/>
        <vertAlign val="superscript"/>
        <sz val="11"/>
        <rFont val="Calibri"/>
        <family val="2"/>
        <scheme val="minor"/>
      </rPr>
      <t>-1</t>
    </r>
    <r>
      <rPr>
        <b/>
        <sz val="11"/>
        <rFont val="Calibri"/>
        <family val="2"/>
        <scheme val="minor"/>
      </rPr>
      <t>) not blank corrected</t>
    </r>
  </si>
  <si>
    <t>Isotope Ratio (δ) Nitrogen</t>
  </si>
  <si>
    <t>Isotope Ratio (δ) Carbon</t>
  </si>
  <si>
    <t>2016-05-17_LOBO1_A</t>
  </si>
  <si>
    <t>2016-05-17_LOBO2_A</t>
  </si>
  <si>
    <t>2016-05-31_LOBO1_A</t>
  </si>
  <si>
    <t>2016-05-31_LOBO2_A</t>
  </si>
  <si>
    <t>2016-06-14_LOBO2_A</t>
  </si>
  <si>
    <t>2016-06-14_LOBO1_A</t>
  </si>
  <si>
    <t>2016-06-21_LOBO1_A</t>
  </si>
  <si>
    <t>2016-06-21_LOBO2_A</t>
  </si>
  <si>
    <t>2016-06-21_LOBO1_B</t>
  </si>
  <si>
    <t>2016-06-21_LOBO2_B</t>
  </si>
  <si>
    <t>2016-07-05_LOBO1_A</t>
  </si>
  <si>
    <t>2016-07-05_LOBO1_B</t>
  </si>
  <si>
    <t>2016-07-05_LOBO2_A</t>
  </si>
  <si>
    <t>2016-07-05_LOBO2_B</t>
  </si>
  <si>
    <t>2016-07-19_LOBO1_A</t>
  </si>
  <si>
    <t>Stored with 47mm filters for separate analysis</t>
  </si>
  <si>
    <t>2016-07-19_LOBO1_B</t>
  </si>
  <si>
    <t>Unusually high nitrogen reading. Were stored with 47mm filters for separate analysis.</t>
  </si>
  <si>
    <t>2016-07-19_LOBO2_A</t>
  </si>
  <si>
    <t xml:space="preserve">Unusually high nitrogen reading </t>
  </si>
  <si>
    <t>2016-07-19_LOBO2_B</t>
  </si>
  <si>
    <t>2016-08-02_LOBO1_A</t>
  </si>
  <si>
    <t>2016-08-02_LOBO1_B</t>
  </si>
  <si>
    <t>2016-08-02_LOBO2_A</t>
  </si>
  <si>
    <t>2016-08-02_LOBO2_B</t>
  </si>
  <si>
    <t>2016-08-16_LOBO1_A</t>
  </si>
  <si>
    <t>2016-08-16_LOBO2_A</t>
  </si>
  <si>
    <t>possibly confused with #18 due to unclear labeling</t>
  </si>
  <si>
    <t>2016-08-16_LOBO1_B</t>
  </si>
  <si>
    <t>2016-08-16_LOBO2_B</t>
  </si>
  <si>
    <t>2016-08-30_LOBO1_A</t>
  </si>
  <si>
    <t>2016-08-30_LOBO1_B</t>
  </si>
  <si>
    <t>2016-08-30_LOBO2_A</t>
  </si>
  <si>
    <t>2016-08-30_LOBO2_B</t>
  </si>
  <si>
    <t>possibly confused with #66 due to unclear labeling</t>
  </si>
  <si>
    <t>BLANKS</t>
  </si>
  <si>
    <t>2016-06-21_BLANK_A</t>
  </si>
  <si>
    <t xml:space="preserve"> -</t>
  </si>
  <si>
    <t>2016-07-05_BLANK_A</t>
  </si>
  <si>
    <t>2016-07-19_BLANK_A</t>
  </si>
  <si>
    <t>2016-08-02_BLANK_A</t>
  </si>
  <si>
    <t>2016-08-16_BLANK_A</t>
  </si>
  <si>
    <t>2016-08-30_BLANK_A</t>
  </si>
  <si>
    <t>Bigelow Analytical Services - SEANET 2016 POC and IRMS Part 2</t>
  </si>
  <si>
    <t>2016-05-17_MOORING</t>
  </si>
  <si>
    <t>2016-05-17_UNE3</t>
  </si>
  <si>
    <t>2016-05-31_MOORING</t>
  </si>
  <si>
    <t>2016-05-31_UNE3</t>
  </si>
  <si>
    <t>2016-06-14_MOORING</t>
  </si>
  <si>
    <t>2016-06-14_UNE3</t>
  </si>
  <si>
    <t>2016-06-21_MOORING</t>
  </si>
  <si>
    <t>2016-06-21_UNE3</t>
  </si>
  <si>
    <t>2016-07-05_MOORING</t>
  </si>
  <si>
    <t>2016-07-05_UNE3</t>
  </si>
  <si>
    <t>2016-07-19_MOORING</t>
  </si>
  <si>
    <t>2016-07-19_UNE3</t>
  </si>
  <si>
    <t>2016-08-02_MOORING</t>
  </si>
  <si>
    <t>2016-08-02_UNE3</t>
  </si>
  <si>
    <t>2016-08-16_MOORING</t>
  </si>
  <si>
    <t>2016-08-30_MOORING</t>
  </si>
  <si>
    <t>2016-08-30_UNE3</t>
  </si>
  <si>
    <t>2016-09-13_LOBO1</t>
  </si>
  <si>
    <t>2016-09-13_LOBO2</t>
  </si>
  <si>
    <t>2016-09-13_MOORING</t>
  </si>
  <si>
    <t>2016-09-13_UNE3</t>
  </si>
  <si>
    <t>2016-09-27_LOBO1</t>
  </si>
  <si>
    <t>2016-09-27_LOBO2</t>
  </si>
  <si>
    <t>2016-09-27_MOORING</t>
  </si>
  <si>
    <t>2016-10-11_LOBO1</t>
  </si>
  <si>
    <t>2016-10-11_LOBO2</t>
  </si>
  <si>
    <t>2016-10-11_MOORING</t>
  </si>
  <si>
    <t>2016-10-11_UNE3</t>
  </si>
  <si>
    <t>2016-10-25_LOBO1</t>
  </si>
  <si>
    <t>23a</t>
  </si>
  <si>
    <t>2016-10-25_LOBO2</t>
  </si>
  <si>
    <t>29a</t>
  </si>
  <si>
    <t>2016-11-15_LOBO1</t>
  </si>
  <si>
    <t>23b</t>
  </si>
  <si>
    <t>2016-11-15_LOBO2</t>
  </si>
  <si>
    <t>29b</t>
  </si>
  <si>
    <t>2016-11-15_UNE3</t>
  </si>
  <si>
    <t>32a</t>
  </si>
  <si>
    <t>2016-08-02_BLANK</t>
  </si>
  <si>
    <t>blank</t>
  </si>
  <si>
    <t>Volume filtered was listed at 250 mL but typically blanks are a rinse with FSW; this should be checked</t>
  </si>
  <si>
    <t>2016-09-13_BLANK</t>
  </si>
  <si>
    <t xml:space="preserve"> </t>
  </si>
  <si>
    <t>Total Phyto Conc (mL-1)</t>
  </si>
  <si>
    <t>Syn Conc (mL-1)</t>
  </si>
  <si>
    <t>Crypto Conc (mL-1)</t>
  </si>
  <si>
    <t>PicoNanoEuk Conc (mL-1)</t>
  </si>
  <si>
    <t>Avg Chl a (µg L-1)</t>
  </si>
  <si>
    <t>Avg Pheo (µg 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</si>
</sst>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yyyy\-mm\-dd"/>
    <numFmt numFmtId="166" formatCode="h:mm;@"/>
    <numFmt numFmtId="167" formatCode="0.0"/>
  </numFmts>
  <fonts count="23"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8"/>
      <name val="Verdana"/>
      <family val="2"/>
    </font>
    <font>
      <b/>
      <sz val="14"/>
      <name val="Calibri"/>
      <family val="2"/>
      <scheme val="minor"/>
    </font>
    <font>
      <sz val="10"/>
      <name val="Calibri"/>
      <family val="2"/>
      <scheme val="minor"/>
    </font>
    <font>
      <sz val="11"/>
      <name val="Calibri"/>
      <family val="2"/>
      <scheme val="minor"/>
    </font>
    <font>
      <b/>
      <sz val="11"/>
      <name val="Calibri"/>
      <family val="2"/>
      <scheme val="minor"/>
    </font>
    <font>
      <b/>
      <sz val="11"/>
      <color theme="1"/>
      <name val="Calibri"/>
      <family val="2"/>
      <scheme val="minor"/>
    </font>
    <font>
      <b/>
      <vertAlign val="superscript"/>
      <sz val="11"/>
      <name val="Calibri"/>
      <family val="2"/>
      <scheme val="minor"/>
    </font>
    <font>
      <vertAlign val="subscript"/>
      <sz val="11"/>
      <name val="Calibri"/>
      <family val="2"/>
      <scheme val="minor"/>
    </font>
    <font>
      <b/>
      <vertAlign val="subscript"/>
      <sz val="11"/>
      <name val="Calibri"/>
      <family val="2"/>
      <scheme val="minor"/>
    </font>
    <font>
      <vertAlign val="superscript"/>
      <sz val="11"/>
      <name val="Calibri"/>
      <family val="2"/>
      <scheme val="minor"/>
    </font>
    <font>
      <sz val="10"/>
      <name val="Verdana"/>
      <family val="2"/>
    </font>
    <font>
      <b/>
      <sz val="14"/>
      <color theme="1"/>
      <name val="Calibri"/>
      <family val="2"/>
      <scheme val="minor"/>
    </font>
    <font>
      <i/>
      <sz val="11"/>
      <name val="Calibri"/>
      <family val="2"/>
      <scheme val="minor"/>
    </font>
    <font>
      <sz val="11"/>
      <color rgb="FFFF0000"/>
      <name val="Calibri"/>
      <family val="2"/>
      <scheme val="minor"/>
    </font>
    <font>
      <b/>
      <i/>
      <sz val="14"/>
      <name val="Calibri"/>
      <family val="2"/>
      <scheme val="minor"/>
    </font>
    <font>
      <b/>
      <vertAlign val="subscript"/>
      <sz val="11"/>
      <color theme="1"/>
      <name val="Calibri"/>
      <family val="2"/>
      <scheme val="minor"/>
    </font>
    <font>
      <u/>
      <sz val="10"/>
      <color theme="10"/>
      <name val="Verdana"/>
      <family val="2"/>
    </font>
    <font>
      <sz val="11"/>
      <name val="Constantia"/>
      <family val="1"/>
    </font>
    <font>
      <b/>
      <sz val="11"/>
      <name val="Constantia"/>
      <family val="1"/>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5">
    <xf numFmtId="0" fontId="0" fillId="0" borderId="0"/>
    <xf numFmtId="0" fontId="14" fillId="0" borderId="0"/>
    <xf numFmtId="0" fontId="14" fillId="0" borderId="0"/>
    <xf numFmtId="0" fontId="20" fillId="0" borderId="0" applyNumberFormat="0" applyFill="0" applyBorder="0" applyAlignment="0" applyProtection="0"/>
    <xf numFmtId="0" fontId="2" fillId="0" borderId="0"/>
  </cellStyleXfs>
  <cellXfs count="172">
    <xf numFmtId="0" fontId="0" fillId="0" borderId="0" xfId="0"/>
    <xf numFmtId="0" fontId="5" fillId="0" borderId="0" xfId="0" applyFont="1"/>
    <xf numFmtId="0" fontId="6" fillId="0" borderId="0" xfId="0" applyFont="1"/>
    <xf numFmtId="0" fontId="7" fillId="0" borderId="0" xfId="0" applyFont="1"/>
    <xf numFmtId="0" fontId="7" fillId="0" borderId="0" xfId="0" applyFont="1" applyAlignment="1"/>
    <xf numFmtId="0" fontId="7" fillId="0" borderId="0" xfId="0" applyFont="1" applyAlignment="1">
      <alignment horizontal="center"/>
    </xf>
    <xf numFmtId="0" fontId="8" fillId="0" borderId="0" xfId="0" applyFont="1"/>
    <xf numFmtId="1" fontId="7" fillId="0" borderId="0" xfId="0" applyNumberFormat="1" applyFont="1" applyAlignment="1">
      <alignment horizontal="center"/>
    </xf>
    <xf numFmtId="0" fontId="8" fillId="0" borderId="1" xfId="0" applyFont="1" applyBorder="1"/>
    <xf numFmtId="1" fontId="8" fillId="0" borderId="1" xfId="0" applyNumberFormat="1" applyFont="1" applyBorder="1" applyAlignment="1">
      <alignment horizontal="center"/>
    </xf>
    <xf numFmtId="0" fontId="7" fillId="0" borderId="0" xfId="0" applyFont="1" applyFill="1"/>
    <xf numFmtId="0" fontId="9" fillId="0" borderId="1" xfId="0" applyFont="1" applyBorder="1" applyAlignment="1">
      <alignment horizontal="center" wrapText="1"/>
    </xf>
    <xf numFmtId="0" fontId="9" fillId="0" borderId="1" xfId="0" applyFont="1" applyFill="1" applyBorder="1" applyAlignment="1">
      <alignment horizontal="center" wrapText="1"/>
    </xf>
    <xf numFmtId="0" fontId="9" fillId="0" borderId="1" xfId="0" applyFont="1" applyBorder="1"/>
    <xf numFmtId="165" fontId="9" fillId="0" borderId="1" xfId="0" applyNumberFormat="1" applyFont="1" applyBorder="1"/>
    <xf numFmtId="165" fontId="7" fillId="0" borderId="0" xfId="0" applyNumberFormat="1" applyFont="1"/>
    <xf numFmtId="2" fontId="7" fillId="0" borderId="0" xfId="0" applyNumberFormat="1" applyFont="1"/>
    <xf numFmtId="2" fontId="8" fillId="0" borderId="1" xfId="0" applyNumberFormat="1" applyFont="1" applyBorder="1" applyAlignment="1">
      <alignment horizontal="center"/>
    </xf>
    <xf numFmtId="2" fontId="8" fillId="0" borderId="0" xfId="0" applyNumberFormat="1" applyFont="1"/>
    <xf numFmtId="0" fontId="7" fillId="0" borderId="0" xfId="0" applyFont="1" applyBorder="1" applyAlignment="1">
      <alignment horizontal="left"/>
    </xf>
    <xf numFmtId="0" fontId="7" fillId="0" borderId="0" xfId="0" applyFont="1" applyBorder="1"/>
    <xf numFmtId="0" fontId="8" fillId="0" borderId="1" xfId="0" applyFont="1" applyBorder="1" applyAlignment="1">
      <alignment wrapText="1"/>
    </xf>
    <xf numFmtId="20" fontId="7" fillId="0" borderId="0" xfId="0" applyNumberFormat="1" applyFont="1"/>
    <xf numFmtId="165" fontId="9" fillId="0" borderId="1" xfId="0" applyNumberFormat="1" applyFont="1" applyBorder="1" applyAlignment="1">
      <alignment horizontal="center" wrapText="1"/>
    </xf>
    <xf numFmtId="0" fontId="6" fillId="0" borderId="0" xfId="0" applyFont="1" applyAlignment="1">
      <alignment horizontal="center"/>
    </xf>
    <xf numFmtId="1" fontId="6" fillId="0" borderId="0" xfId="0" applyNumberFormat="1" applyFont="1" applyAlignment="1">
      <alignment horizontal="center"/>
    </xf>
    <xf numFmtId="0" fontId="6" fillId="0" borderId="0" xfId="0" applyFont="1" applyAlignment="1">
      <alignment horizontal="right"/>
    </xf>
    <xf numFmtId="0" fontId="7" fillId="0" borderId="0" xfId="0" applyFont="1" applyAlignment="1">
      <alignment horizontal="right"/>
    </xf>
    <xf numFmtId="0" fontId="9" fillId="0" borderId="0" xfId="0" applyFont="1" applyAlignment="1"/>
    <xf numFmtId="0" fontId="0" fillId="0" borderId="0" xfId="0" applyAlignment="1">
      <alignment horizontal="left"/>
    </xf>
    <xf numFmtId="0" fontId="9" fillId="0" borderId="0" xfId="0" applyFont="1" applyAlignment="1">
      <alignment horizontal="center"/>
    </xf>
    <xf numFmtId="0" fontId="8" fillId="0" borderId="0" xfId="0" applyFont="1" applyFill="1" applyBorder="1"/>
    <xf numFmtId="0" fontId="7" fillId="0" borderId="0" xfId="0" applyFont="1" applyAlignment="1">
      <alignment wrapText="1"/>
    </xf>
    <xf numFmtId="49" fontId="15" fillId="0" borderId="0" xfId="0" applyNumberFormat="1" applyFont="1"/>
    <xf numFmtId="0" fontId="0" fillId="0" borderId="0" xfId="0" applyAlignment="1">
      <alignment horizontal="center"/>
    </xf>
    <xf numFmtId="0" fontId="9" fillId="0" borderId="1" xfId="0" applyFont="1" applyBorder="1" applyAlignment="1">
      <alignment horizontal="right" wrapText="1"/>
    </xf>
    <xf numFmtId="0" fontId="7" fillId="2" borderId="0" xfId="0" applyFont="1" applyFill="1"/>
    <xf numFmtId="167" fontId="7" fillId="0" borderId="0" xfId="0" applyNumberFormat="1" applyFont="1"/>
    <xf numFmtId="167" fontId="8" fillId="0" borderId="1" xfId="0" applyNumberFormat="1" applyFont="1" applyBorder="1" applyAlignment="1">
      <alignment horizontal="center"/>
    </xf>
    <xf numFmtId="2" fontId="7" fillId="0" borderId="0" xfId="0" applyNumberFormat="1" applyFont="1" applyFill="1"/>
    <xf numFmtId="165" fontId="7" fillId="0" borderId="0" xfId="0" applyNumberFormat="1" applyFont="1" applyFill="1"/>
    <xf numFmtId="167" fontId="7" fillId="0" borderId="0" xfId="0" applyNumberFormat="1" applyFont="1" applyFill="1"/>
    <xf numFmtId="0" fontId="8" fillId="0" borderId="1" xfId="0" applyFont="1" applyFill="1" applyBorder="1" applyAlignment="1">
      <alignment wrapText="1"/>
    </xf>
    <xf numFmtId="2" fontId="8" fillId="0" borderId="1" xfId="0" applyNumberFormat="1" applyFont="1" applyFill="1" applyBorder="1" applyAlignment="1">
      <alignment wrapText="1"/>
    </xf>
    <xf numFmtId="2" fontId="7" fillId="0" borderId="0" xfId="0" applyNumberFormat="1" applyFont="1" applyBorder="1" applyAlignment="1">
      <alignment horizontal="left"/>
    </xf>
    <xf numFmtId="2" fontId="7" fillId="0" borderId="0" xfId="0" applyNumberFormat="1" applyFont="1" applyFill="1" applyBorder="1" applyAlignment="1">
      <alignment horizontal="left" wrapText="1"/>
    </xf>
    <xf numFmtId="0" fontId="7" fillId="0" borderId="0" xfId="0" applyFont="1" applyFill="1" applyBorder="1" applyAlignment="1">
      <alignment horizontal="left" wrapText="1"/>
    </xf>
    <xf numFmtId="2" fontId="7" fillId="0" borderId="0" xfId="0" applyNumberFormat="1" applyFont="1" applyFill="1" applyAlignment="1">
      <alignment horizontal="left"/>
    </xf>
    <xf numFmtId="164" fontId="7" fillId="0" borderId="0" xfId="0" applyNumberFormat="1" applyFont="1" applyFill="1" applyAlignment="1">
      <alignment horizontal="left"/>
    </xf>
    <xf numFmtId="167" fontId="8" fillId="0" borderId="0" xfId="0" applyNumberFormat="1" applyFont="1" applyBorder="1" applyAlignment="1">
      <alignment wrapText="1"/>
    </xf>
    <xf numFmtId="165" fontId="0" fillId="0" borderId="0" xfId="0" applyNumberFormat="1" applyAlignment="1">
      <alignment horizontal="left"/>
    </xf>
    <xf numFmtId="0" fontId="14" fillId="2" borderId="0" xfId="0" applyFont="1" applyFill="1" applyAlignment="1">
      <alignment horizontal="left"/>
    </xf>
    <xf numFmtId="0" fontId="0" fillId="2" borderId="0" xfId="0" applyFill="1" applyAlignment="1">
      <alignment horizontal="left"/>
    </xf>
    <xf numFmtId="0" fontId="0" fillId="0" borderId="0" xfId="0" applyAlignment="1"/>
    <xf numFmtId="0" fontId="0" fillId="0" borderId="0" xfId="0" applyFill="1" applyAlignment="1">
      <alignment horizontal="center"/>
    </xf>
    <xf numFmtId="0" fontId="14" fillId="0" borderId="0" xfId="0" applyFont="1" applyFill="1" applyAlignment="1">
      <alignment horizontal="left"/>
    </xf>
    <xf numFmtId="0" fontId="0" fillId="0" borderId="0" xfId="0" applyFill="1" applyAlignment="1">
      <alignment horizontal="left"/>
    </xf>
    <xf numFmtId="164" fontId="0" fillId="0" borderId="0" xfId="2" applyNumberFormat="1" applyFont="1" applyBorder="1" applyAlignment="1">
      <alignment horizontal="left" wrapText="1"/>
    </xf>
    <xf numFmtId="164" fontId="7" fillId="0" borderId="0" xfId="2" applyNumberFormat="1" applyFont="1" applyAlignment="1">
      <alignment horizontal="left" wrapText="1"/>
    </xf>
    <xf numFmtId="164" fontId="0" fillId="0" borderId="0" xfId="0" applyNumberFormat="1" applyAlignment="1">
      <alignment horizontal="left" wrapText="1"/>
    </xf>
    <xf numFmtId="164" fontId="14" fillId="0" borderId="0" xfId="0" applyNumberFormat="1" applyFont="1" applyAlignment="1">
      <alignment horizontal="left" wrapText="1"/>
    </xf>
    <xf numFmtId="0" fontId="0" fillId="0" borderId="0" xfId="0" applyAlignment="1">
      <alignment horizontal="left" wrapText="1"/>
    </xf>
    <xf numFmtId="0" fontId="7" fillId="0" borderId="0" xfId="0" applyFont="1" applyAlignment="1">
      <alignment horizontal="left" wrapText="1"/>
    </xf>
    <xf numFmtId="0" fontId="7" fillId="0" borderId="0" xfId="0" applyFont="1" applyAlignment="1">
      <alignment horizontal="left"/>
    </xf>
    <xf numFmtId="0" fontId="0" fillId="0" borderId="0" xfId="0" applyFill="1" applyAlignment="1">
      <alignment vertical="center"/>
    </xf>
    <xf numFmtId="167" fontId="0" fillId="0" borderId="0" xfId="0" applyNumberFormat="1" applyAlignment="1"/>
    <xf numFmtId="167" fontId="7" fillId="0" borderId="0" xfId="0" applyNumberFormat="1" applyFont="1" applyAlignment="1"/>
    <xf numFmtId="0" fontId="0" fillId="0" borderId="0" xfId="2" applyFont="1" applyBorder="1" applyAlignment="1"/>
    <xf numFmtId="164" fontId="0" fillId="0" borderId="0" xfId="2" applyNumberFormat="1" applyFont="1" applyBorder="1" applyAlignment="1"/>
    <xf numFmtId="0" fontId="7" fillId="0" borderId="0" xfId="2" applyFont="1" applyAlignment="1"/>
    <xf numFmtId="164" fontId="7" fillId="0" borderId="0" xfId="2" applyNumberFormat="1" applyFont="1" applyAlignment="1"/>
    <xf numFmtId="164" fontId="0" fillId="0" borderId="0" xfId="0" applyNumberFormat="1" applyAlignment="1"/>
    <xf numFmtId="0" fontId="7" fillId="2" borderId="0" xfId="0" applyFont="1" applyFill="1" applyAlignment="1"/>
    <xf numFmtId="0" fontId="0" fillId="2" borderId="0" xfId="0" applyFill="1" applyAlignment="1"/>
    <xf numFmtId="0" fontId="7" fillId="2" borderId="0" xfId="2" applyFont="1" applyFill="1" applyAlignment="1"/>
    <xf numFmtId="49" fontId="0" fillId="2" borderId="0" xfId="0" applyNumberFormat="1" applyFill="1" applyAlignment="1">
      <alignment vertical="center"/>
    </xf>
    <xf numFmtId="167" fontId="0" fillId="2" borderId="0" xfId="0" applyNumberFormat="1" applyFill="1" applyAlignment="1"/>
    <xf numFmtId="164" fontId="0" fillId="2" borderId="0" xfId="0" applyNumberFormat="1" applyFill="1" applyAlignment="1"/>
    <xf numFmtId="0" fontId="9" fillId="0" borderId="0" xfId="0" applyFont="1" applyAlignment="1">
      <alignment horizontal="center" wrapText="1"/>
    </xf>
    <xf numFmtId="14" fontId="7" fillId="0" borderId="0" xfId="0" applyNumberFormat="1" applyFont="1" applyAlignment="1">
      <alignment horizontal="center"/>
    </xf>
    <xf numFmtId="0" fontId="7" fillId="0" borderId="0" xfId="0" applyFont="1" applyBorder="1" applyAlignment="1">
      <alignment horizontal="right"/>
    </xf>
    <xf numFmtId="49" fontId="7" fillId="0" borderId="0" xfId="0" applyNumberFormat="1" applyFont="1"/>
    <xf numFmtId="2" fontId="7" fillId="0" borderId="0" xfId="0" applyNumberFormat="1" applyFont="1" applyAlignment="1">
      <alignment horizontal="right"/>
    </xf>
    <xf numFmtId="167" fontId="7" fillId="0" borderId="0" xfId="0" applyNumberFormat="1" applyFont="1" applyAlignment="1">
      <alignment horizontal="right"/>
    </xf>
    <xf numFmtId="1" fontId="8" fillId="0" borderId="1" xfId="0" applyNumberFormat="1" applyFont="1" applyBorder="1" applyAlignment="1">
      <alignment wrapText="1"/>
    </xf>
    <xf numFmtId="167" fontId="7" fillId="2" borderId="0" xfId="0" applyNumberFormat="1" applyFont="1" applyFill="1" applyAlignment="1"/>
    <xf numFmtId="167" fontId="6" fillId="0" borderId="0" xfId="0" applyNumberFormat="1" applyFont="1"/>
    <xf numFmtId="0" fontId="6" fillId="0" borderId="0" xfId="0" applyFont="1" applyFill="1" applyAlignment="1">
      <alignment horizontal="center"/>
    </xf>
    <xf numFmtId="0" fontId="7" fillId="0" borderId="0" xfId="1" applyFont="1"/>
    <xf numFmtId="0" fontId="7" fillId="0" borderId="0" xfId="1" applyFont="1" applyAlignment="1"/>
    <xf numFmtId="0" fontId="6" fillId="0" borderId="0" xfId="1" applyFont="1" applyAlignment="1">
      <alignment horizontal="center"/>
    </xf>
    <xf numFmtId="0" fontId="7" fillId="0" borderId="0" xfId="0" applyFont="1" applyAlignment="1">
      <alignment horizontal="left" vertical="center" wrapText="1"/>
    </xf>
    <xf numFmtId="0" fontId="7" fillId="0" borderId="0" xfId="0" applyFont="1" applyAlignment="1">
      <alignment horizontal="right" vertical="center" wrapText="1"/>
    </xf>
    <xf numFmtId="1" fontId="7" fillId="0" borderId="0" xfId="0" applyNumberFormat="1" applyFont="1" applyAlignment="1">
      <alignment horizontal="right" vertical="center" wrapText="1"/>
    </xf>
    <xf numFmtId="0" fontId="17" fillId="3" borderId="0" xfId="0" applyFont="1" applyFill="1" applyAlignment="1">
      <alignment horizontal="left" vertical="center" wrapText="1"/>
    </xf>
    <xf numFmtId="0" fontId="17" fillId="3" borderId="0" xfId="0" applyFont="1" applyFill="1" applyAlignment="1">
      <alignment horizontal="right" vertical="center" wrapText="1"/>
    </xf>
    <xf numFmtId="1" fontId="17" fillId="3" borderId="0" xfId="0" applyNumberFormat="1" applyFont="1" applyFill="1" applyAlignment="1">
      <alignment horizontal="right" vertical="center" wrapText="1"/>
    </xf>
    <xf numFmtId="0" fontId="8" fillId="0" borderId="0" xfId="0" applyFont="1" applyAlignment="1"/>
    <xf numFmtId="49" fontId="9" fillId="0" borderId="1" xfId="0" applyNumberFormat="1" applyFont="1" applyBorder="1" applyAlignment="1">
      <alignment horizontal="center"/>
    </xf>
    <xf numFmtId="0" fontId="9" fillId="0" borderId="1" xfId="0" applyFont="1" applyBorder="1" applyAlignment="1">
      <alignment horizontal="center"/>
    </xf>
    <xf numFmtId="0" fontId="0" fillId="0" borderId="0" xfId="0" applyFont="1" applyAlignment="1">
      <alignment horizontal="left"/>
    </xf>
    <xf numFmtId="165" fontId="7" fillId="0" borderId="0" xfId="0" applyNumberFormat="1" applyFont="1" applyAlignment="1">
      <alignment horizontal="left"/>
    </xf>
    <xf numFmtId="0" fontId="7" fillId="0" borderId="0" xfId="0" applyFont="1" applyFill="1" applyAlignment="1">
      <alignment horizontal="left"/>
    </xf>
    <xf numFmtId="0" fontId="7" fillId="0" borderId="0" xfId="0" applyFont="1" applyFill="1" applyAlignment="1">
      <alignment vertical="center"/>
    </xf>
    <xf numFmtId="0" fontId="7" fillId="0" borderId="0" xfId="2" applyFont="1" applyBorder="1" applyAlignment="1"/>
    <xf numFmtId="164" fontId="7" fillId="0" borderId="0" xfId="2" applyNumberFormat="1" applyFont="1" applyBorder="1" applyAlignment="1"/>
    <xf numFmtId="164" fontId="7" fillId="0" borderId="0" xfId="2" applyNumberFormat="1" applyFont="1" applyBorder="1" applyAlignment="1">
      <alignment horizontal="left" wrapText="1"/>
    </xf>
    <xf numFmtId="164" fontId="7" fillId="0" borderId="0" xfId="0" applyNumberFormat="1" applyFont="1" applyAlignment="1"/>
    <xf numFmtId="164" fontId="7" fillId="0" borderId="0" xfId="0" applyNumberFormat="1" applyFont="1" applyAlignment="1">
      <alignment horizontal="left" wrapText="1"/>
    </xf>
    <xf numFmtId="0" fontId="7" fillId="2" borderId="0" xfId="0" applyFont="1" applyFill="1" applyAlignment="1">
      <alignment horizontal="left"/>
    </xf>
    <xf numFmtId="0" fontId="7" fillId="2" borderId="0" xfId="0" applyNumberFormat="1" applyFont="1" applyFill="1" applyAlignment="1">
      <alignment horizontal="right"/>
    </xf>
    <xf numFmtId="164" fontId="7" fillId="2" borderId="0" xfId="0" applyNumberFormat="1" applyFont="1" applyFill="1" applyAlignment="1"/>
    <xf numFmtId="49" fontId="7" fillId="2" borderId="0" xfId="0" applyNumberFormat="1" applyFont="1" applyFill="1" applyAlignment="1">
      <alignment horizontal="right"/>
    </xf>
    <xf numFmtId="0" fontId="7" fillId="0" borderId="0" xfId="0" applyFont="1" applyFill="1" applyAlignment="1"/>
    <xf numFmtId="0" fontId="8" fillId="0" borderId="1" xfId="0" applyFont="1" applyBorder="1" applyAlignment="1">
      <alignment horizontal="left"/>
    </xf>
    <xf numFmtId="165" fontId="7" fillId="0" borderId="0" xfId="0" applyNumberFormat="1" applyFont="1" applyFill="1" applyAlignment="1">
      <alignment horizontal="left"/>
    </xf>
    <xf numFmtId="0" fontId="7" fillId="0" borderId="0" xfId="0" applyFont="1" applyFill="1" applyBorder="1" applyAlignment="1">
      <alignment horizontal="left"/>
    </xf>
    <xf numFmtId="49" fontId="20" fillId="0" borderId="0" xfId="3" applyNumberFormat="1"/>
    <xf numFmtId="0" fontId="20" fillId="0" borderId="0" xfId="3"/>
    <xf numFmtId="0" fontId="20" fillId="0" borderId="0" xfId="3" applyAlignment="1">
      <alignment horizontal="center"/>
    </xf>
    <xf numFmtId="0" fontId="7" fillId="0" borderId="0" xfId="1" applyFont="1" applyAlignment="1">
      <alignment horizontal="center"/>
    </xf>
    <xf numFmtId="0" fontId="9" fillId="0" borderId="0" xfId="0" applyFont="1" applyBorder="1" applyAlignment="1">
      <alignment wrapText="1"/>
    </xf>
    <xf numFmtId="0" fontId="8" fillId="0" borderId="0" xfId="0" applyFont="1" applyAlignment="1">
      <alignment wrapText="1"/>
    </xf>
    <xf numFmtId="11" fontId="7" fillId="0" borderId="0" xfId="0" applyNumberFormat="1" applyFont="1"/>
    <xf numFmtId="11" fontId="7" fillId="0" borderId="0" xfId="0" applyNumberFormat="1" applyFont="1" applyAlignment="1">
      <alignment wrapText="1"/>
    </xf>
    <xf numFmtId="0" fontId="2" fillId="0" borderId="0" xfId="4"/>
    <xf numFmtId="0" fontId="2" fillId="0" borderId="0" xfId="4" applyFill="1"/>
    <xf numFmtId="11" fontId="7" fillId="0" borderId="0" xfId="4" applyNumberFormat="1" applyFont="1" applyFill="1"/>
    <xf numFmtId="11" fontId="2" fillId="0" borderId="0" xfId="4" applyNumberFormat="1" applyFill="1"/>
    <xf numFmtId="0" fontId="7" fillId="0" borderId="0" xfId="4" applyFont="1"/>
    <xf numFmtId="11" fontId="2" fillId="0" borderId="0" xfId="4" applyNumberFormat="1" applyFont="1"/>
    <xf numFmtId="11" fontId="2" fillId="0" borderId="0" xfId="4" applyNumberFormat="1" applyFont="1" applyFill="1"/>
    <xf numFmtId="11" fontId="2" fillId="0" borderId="0" xfId="4" applyNumberFormat="1" applyFont="1" applyFill="1" applyAlignment="1">
      <alignment wrapText="1"/>
    </xf>
    <xf numFmtId="11" fontId="2" fillId="0" borderId="0" xfId="4" applyNumberFormat="1" applyFont="1" applyAlignment="1">
      <alignment wrapText="1"/>
    </xf>
    <xf numFmtId="0" fontId="2" fillId="0" borderId="0" xfId="4" applyFont="1" applyAlignment="1"/>
    <xf numFmtId="2" fontId="2" fillId="0" borderId="0" xfId="4" applyNumberFormat="1" applyFont="1" applyFill="1"/>
    <xf numFmtId="2" fontId="2" fillId="0" borderId="0" xfId="4" applyNumberFormat="1" applyFont="1" applyFill="1" applyAlignment="1">
      <alignment wrapText="1"/>
    </xf>
    <xf numFmtId="2" fontId="2" fillId="0" borderId="0" xfId="4" applyNumberFormat="1" applyFont="1"/>
    <xf numFmtId="11" fontId="7" fillId="2" borderId="0" xfId="0" applyNumberFormat="1" applyFont="1" applyFill="1"/>
    <xf numFmtId="11" fontId="7" fillId="2" borderId="0" xfId="0" applyNumberFormat="1" applyFont="1" applyFill="1" applyAlignment="1">
      <alignment wrapText="1"/>
    </xf>
    <xf numFmtId="2" fontId="7" fillId="2" borderId="0" xfId="0" applyNumberFormat="1" applyFont="1" applyFill="1"/>
    <xf numFmtId="165" fontId="7" fillId="2" borderId="0" xfId="0" applyNumberFormat="1" applyFont="1" applyFill="1"/>
    <xf numFmtId="167" fontId="7" fillId="2" borderId="0" xfId="0" applyNumberFormat="1" applyFont="1" applyFill="1"/>
    <xf numFmtId="0" fontId="2" fillId="0" borderId="0" xfId="0" applyFont="1" applyBorder="1"/>
    <xf numFmtId="165" fontId="2" fillId="0" borderId="0" xfId="0" applyNumberFormat="1" applyFont="1" applyBorder="1"/>
    <xf numFmtId="166" fontId="2" fillId="0" borderId="0" xfId="0" applyNumberFormat="1" applyFont="1" applyBorder="1"/>
    <xf numFmtId="0" fontId="2" fillId="0" borderId="0" xfId="0" applyFont="1" applyBorder="1" applyAlignment="1">
      <alignment horizontal="right"/>
    </xf>
    <xf numFmtId="0" fontId="2" fillId="0" borderId="0" xfId="0" applyFont="1" applyFill="1" applyBorder="1"/>
    <xf numFmtId="20" fontId="2" fillId="0" borderId="0" xfId="0" applyNumberFormat="1" applyFont="1" applyBorder="1"/>
    <xf numFmtId="20" fontId="2" fillId="0" borderId="0" xfId="0" applyNumberFormat="1" applyFont="1" applyBorder="1" applyAlignment="1">
      <alignment horizontal="right"/>
    </xf>
    <xf numFmtId="0" fontId="2" fillId="0" borderId="0" xfId="0" applyFont="1" applyBorder="1" applyAlignment="1">
      <alignment horizontal="left"/>
    </xf>
    <xf numFmtId="0" fontId="2" fillId="0" borderId="0" xfId="0" applyFont="1"/>
    <xf numFmtId="1" fontId="2" fillId="0" borderId="0" xfId="0" applyNumberFormat="1" applyFont="1"/>
    <xf numFmtId="167" fontId="2" fillId="0" borderId="0" xfId="0" applyNumberFormat="1" applyFont="1"/>
    <xf numFmtId="2" fontId="2" fillId="0" borderId="0" xfId="0" applyNumberFormat="1" applyFont="1"/>
    <xf numFmtId="164" fontId="2" fillId="0" borderId="0" xfId="0" applyNumberFormat="1" applyFont="1"/>
    <xf numFmtId="165" fontId="2" fillId="0" borderId="0" xfId="0" applyNumberFormat="1" applyFont="1"/>
    <xf numFmtId="2" fontId="2" fillId="0" borderId="0" xfId="0" applyNumberFormat="1" applyFont="1" applyFill="1"/>
    <xf numFmtId="1" fontId="2" fillId="0" borderId="0" xfId="0" applyNumberFormat="1" applyFont="1" applyFill="1"/>
    <xf numFmtId="1" fontId="2" fillId="2" borderId="0" xfId="0" applyNumberFormat="1" applyFont="1" applyFill="1"/>
    <xf numFmtId="2" fontId="2" fillId="2" borderId="0" xfId="0" applyNumberFormat="1" applyFont="1" applyFill="1"/>
    <xf numFmtId="49" fontId="2" fillId="0" borderId="0" xfId="0" applyNumberFormat="1" applyFont="1"/>
    <xf numFmtId="0" fontId="2" fillId="0" borderId="0" xfId="2" applyFont="1" applyBorder="1" applyAlignment="1"/>
    <xf numFmtId="164" fontId="2" fillId="0" borderId="0" xfId="2" applyNumberFormat="1" applyFont="1" applyBorder="1" applyAlignment="1"/>
    <xf numFmtId="164" fontId="2" fillId="0" borderId="0" xfId="2" applyNumberFormat="1" applyFont="1" applyBorder="1" applyAlignment="1">
      <alignment horizontal="left" wrapText="1"/>
    </xf>
    <xf numFmtId="0" fontId="1" fillId="0" borderId="0" xfId="4" applyFont="1" applyFill="1"/>
    <xf numFmtId="165" fontId="7" fillId="0" borderId="0" xfId="0" applyNumberFormat="1" applyFont="1" applyBorder="1"/>
    <xf numFmtId="1" fontId="2" fillId="0" borderId="0" xfId="0" applyNumberFormat="1" applyFont="1" applyBorder="1"/>
    <xf numFmtId="167" fontId="7" fillId="0" borderId="0" xfId="0" applyNumberFormat="1" applyFont="1" applyBorder="1"/>
    <xf numFmtId="2" fontId="7" fillId="0" borderId="0" xfId="0" applyNumberFormat="1" applyFont="1" applyBorder="1"/>
    <xf numFmtId="2" fontId="2" fillId="0" borderId="0" xfId="0" applyNumberFormat="1" applyFont="1" applyBorder="1"/>
    <xf numFmtId="2" fontId="7" fillId="0" borderId="0" xfId="0" applyNumberFormat="1" applyFont="1" applyFill="1" applyBorder="1"/>
  </cellXfs>
  <cellStyles count="5">
    <cellStyle name="Hyperlink" xfId="3" builtinId="8"/>
    <cellStyle name="Normal" xfId="0" builtinId="0"/>
    <cellStyle name="Normal 2" xfId="1" xr:uid="{00000000-0005-0000-0000-000002000000}"/>
    <cellStyle name="Normal 3" xfId="2" xr:uid="{00000000-0005-0000-0000-000003000000}"/>
    <cellStyle name="Normal 4" xfId="4" xr:uid="{00000000-0005-0000-0000-000004000000}"/>
  </cellStyles>
  <dxfs count="0"/>
  <tableStyles count="0" defaultTableStyle="TableStyleMedium9"/>
  <colors>
    <mruColors>
      <color rgb="FFFFCC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cburnell@bigelow.org"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cburnell@bigelow.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llubelczyk@bigelow.org"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llubelczyk@bigelow.org"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cheil@bigelow.org"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dlomas@bigelow.org"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cheil@bigelow.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34"/>
  <sheetViews>
    <sheetView topLeftCell="A39" workbookViewId="0">
      <selection activeCell="B60" sqref="B60:AQ134"/>
    </sheetView>
  </sheetViews>
  <sheetFormatPr defaultColWidth="9" defaultRowHeight="15" x14ac:dyDescent="0.25"/>
  <cols>
    <col min="1" max="1" width="33.125" style="3" customWidth="1"/>
    <col min="2" max="2" width="10.625" style="3" customWidth="1"/>
    <col min="3" max="3" width="9.125" style="3" bestFit="1" customWidth="1"/>
    <col min="4" max="4" width="9.375" style="3" bestFit="1" customWidth="1"/>
    <col min="5" max="5" width="11.625" style="32" bestFit="1" customWidth="1"/>
    <col min="6" max="6" width="11.625" style="3" bestFit="1" customWidth="1"/>
    <col min="7" max="7" width="10.125" style="3" bestFit="1" customWidth="1"/>
    <col min="8" max="8" width="11" style="3" bestFit="1" customWidth="1"/>
    <col min="9" max="9" width="12.875" style="3" customWidth="1"/>
    <col min="10" max="10" width="9.125" style="3" bestFit="1" customWidth="1"/>
    <col min="11" max="11" width="11" style="3" bestFit="1" customWidth="1"/>
    <col min="12" max="12" width="9.125" style="3" bestFit="1" customWidth="1"/>
    <col min="13" max="13" width="11" style="3" customWidth="1"/>
    <col min="14" max="14" width="9.125" style="3" bestFit="1" customWidth="1"/>
    <col min="15" max="15" width="10.125" style="3" bestFit="1" customWidth="1"/>
    <col min="16" max="16" width="9.125" style="3" bestFit="1" customWidth="1"/>
    <col min="17" max="17" width="11" style="3" bestFit="1" customWidth="1"/>
    <col min="18" max="18" width="10.5" style="3" customWidth="1"/>
    <col min="19" max="20" width="9.125" style="3" bestFit="1" customWidth="1"/>
    <col min="21" max="22" width="10.125" style="3" bestFit="1" customWidth="1"/>
    <col min="23" max="23" width="9.125" style="3" bestFit="1" customWidth="1"/>
    <col min="24" max="24" width="10.5" style="3" customWidth="1"/>
    <col min="25" max="25" width="9.125" style="3" bestFit="1" customWidth="1"/>
    <col min="26" max="26" width="10" style="3" customWidth="1"/>
    <col min="27" max="29" width="9.125" style="3" bestFit="1" customWidth="1"/>
    <col min="30" max="30" width="11.5" style="3" customWidth="1"/>
    <col min="31" max="31" width="11.875" style="3" customWidth="1"/>
    <col min="32" max="32" width="10.375" style="3" customWidth="1"/>
    <col min="33" max="33" width="15.125" style="3" customWidth="1"/>
    <col min="34" max="34" width="14" style="3" customWidth="1"/>
    <col min="35" max="35" width="15.375" style="3" customWidth="1"/>
    <col min="36" max="37" width="10.125" style="3" bestFit="1" customWidth="1"/>
    <col min="38" max="38" width="11" style="3" customWidth="1"/>
    <col min="39" max="39" width="11.875" style="3" customWidth="1"/>
    <col min="40" max="40" width="9.125" style="3" bestFit="1" customWidth="1"/>
    <col min="41" max="41" width="11.125" style="3" customWidth="1"/>
    <col min="42" max="42" width="9.125" style="3" bestFit="1" customWidth="1"/>
    <col min="43" max="43" width="14.125" style="3" customWidth="1"/>
    <col min="44" max="44" width="10" style="3" bestFit="1" customWidth="1"/>
    <col min="45" max="45" width="9.125" style="3" bestFit="1" customWidth="1"/>
    <col min="46" max="46" width="10" style="3" bestFit="1" customWidth="1"/>
    <col min="47" max="47" width="9.125" style="3" bestFit="1" customWidth="1"/>
    <col min="48" max="48" width="10.875" style="3" bestFit="1" customWidth="1"/>
    <col min="49" max="50" width="10" style="3" bestFit="1" customWidth="1"/>
    <col min="51" max="51" width="9.125" style="3" bestFit="1" customWidth="1"/>
    <col min="52" max="52" width="10" style="3" bestFit="1" customWidth="1"/>
    <col min="53" max="53" width="9.125" style="3" bestFit="1" customWidth="1"/>
    <col min="54" max="54" width="10" style="3" bestFit="1" customWidth="1"/>
    <col min="55" max="55" width="9.125" style="3" bestFit="1" customWidth="1"/>
    <col min="56" max="56" width="13.125" style="3" bestFit="1" customWidth="1"/>
    <col min="57" max="57" width="11.125" style="3" bestFit="1" customWidth="1"/>
    <col min="58" max="58" width="12.5" style="3" bestFit="1" customWidth="1"/>
    <col min="59" max="61" width="9.125" style="3" bestFit="1" customWidth="1"/>
    <col min="62" max="62" width="13.875" style="3" bestFit="1" customWidth="1"/>
    <col min="63" max="68" width="9.125" style="3" bestFit="1" customWidth="1"/>
    <col min="69" max="69" width="10.875" style="3" bestFit="1" customWidth="1"/>
    <col min="70" max="71" width="10" style="3" bestFit="1" customWidth="1"/>
    <col min="72" max="74" width="9.125" style="3" bestFit="1" customWidth="1"/>
    <col min="75" max="75" width="10" style="3" bestFit="1" customWidth="1"/>
    <col min="76" max="89" width="9.125" style="3" bestFit="1" customWidth="1"/>
    <col min="90" max="16384" width="9" style="3"/>
  </cols>
  <sheetData>
    <row r="1" spans="1:18" ht="18.75" x14ac:dyDescent="0.3">
      <c r="A1" s="1" t="s">
        <v>0</v>
      </c>
      <c r="E1" s="3"/>
      <c r="F1" s="32"/>
    </row>
    <row r="2" spans="1:18" x14ac:dyDescent="0.25">
      <c r="A2" s="6"/>
      <c r="E2" s="3"/>
      <c r="F2" s="32"/>
    </row>
    <row r="3" spans="1:18" x14ac:dyDescent="0.25">
      <c r="A3" s="3" t="s">
        <v>1</v>
      </c>
      <c r="B3" s="3" t="s">
        <v>2</v>
      </c>
      <c r="C3" s="5"/>
      <c r="D3" s="5"/>
      <c r="E3" s="5"/>
      <c r="F3" s="5"/>
      <c r="G3" s="88"/>
      <c r="H3" s="89"/>
      <c r="I3" s="88"/>
      <c r="J3" s="120"/>
      <c r="K3" s="120"/>
      <c r="L3" s="120"/>
      <c r="M3" s="5"/>
      <c r="N3" s="5"/>
      <c r="O3" s="5"/>
      <c r="P3" s="5"/>
      <c r="Q3" s="7"/>
      <c r="R3" s="5"/>
    </row>
    <row r="4" spans="1:18" x14ac:dyDescent="0.25">
      <c r="A4" s="4" t="s">
        <v>3</v>
      </c>
      <c r="C4" s="5"/>
      <c r="D4" s="5"/>
      <c r="E4" s="5"/>
      <c r="F4" s="5"/>
      <c r="G4" s="88"/>
      <c r="H4" s="89"/>
      <c r="I4" s="88"/>
      <c r="J4" s="120"/>
      <c r="K4" s="120"/>
      <c r="L4" s="120"/>
      <c r="M4" s="5"/>
      <c r="N4" s="5"/>
      <c r="O4" s="5"/>
      <c r="P4" s="5"/>
      <c r="Q4" s="7"/>
      <c r="R4" s="5"/>
    </row>
    <row r="5" spans="1:18" x14ac:dyDescent="0.25">
      <c r="A5" s="4" t="s">
        <v>4</v>
      </c>
      <c r="B5" s="15">
        <v>41410</v>
      </c>
      <c r="C5" s="5"/>
      <c r="D5" s="5"/>
      <c r="E5" s="5"/>
      <c r="F5" s="5"/>
      <c r="G5" s="88"/>
      <c r="H5" s="89"/>
      <c r="I5" s="88"/>
      <c r="J5" s="120"/>
      <c r="K5" s="120"/>
      <c r="L5" s="120"/>
      <c r="M5" s="5"/>
      <c r="N5" s="5"/>
      <c r="O5" s="5"/>
      <c r="P5" s="5"/>
      <c r="Q5" s="7"/>
      <c r="R5" s="5"/>
    </row>
    <row r="6" spans="1:18" x14ac:dyDescent="0.25">
      <c r="E6" s="3"/>
      <c r="F6" s="32"/>
    </row>
    <row r="7" spans="1:18" x14ac:dyDescent="0.25">
      <c r="A7" s="6" t="s">
        <v>5</v>
      </c>
      <c r="E7" s="3"/>
      <c r="F7" s="32"/>
    </row>
    <row r="8" spans="1:18" x14ac:dyDescent="0.25">
      <c r="A8" s="3" t="s">
        <v>6</v>
      </c>
      <c r="B8" s="4" t="s">
        <v>7</v>
      </c>
      <c r="C8" s="4"/>
      <c r="E8" s="3"/>
      <c r="F8" s="32"/>
    </row>
    <row r="9" spans="1:18" ht="17.25" x14ac:dyDescent="0.25">
      <c r="A9" s="32" t="s">
        <v>8</v>
      </c>
      <c r="B9" s="4" t="s">
        <v>9</v>
      </c>
      <c r="C9" s="4"/>
      <c r="E9" s="3"/>
      <c r="F9" s="32"/>
    </row>
    <row r="10" spans="1:18" ht="17.25" x14ac:dyDescent="0.25">
      <c r="A10" s="3" t="s">
        <v>10</v>
      </c>
      <c r="B10" s="4" t="s">
        <v>11</v>
      </c>
      <c r="C10" s="4"/>
      <c r="E10" s="3"/>
      <c r="F10" s="32"/>
    </row>
    <row r="11" spans="1:18" ht="17.25" x14ac:dyDescent="0.25">
      <c r="A11" s="3" t="s">
        <v>12</v>
      </c>
      <c r="B11" s="4" t="s">
        <v>13</v>
      </c>
      <c r="C11" s="4"/>
      <c r="E11" s="3"/>
      <c r="F11" s="32"/>
    </row>
    <row r="12" spans="1:18" ht="17.25" x14ac:dyDescent="0.25">
      <c r="A12" s="3" t="s">
        <v>14</v>
      </c>
      <c r="B12" s="4" t="s">
        <v>15</v>
      </c>
      <c r="C12" s="4"/>
      <c r="E12" s="3"/>
      <c r="F12" s="32"/>
    </row>
    <row r="13" spans="1:18" ht="17.25" x14ac:dyDescent="0.25">
      <c r="A13" s="3" t="s">
        <v>16</v>
      </c>
      <c r="B13" s="4" t="s">
        <v>17</v>
      </c>
      <c r="C13" s="4"/>
      <c r="E13" s="3"/>
      <c r="F13" s="32"/>
    </row>
    <row r="14" spans="1:18" ht="17.25" x14ac:dyDescent="0.25">
      <c r="A14" s="3" t="s">
        <v>18</v>
      </c>
      <c r="B14" s="4" t="s">
        <v>19</v>
      </c>
      <c r="C14" s="4"/>
      <c r="E14" s="3"/>
      <c r="F14" s="32"/>
    </row>
    <row r="15" spans="1:18" ht="17.25" x14ac:dyDescent="0.25">
      <c r="A15" s="3" t="s">
        <v>20</v>
      </c>
      <c r="B15" s="4" t="s">
        <v>21</v>
      </c>
      <c r="C15" s="4"/>
      <c r="E15" s="3"/>
      <c r="F15" s="32"/>
    </row>
    <row r="16" spans="1:18" ht="17.25" x14ac:dyDescent="0.25">
      <c r="A16" s="3" t="s">
        <v>22</v>
      </c>
      <c r="B16" s="4" t="s">
        <v>23</v>
      </c>
      <c r="C16" s="4"/>
      <c r="E16" s="3"/>
      <c r="F16" s="32"/>
    </row>
    <row r="17" spans="1:6" ht="17.25" x14ac:dyDescent="0.25">
      <c r="A17" s="3" t="s">
        <v>24</v>
      </c>
      <c r="B17" s="4" t="s">
        <v>25</v>
      </c>
      <c r="C17" s="4"/>
      <c r="E17" s="3"/>
      <c r="F17" s="32"/>
    </row>
    <row r="18" spans="1:6" ht="17.25" x14ac:dyDescent="0.25">
      <c r="A18" s="3" t="s">
        <v>26</v>
      </c>
      <c r="B18" s="4" t="s">
        <v>27</v>
      </c>
      <c r="C18" s="4"/>
      <c r="E18" s="3"/>
      <c r="F18" s="32"/>
    </row>
    <row r="19" spans="1:6" ht="17.25" x14ac:dyDescent="0.25">
      <c r="A19" s="3" t="s">
        <v>28</v>
      </c>
      <c r="B19" s="4" t="s">
        <v>29</v>
      </c>
      <c r="C19" s="4"/>
      <c r="E19" s="3"/>
      <c r="F19" s="32"/>
    </row>
    <row r="20" spans="1:6" ht="17.25" x14ac:dyDescent="0.25">
      <c r="A20" s="3" t="s">
        <v>30</v>
      </c>
      <c r="B20" s="4" t="s">
        <v>31</v>
      </c>
      <c r="C20" s="4"/>
      <c r="E20" s="3"/>
      <c r="F20" s="32"/>
    </row>
    <row r="21" spans="1:6" ht="17.25" x14ac:dyDescent="0.25">
      <c r="A21" s="3" t="s">
        <v>32</v>
      </c>
      <c r="B21" s="4" t="s">
        <v>33</v>
      </c>
      <c r="C21" s="4"/>
      <c r="E21" s="3"/>
      <c r="F21" s="32"/>
    </row>
    <row r="22" spans="1:6" ht="17.25" x14ac:dyDescent="0.25">
      <c r="A22" s="3" t="s">
        <v>34</v>
      </c>
      <c r="B22" s="4" t="s">
        <v>35</v>
      </c>
      <c r="C22" s="4"/>
      <c r="E22" s="3"/>
      <c r="F22" s="32"/>
    </row>
    <row r="23" spans="1:6" ht="17.25" x14ac:dyDescent="0.25">
      <c r="A23" s="3" t="s">
        <v>36</v>
      </c>
      <c r="B23" s="4" t="s">
        <v>37</v>
      </c>
      <c r="C23" s="4"/>
      <c r="E23" s="3"/>
      <c r="F23" s="32"/>
    </row>
    <row r="24" spans="1:6" ht="17.25" x14ac:dyDescent="0.25">
      <c r="A24" s="3" t="s">
        <v>38</v>
      </c>
      <c r="B24" s="4" t="s">
        <v>39</v>
      </c>
      <c r="C24" s="4"/>
      <c r="E24" s="3"/>
      <c r="F24" s="32"/>
    </row>
    <row r="25" spans="1:6" ht="17.25" x14ac:dyDescent="0.25">
      <c r="A25" s="3" t="s">
        <v>40</v>
      </c>
      <c r="B25" s="4" t="s">
        <v>41</v>
      </c>
      <c r="C25" s="4"/>
      <c r="E25" s="3"/>
      <c r="F25" s="32"/>
    </row>
    <row r="26" spans="1:6" ht="17.25" x14ac:dyDescent="0.25">
      <c r="A26" s="3" t="s">
        <v>42</v>
      </c>
      <c r="B26" s="4" t="s">
        <v>43</v>
      </c>
      <c r="C26" s="4"/>
      <c r="E26" s="3"/>
      <c r="F26" s="32"/>
    </row>
    <row r="27" spans="1:6" ht="17.25" x14ac:dyDescent="0.25">
      <c r="A27" s="3" t="s">
        <v>44</v>
      </c>
      <c r="B27" s="4" t="s">
        <v>45</v>
      </c>
      <c r="C27" s="4"/>
      <c r="E27" s="3"/>
      <c r="F27" s="32"/>
    </row>
    <row r="28" spans="1:6" ht="17.25" x14ac:dyDescent="0.25">
      <c r="A28" s="3" t="s">
        <v>46</v>
      </c>
      <c r="B28" s="4" t="s">
        <v>47</v>
      </c>
      <c r="C28" s="4"/>
      <c r="E28" s="3"/>
      <c r="F28" s="32"/>
    </row>
    <row r="29" spans="1:6" ht="17.25" x14ac:dyDescent="0.25">
      <c r="A29" s="3" t="s">
        <v>48</v>
      </c>
      <c r="B29" s="4" t="s">
        <v>49</v>
      </c>
      <c r="C29" s="4"/>
      <c r="E29" s="3"/>
      <c r="F29" s="32"/>
    </row>
    <row r="30" spans="1:6" ht="17.25" x14ac:dyDescent="0.25">
      <c r="A30" s="3" t="s">
        <v>50</v>
      </c>
      <c r="B30" s="4" t="s">
        <v>51</v>
      </c>
      <c r="C30" s="4"/>
      <c r="E30" s="3"/>
      <c r="F30" s="32"/>
    </row>
    <row r="31" spans="1:6" ht="17.25" x14ac:dyDescent="0.25">
      <c r="A31" s="3" t="s">
        <v>52</v>
      </c>
      <c r="B31" s="4" t="s">
        <v>53</v>
      </c>
      <c r="C31" s="4"/>
      <c r="E31" s="3"/>
      <c r="F31" s="32"/>
    </row>
    <row r="32" spans="1:6" ht="17.25" x14ac:dyDescent="0.25">
      <c r="A32" s="3" t="s">
        <v>54</v>
      </c>
      <c r="B32" s="4" t="s">
        <v>55</v>
      </c>
      <c r="C32" s="4"/>
      <c r="E32" s="3"/>
      <c r="F32" s="32"/>
    </row>
    <row r="33" spans="1:11" ht="17.25" x14ac:dyDescent="0.25">
      <c r="A33" s="3" t="s">
        <v>56</v>
      </c>
      <c r="B33" s="4" t="s">
        <v>57</v>
      </c>
      <c r="C33" s="4"/>
      <c r="E33" s="3"/>
      <c r="F33" s="32"/>
    </row>
    <row r="34" spans="1:11" ht="17.25" x14ac:dyDescent="0.25">
      <c r="A34" s="3" t="s">
        <v>58</v>
      </c>
      <c r="B34" s="4" t="s">
        <v>59</v>
      </c>
      <c r="C34" s="4"/>
      <c r="E34" s="3"/>
      <c r="F34" s="32"/>
    </row>
    <row r="35" spans="1:11" ht="17.25" x14ac:dyDescent="0.25">
      <c r="A35" s="3" t="s">
        <v>60</v>
      </c>
      <c r="B35" s="4" t="s">
        <v>61</v>
      </c>
      <c r="C35" s="4"/>
      <c r="E35" s="3"/>
      <c r="F35" s="32"/>
    </row>
    <row r="36" spans="1:11" ht="17.25" x14ac:dyDescent="0.25">
      <c r="A36" s="3" t="s">
        <v>62</v>
      </c>
      <c r="B36" s="4" t="s">
        <v>63</v>
      </c>
      <c r="C36" s="4"/>
      <c r="E36" s="3"/>
      <c r="F36" s="32"/>
    </row>
    <row r="37" spans="1:11" ht="17.25" x14ac:dyDescent="0.25">
      <c r="A37" s="3" t="s">
        <v>64</v>
      </c>
      <c r="B37" s="4" t="s">
        <v>65</v>
      </c>
      <c r="C37" s="4"/>
      <c r="E37" s="3"/>
      <c r="F37" s="32"/>
    </row>
    <row r="38" spans="1:11" ht="17.25" x14ac:dyDescent="0.25">
      <c r="A38" s="3" t="s">
        <v>66</v>
      </c>
      <c r="B38" s="4" t="s">
        <v>67</v>
      </c>
      <c r="C38" s="4"/>
      <c r="E38" s="3"/>
      <c r="F38" s="32"/>
    </row>
    <row r="39" spans="1:11" ht="17.25" x14ac:dyDescent="0.25">
      <c r="A39" s="3" t="s">
        <v>68</v>
      </c>
      <c r="B39" s="4" t="s">
        <v>69</v>
      </c>
      <c r="C39" s="4"/>
      <c r="E39" s="3"/>
      <c r="F39" s="32"/>
    </row>
    <row r="40" spans="1:11" ht="17.25" x14ac:dyDescent="0.25">
      <c r="A40" s="3" t="s">
        <v>70</v>
      </c>
      <c r="B40" s="4" t="s">
        <v>71</v>
      </c>
      <c r="C40" s="4"/>
      <c r="E40" s="3"/>
      <c r="F40" s="32"/>
    </row>
    <row r="41" spans="1:11" ht="17.25" x14ac:dyDescent="0.25">
      <c r="A41" s="3" t="s">
        <v>72</v>
      </c>
      <c r="B41" s="4" t="s">
        <v>73</v>
      </c>
      <c r="C41" s="4"/>
      <c r="E41" s="3"/>
      <c r="F41" s="32"/>
    </row>
    <row r="42" spans="1:11" ht="17.25" x14ac:dyDescent="0.25">
      <c r="A42" s="3" t="s">
        <v>74</v>
      </c>
      <c r="B42" s="4" t="s">
        <v>75</v>
      </c>
      <c r="C42" s="4"/>
      <c r="E42" s="3"/>
      <c r="F42" s="32"/>
    </row>
    <row r="43" spans="1:11" ht="17.25" x14ac:dyDescent="0.25">
      <c r="A43" s="3" t="s">
        <v>76</v>
      </c>
      <c r="B43" s="4" t="s">
        <v>77</v>
      </c>
      <c r="C43" s="4"/>
      <c r="E43" s="3"/>
      <c r="F43" s="32"/>
    </row>
    <row r="44" spans="1:11" ht="17.25" x14ac:dyDescent="0.25">
      <c r="A44" s="3" t="s">
        <v>78</v>
      </c>
      <c r="B44" s="4" t="s">
        <v>79</v>
      </c>
      <c r="C44" s="4"/>
      <c r="E44" s="3"/>
      <c r="F44" s="32"/>
    </row>
    <row r="45" spans="1:11" ht="17.25" x14ac:dyDescent="0.25">
      <c r="A45" s="3" t="s">
        <v>80</v>
      </c>
      <c r="B45" s="4" t="s">
        <v>81</v>
      </c>
      <c r="C45" s="4"/>
      <c r="E45" s="3"/>
      <c r="F45" s="32"/>
    </row>
    <row r="46" spans="1:11" ht="17.25" x14ac:dyDescent="0.25">
      <c r="A46" s="3" t="s">
        <v>82</v>
      </c>
      <c r="B46" s="4" t="s">
        <v>83</v>
      </c>
      <c r="C46" s="4"/>
      <c r="E46" s="3"/>
      <c r="F46" s="32"/>
    </row>
    <row r="47" spans="1:11" ht="17.25" x14ac:dyDescent="0.25">
      <c r="A47" s="3" t="s">
        <v>84</v>
      </c>
      <c r="B47" s="4" t="s">
        <v>85</v>
      </c>
      <c r="C47" s="4"/>
      <c r="E47" s="3"/>
      <c r="F47" s="32"/>
    </row>
    <row r="48" spans="1:11" ht="17.25" x14ac:dyDescent="0.25">
      <c r="A48" s="3" t="s">
        <v>86</v>
      </c>
      <c r="B48" s="4" t="s">
        <v>87</v>
      </c>
      <c r="C48" s="4"/>
      <c r="D48" s="32"/>
      <c r="F48" s="32"/>
      <c r="G48" s="32"/>
      <c r="H48" s="32"/>
      <c r="I48" s="32"/>
      <c r="J48" s="32"/>
      <c r="K48" s="32"/>
    </row>
    <row r="49" spans="1:44" ht="17.25" x14ac:dyDescent="0.25">
      <c r="A49" s="3" t="s">
        <v>88</v>
      </c>
      <c r="B49" s="4" t="s">
        <v>89</v>
      </c>
      <c r="C49" s="4"/>
      <c r="E49" s="3"/>
      <c r="F49" s="32"/>
    </row>
    <row r="50" spans="1:44" ht="17.25" x14ac:dyDescent="0.25">
      <c r="A50" s="3" t="s">
        <v>90</v>
      </c>
      <c r="B50" s="4" t="s">
        <v>91</v>
      </c>
      <c r="C50" s="4"/>
      <c r="E50" s="3"/>
      <c r="F50" s="32"/>
    </row>
    <row r="51" spans="1:44" x14ac:dyDescent="0.25">
      <c r="B51" s="4"/>
      <c r="C51" s="4"/>
      <c r="E51" s="3"/>
      <c r="F51" s="32"/>
    </row>
    <row r="52" spans="1:44" x14ac:dyDescent="0.25">
      <c r="E52" s="3"/>
      <c r="F52" s="32"/>
    </row>
    <row r="53" spans="1:44" x14ac:dyDescent="0.25">
      <c r="A53" s="6" t="s">
        <v>92</v>
      </c>
      <c r="E53" s="3"/>
      <c r="F53" s="32"/>
    </row>
    <row r="54" spans="1:44" x14ac:dyDescent="0.25">
      <c r="A54" s="3" t="s">
        <v>93</v>
      </c>
      <c r="E54" s="3"/>
      <c r="F54" s="32"/>
    </row>
    <row r="55" spans="1:44" x14ac:dyDescent="0.25">
      <c r="A55" s="3" t="s">
        <v>94</v>
      </c>
      <c r="E55" s="3"/>
      <c r="F55" s="32"/>
    </row>
    <row r="56" spans="1:44" x14ac:dyDescent="0.25">
      <c r="A56" s="3" t="s">
        <v>95</v>
      </c>
      <c r="E56" s="3"/>
      <c r="F56" s="32"/>
    </row>
    <row r="57" spans="1:44" x14ac:dyDescent="0.25">
      <c r="A57" s="3" t="s">
        <v>96</v>
      </c>
      <c r="E57" s="3"/>
      <c r="F57" s="32"/>
      <c r="G57" s="4"/>
    </row>
    <row r="58" spans="1:44" x14ac:dyDescent="0.25">
      <c r="E58" s="3"/>
      <c r="F58" s="32"/>
    </row>
    <row r="59" spans="1:44" hidden="1" x14ac:dyDescent="0.25">
      <c r="E59" s="3"/>
      <c r="F59" s="32"/>
      <c r="G59" s="4"/>
    </row>
    <row r="60" spans="1:44" s="32" customFormat="1" ht="77.25" x14ac:dyDescent="0.25">
      <c r="A60" s="121" t="s">
        <v>6</v>
      </c>
      <c r="B60" s="122" t="s">
        <v>97</v>
      </c>
      <c r="C60" s="122" t="s">
        <v>98</v>
      </c>
      <c r="D60" s="122" t="s">
        <v>99</v>
      </c>
      <c r="E60" s="122" t="s">
        <v>100</v>
      </c>
      <c r="F60" s="122" t="s">
        <v>101</v>
      </c>
      <c r="G60" s="122" t="s">
        <v>102</v>
      </c>
      <c r="H60" s="122" t="s">
        <v>103</v>
      </c>
      <c r="I60" s="122" t="s">
        <v>104</v>
      </c>
      <c r="J60" s="122" t="s">
        <v>105</v>
      </c>
      <c r="K60" s="122" t="s">
        <v>106</v>
      </c>
      <c r="L60" s="122" t="s">
        <v>107</v>
      </c>
      <c r="M60" s="122" t="s">
        <v>108</v>
      </c>
      <c r="N60" s="122" t="s">
        <v>109</v>
      </c>
      <c r="O60" s="122" t="s">
        <v>110</v>
      </c>
      <c r="P60" s="122" t="s">
        <v>111</v>
      </c>
      <c r="Q60" s="122" t="s">
        <v>112</v>
      </c>
      <c r="R60" s="122" t="s">
        <v>113</v>
      </c>
      <c r="S60" s="122" t="s">
        <v>114</v>
      </c>
      <c r="T60" s="122" t="s">
        <v>115</v>
      </c>
      <c r="U60" s="122" t="s">
        <v>116</v>
      </c>
      <c r="V60" s="122" t="s">
        <v>117</v>
      </c>
      <c r="W60" s="122" t="s">
        <v>118</v>
      </c>
      <c r="X60" s="122" t="s">
        <v>119</v>
      </c>
      <c r="Y60" s="122" t="s">
        <v>120</v>
      </c>
      <c r="Z60" s="122" t="s">
        <v>121</v>
      </c>
      <c r="AA60" s="122" t="s">
        <v>122</v>
      </c>
      <c r="AB60" s="122" t="s">
        <v>123</v>
      </c>
      <c r="AC60" s="122" t="s">
        <v>124</v>
      </c>
      <c r="AD60" s="122" t="s">
        <v>125</v>
      </c>
      <c r="AE60" s="122" t="s">
        <v>126</v>
      </c>
      <c r="AF60" s="122" t="s">
        <v>127</v>
      </c>
      <c r="AG60" s="122" t="s">
        <v>128</v>
      </c>
      <c r="AH60" s="122" t="s">
        <v>129</v>
      </c>
      <c r="AI60" s="122" t="s">
        <v>130</v>
      </c>
      <c r="AJ60" s="122" t="s">
        <v>131</v>
      </c>
      <c r="AK60" s="122" t="s">
        <v>132</v>
      </c>
      <c r="AL60" s="122" t="s">
        <v>133</v>
      </c>
      <c r="AM60" s="122" t="s">
        <v>134</v>
      </c>
      <c r="AN60" s="122" t="s">
        <v>135</v>
      </c>
      <c r="AO60" s="122" t="s">
        <v>136</v>
      </c>
      <c r="AP60" s="122" t="s">
        <v>137</v>
      </c>
      <c r="AQ60" s="122" t="s">
        <v>138</v>
      </c>
      <c r="AR60" s="122" t="s">
        <v>139</v>
      </c>
    </row>
    <row r="61" spans="1:44" ht="14.25" customHeight="1" x14ac:dyDescent="0.25">
      <c r="A61" s="143" t="s">
        <v>140</v>
      </c>
      <c r="B61" s="123">
        <v>0</v>
      </c>
      <c r="C61" s="123">
        <v>0</v>
      </c>
      <c r="D61" s="123">
        <v>515404126.42126006</v>
      </c>
      <c r="E61" s="123">
        <v>48084658.310338788</v>
      </c>
      <c r="F61" s="123">
        <v>0</v>
      </c>
      <c r="G61" s="123">
        <v>393521177.49858117</v>
      </c>
      <c r="H61" s="123">
        <v>0</v>
      </c>
      <c r="I61" s="123">
        <v>0</v>
      </c>
      <c r="J61" s="123">
        <v>512885.829468287</v>
      </c>
      <c r="K61" s="123">
        <v>512885.829468287</v>
      </c>
      <c r="L61" s="123">
        <v>0</v>
      </c>
      <c r="M61" s="123">
        <v>11482095.344331587</v>
      </c>
      <c r="N61" s="123">
        <v>0</v>
      </c>
      <c r="O61" s="123">
        <v>0</v>
      </c>
      <c r="P61" s="123">
        <v>0</v>
      </c>
      <c r="Q61" s="123">
        <v>0</v>
      </c>
      <c r="R61" s="123">
        <v>2019119.2978336166</v>
      </c>
      <c r="S61" s="123">
        <v>0</v>
      </c>
      <c r="T61" s="123">
        <v>0</v>
      </c>
      <c r="U61" s="123">
        <v>0</v>
      </c>
      <c r="V61" s="123">
        <v>0</v>
      </c>
      <c r="W61" s="123">
        <v>0</v>
      </c>
      <c r="X61" s="123">
        <v>0</v>
      </c>
      <c r="Y61" s="123">
        <v>1821879.5671148163</v>
      </c>
      <c r="Z61" s="123">
        <v>2761981.4282079879</v>
      </c>
      <c r="AA61" s="123">
        <v>12430791.54190884</v>
      </c>
      <c r="AB61" s="123">
        <v>0</v>
      </c>
      <c r="AC61" s="123">
        <v>315646.07917963166</v>
      </c>
      <c r="AD61" s="123">
        <v>30094751.071449533</v>
      </c>
      <c r="AE61" s="123">
        <v>27665794.222978923</v>
      </c>
      <c r="AF61" s="123">
        <v>0</v>
      </c>
      <c r="AG61" s="123">
        <v>157736124.97309151</v>
      </c>
      <c r="AH61" s="123">
        <v>0</v>
      </c>
      <c r="AI61" s="123">
        <v>969517829.23344827</v>
      </c>
      <c r="AJ61" s="123">
        <v>2019119.2978336166</v>
      </c>
      <c r="AK61" s="123">
        <v>17014652.537231643</v>
      </c>
      <c r="AL61" s="123">
        <v>30410397.150629163</v>
      </c>
      <c r="AM61" s="16">
        <v>9.8084255013961297</v>
      </c>
      <c r="AN61" s="16">
        <v>0.18650858788996375</v>
      </c>
      <c r="AO61" s="16">
        <v>1.5958184106830102</v>
      </c>
      <c r="AP61" s="16">
        <v>2.7529500972806185</v>
      </c>
      <c r="AQ61" s="16">
        <v>14.343702597249724</v>
      </c>
    </row>
    <row r="62" spans="1:44" x14ac:dyDescent="0.25">
      <c r="A62" s="143" t="s">
        <v>141</v>
      </c>
      <c r="B62" s="123">
        <v>586054.7760230141</v>
      </c>
      <c r="C62" s="123">
        <v>0</v>
      </c>
      <c r="D62" s="123">
        <v>792749611.67537546</v>
      </c>
      <c r="E62" s="123">
        <v>273230718.01796502</v>
      </c>
      <c r="F62" s="123">
        <v>0</v>
      </c>
      <c r="G62" s="123">
        <v>423227029.57005018</v>
      </c>
      <c r="H62" s="123">
        <v>0</v>
      </c>
      <c r="I62" s="123">
        <v>0</v>
      </c>
      <c r="J62" s="123">
        <v>4963691.0507054925</v>
      </c>
      <c r="K62" s="123">
        <v>4963691.0507054925</v>
      </c>
      <c r="L62" s="123">
        <v>0</v>
      </c>
      <c r="M62" s="123">
        <v>13615675.433961527</v>
      </c>
      <c r="N62" s="123">
        <v>0</v>
      </c>
      <c r="O62" s="123">
        <v>150713.20378089588</v>
      </c>
      <c r="P62" s="123">
        <v>0</v>
      </c>
      <c r="Q62" s="123">
        <v>0</v>
      </c>
      <c r="R62" s="123">
        <v>2303669.5630051466</v>
      </c>
      <c r="S62" s="123">
        <v>0</v>
      </c>
      <c r="T62" s="123">
        <v>0</v>
      </c>
      <c r="U62" s="123">
        <v>0</v>
      </c>
      <c r="V62" s="123">
        <v>0</v>
      </c>
      <c r="W62" s="123">
        <v>0</v>
      </c>
      <c r="X62" s="123">
        <v>0</v>
      </c>
      <c r="Y62" s="123">
        <v>25003506.643965632</v>
      </c>
      <c r="Z62" s="123">
        <v>17056999.099786684</v>
      </c>
      <c r="AA62" s="123">
        <v>27523362.511986546</v>
      </c>
      <c r="AB62" s="123">
        <v>0</v>
      </c>
      <c r="AC62" s="123">
        <v>896270.82721775374</v>
      </c>
      <c r="AD62" s="123">
        <v>83551617.859449282</v>
      </c>
      <c r="AE62" s="123">
        <v>57156631.910604902</v>
      </c>
      <c r="AF62" s="123">
        <v>0</v>
      </c>
      <c r="AG62" s="123">
        <v>731646299.55576396</v>
      </c>
      <c r="AH62" s="123">
        <v>0</v>
      </c>
      <c r="AI62" s="123">
        <v>1513487184.7785673</v>
      </c>
      <c r="AJ62" s="123">
        <v>2303669.5630051466</v>
      </c>
      <c r="AK62" s="123">
        <v>69583868.255738869</v>
      </c>
      <c r="AL62" s="123">
        <v>84447888.686667025</v>
      </c>
      <c r="AM62" s="16">
        <v>14.075547884079828</v>
      </c>
      <c r="AN62" s="16">
        <v>0.20901137522401467</v>
      </c>
      <c r="AO62" s="16">
        <v>5.9890251948619913</v>
      </c>
      <c r="AP62" s="16">
        <v>7.1830265917219531</v>
      </c>
      <c r="AQ62" s="16">
        <v>27.45661104588779</v>
      </c>
      <c r="AR62" s="3" t="s">
        <v>142</v>
      </c>
    </row>
    <row r="63" spans="1:44" x14ac:dyDescent="0.25">
      <c r="A63" s="143" t="s">
        <v>143</v>
      </c>
      <c r="B63" s="123">
        <v>0</v>
      </c>
      <c r="C63" s="123">
        <v>0</v>
      </c>
      <c r="D63" s="123">
        <v>289489421.47595847</v>
      </c>
      <c r="E63" s="123">
        <v>86272834.986986056</v>
      </c>
      <c r="F63" s="123">
        <v>0</v>
      </c>
      <c r="G63" s="123">
        <v>140231479.52014726</v>
      </c>
      <c r="H63" s="123">
        <v>0</v>
      </c>
      <c r="I63" s="123">
        <v>0</v>
      </c>
      <c r="J63" s="123">
        <v>0</v>
      </c>
      <c r="K63" s="123">
        <v>0</v>
      </c>
      <c r="L63" s="123">
        <v>0</v>
      </c>
      <c r="M63" s="123">
        <v>3300454.8817002284</v>
      </c>
      <c r="N63" s="123">
        <v>0</v>
      </c>
      <c r="O63" s="123">
        <v>1228089.8647723047</v>
      </c>
      <c r="P63" s="123">
        <v>0</v>
      </c>
      <c r="Q63" s="123">
        <v>0</v>
      </c>
      <c r="R63" s="123">
        <v>1205900.8786864711</v>
      </c>
      <c r="S63" s="123">
        <v>0</v>
      </c>
      <c r="T63" s="123">
        <v>0</v>
      </c>
      <c r="U63" s="123">
        <v>0</v>
      </c>
      <c r="V63" s="123">
        <v>0</v>
      </c>
      <c r="W63" s="123">
        <v>0</v>
      </c>
      <c r="X63" s="123">
        <v>0</v>
      </c>
      <c r="Y63" s="123">
        <v>161590445.78171787</v>
      </c>
      <c r="Z63" s="123">
        <v>152634144.2493982</v>
      </c>
      <c r="AA63" s="123">
        <v>75216783.753106713</v>
      </c>
      <c r="AB63" s="123">
        <v>301076094.20927995</v>
      </c>
      <c r="AC63" s="123">
        <v>301973.30671833106</v>
      </c>
      <c r="AD63" s="123">
        <v>45049729.035793245</v>
      </c>
      <c r="AE63" s="123">
        <v>20353273.958394468</v>
      </c>
      <c r="AF63" s="123">
        <v>0</v>
      </c>
      <c r="AG63" s="123">
        <v>178448759.70175546</v>
      </c>
      <c r="AH63" s="123">
        <v>3363779.4477387029</v>
      </c>
      <c r="AI63" s="123">
        <v>520522280.72956431</v>
      </c>
      <c r="AJ63" s="123">
        <v>1205900.8786864711</v>
      </c>
      <c r="AK63" s="123">
        <v>690517467.99350274</v>
      </c>
      <c r="AL63" s="123">
        <v>45351702.342511579</v>
      </c>
      <c r="AM63" s="16">
        <v>5.9229059392572632</v>
      </c>
      <c r="AN63" s="16">
        <v>0.11947914771984379</v>
      </c>
      <c r="AO63" s="16">
        <v>51.668470924264682</v>
      </c>
      <c r="AP63" s="16">
        <v>4.0066552831672233</v>
      </c>
      <c r="AQ63" s="16">
        <v>61.717511294409007</v>
      </c>
      <c r="AR63" s="3" t="s">
        <v>142</v>
      </c>
    </row>
    <row r="64" spans="1:44" x14ac:dyDescent="0.25">
      <c r="A64" s="143" t="s">
        <v>144</v>
      </c>
      <c r="B64" s="123">
        <v>0</v>
      </c>
      <c r="C64" s="123">
        <v>0</v>
      </c>
      <c r="D64" s="123">
        <v>12372311.062838804</v>
      </c>
      <c r="E64" s="123">
        <v>16583334.664083444</v>
      </c>
      <c r="F64" s="123">
        <v>0</v>
      </c>
      <c r="G64" s="123">
        <v>125908022.50533278</v>
      </c>
      <c r="H64" s="123">
        <v>0</v>
      </c>
      <c r="I64" s="123">
        <v>0</v>
      </c>
      <c r="J64" s="123">
        <v>3399602.1644259179</v>
      </c>
      <c r="K64" s="123">
        <v>3399602.1644259179</v>
      </c>
      <c r="L64" s="123">
        <v>0</v>
      </c>
      <c r="M64" s="123">
        <v>0</v>
      </c>
      <c r="N64" s="123">
        <v>0</v>
      </c>
      <c r="O64" s="123">
        <v>0</v>
      </c>
      <c r="P64" s="123">
        <v>0</v>
      </c>
      <c r="Q64" s="123">
        <v>0</v>
      </c>
      <c r="R64" s="123">
        <v>5472904.6948081171</v>
      </c>
      <c r="S64" s="123">
        <v>0</v>
      </c>
      <c r="T64" s="123">
        <v>0</v>
      </c>
      <c r="U64" s="123">
        <v>114303304.72220588</v>
      </c>
      <c r="V64" s="123">
        <v>7424753.9482181631</v>
      </c>
      <c r="W64" s="123">
        <v>7003334.8010724271</v>
      </c>
      <c r="X64" s="123">
        <v>1254341.6309516819</v>
      </c>
      <c r="Y64" s="123">
        <v>68253466.897590935</v>
      </c>
      <c r="Z64" s="123">
        <v>104978303.62629403</v>
      </c>
      <c r="AA64" s="123">
        <v>41147827.550441295</v>
      </c>
      <c r="AB64" s="123">
        <v>44429531.243272856</v>
      </c>
      <c r="AC64" s="123">
        <v>0</v>
      </c>
      <c r="AD64" s="123">
        <v>39174297.226951599</v>
      </c>
      <c r="AE64" s="123">
        <v>8969661.7742030192</v>
      </c>
      <c r="AF64" s="123">
        <v>0</v>
      </c>
      <c r="AG64" s="123">
        <v>53103860.858333781</v>
      </c>
      <c r="AH64" s="123">
        <v>57649321.102174208</v>
      </c>
      <c r="AI64" s="123">
        <v>161662872.56110686</v>
      </c>
      <c r="AJ64" s="123">
        <v>135458639.79725629</v>
      </c>
      <c r="AK64" s="123">
        <v>258809129.31759912</v>
      </c>
      <c r="AL64" s="123">
        <v>39174297.226951599</v>
      </c>
      <c r="AM64" s="16">
        <v>2.2944864128676956</v>
      </c>
      <c r="AN64" s="16">
        <v>7.0618726472182267</v>
      </c>
      <c r="AO64" s="16">
        <v>20.560251902655764</v>
      </c>
      <c r="AP64" s="16">
        <v>3.4919557744795342</v>
      </c>
      <c r="AQ64" s="16">
        <v>33.408566737221221</v>
      </c>
      <c r="AR64" s="3" t="s">
        <v>145</v>
      </c>
    </row>
    <row r="65" spans="1:44" ht="21" customHeight="1" x14ac:dyDescent="0.25">
      <c r="A65" s="143" t="s">
        <v>146</v>
      </c>
      <c r="B65" s="123">
        <v>0</v>
      </c>
      <c r="C65" s="123">
        <v>0</v>
      </c>
      <c r="D65" s="123">
        <v>4477017.9064169563</v>
      </c>
      <c r="E65" s="123">
        <v>2953400.4775044518</v>
      </c>
      <c r="F65" s="123">
        <v>0</v>
      </c>
      <c r="G65" s="123">
        <v>92164595.823793024</v>
      </c>
      <c r="H65" s="123">
        <v>0</v>
      </c>
      <c r="I65" s="123">
        <v>0</v>
      </c>
      <c r="J65" s="123">
        <v>3494061.6059022676</v>
      </c>
      <c r="K65" s="123">
        <v>3494061.6059022676</v>
      </c>
      <c r="L65" s="123">
        <v>0</v>
      </c>
      <c r="M65" s="123">
        <v>1102026.7715610871</v>
      </c>
      <c r="N65" s="123">
        <v>0</v>
      </c>
      <c r="O65" s="123">
        <v>0</v>
      </c>
      <c r="P65" s="123">
        <v>0</v>
      </c>
      <c r="Q65" s="123">
        <v>0</v>
      </c>
      <c r="R65" s="123">
        <v>9251204.0744437259</v>
      </c>
      <c r="S65" s="123">
        <v>0</v>
      </c>
      <c r="T65" s="123">
        <v>0</v>
      </c>
      <c r="U65" s="123">
        <v>224398822.36442983</v>
      </c>
      <c r="V65" s="123">
        <v>4664764.82905732</v>
      </c>
      <c r="W65" s="123">
        <v>3867875.633574042</v>
      </c>
      <c r="X65" s="123">
        <v>0</v>
      </c>
      <c r="Y65" s="123">
        <v>66738404.70459304</v>
      </c>
      <c r="Z65" s="123">
        <v>203380581.90962642</v>
      </c>
      <c r="AA65" s="123">
        <v>101470295.73964262</v>
      </c>
      <c r="AB65" s="123">
        <v>40078224.838059448</v>
      </c>
      <c r="AC65" s="123">
        <v>249899.50879664961</v>
      </c>
      <c r="AD65" s="123">
        <v>49913764.946476445</v>
      </c>
      <c r="AE65" s="123">
        <v>16805224.544511639</v>
      </c>
      <c r="AF65" s="123">
        <v>0</v>
      </c>
      <c r="AG65" s="123">
        <v>14483897.395252351</v>
      </c>
      <c r="AH65" s="123">
        <v>31993895.614395585</v>
      </c>
      <c r="AI65" s="123">
        <v>107685164.19108005</v>
      </c>
      <c r="AJ65" s="123">
        <v>242182666.9015049</v>
      </c>
      <c r="AK65" s="123">
        <v>411667507.19192153</v>
      </c>
      <c r="AL65" s="123">
        <v>50163664.455273099</v>
      </c>
      <c r="AM65" s="16">
        <v>1.6503686231360242</v>
      </c>
      <c r="AN65" s="16">
        <v>11.666443579465708</v>
      </c>
      <c r="AO65" s="16">
        <v>31.790681813905323</v>
      </c>
      <c r="AP65" s="16">
        <v>4.4045962465676416</v>
      </c>
      <c r="AQ65" s="16">
        <v>49.512090263074697</v>
      </c>
      <c r="AR65" s="3" t="s">
        <v>142</v>
      </c>
    </row>
    <row r="66" spans="1:44" x14ac:dyDescent="0.25">
      <c r="A66" s="3" t="s">
        <v>147</v>
      </c>
      <c r="B66" s="123">
        <v>0</v>
      </c>
      <c r="C66" s="123">
        <v>0</v>
      </c>
      <c r="D66" s="123">
        <v>7159345.5644924548</v>
      </c>
      <c r="E66" s="123">
        <v>208803.00984363683</v>
      </c>
      <c r="F66" s="123">
        <v>0</v>
      </c>
      <c r="G66" s="123">
        <v>23733968.727372352</v>
      </c>
      <c r="H66" s="123">
        <v>0</v>
      </c>
      <c r="I66" s="123">
        <v>0</v>
      </c>
      <c r="J66" s="123">
        <v>0</v>
      </c>
      <c r="K66" s="123">
        <v>0</v>
      </c>
      <c r="L66" s="123">
        <v>0</v>
      </c>
      <c r="M66" s="123">
        <v>1806722.284193428</v>
      </c>
      <c r="N66" s="123">
        <v>0</v>
      </c>
      <c r="O66" s="123">
        <v>0</v>
      </c>
      <c r="P66" s="123">
        <v>0</v>
      </c>
      <c r="Q66" s="123">
        <v>0</v>
      </c>
      <c r="R66" s="123">
        <v>4833799.5459793732</v>
      </c>
      <c r="S66" s="123">
        <v>1569362.6685453726</v>
      </c>
      <c r="T66" s="123">
        <v>1512015.0883578933</v>
      </c>
      <c r="U66" s="123">
        <v>351068248.26317549</v>
      </c>
      <c r="V66" s="123">
        <v>10695167.73322374</v>
      </c>
      <c r="W66" s="123">
        <v>7376195.9920937782</v>
      </c>
      <c r="X66" s="123">
        <v>0</v>
      </c>
      <c r="Y66" s="123">
        <v>33293005.870956376</v>
      </c>
      <c r="Z66" s="123">
        <v>65858150.629170842</v>
      </c>
      <c r="AA66" s="123">
        <v>26316641.245425545</v>
      </c>
      <c r="AB66" s="123">
        <v>12764212.274212802</v>
      </c>
      <c r="AC66" s="123">
        <v>0</v>
      </c>
      <c r="AD66" s="123">
        <v>50650454.70557154</v>
      </c>
      <c r="AE66" s="123">
        <v>10098760.660678288</v>
      </c>
      <c r="AF66" s="123">
        <v>0</v>
      </c>
      <c r="AG66" s="123">
        <v>27718258.400360085</v>
      </c>
      <c r="AH66" s="123">
        <v>0</v>
      </c>
      <c r="AI66" s="123">
        <v>32908839.585901871</v>
      </c>
      <c r="AJ66" s="123">
        <v>377054789.29137558</v>
      </c>
      <c r="AK66" s="123">
        <v>138232010.01976556</v>
      </c>
      <c r="AL66" s="123">
        <v>50650454.70557154</v>
      </c>
      <c r="AM66" s="16">
        <v>0.63101987338572352</v>
      </c>
      <c r="AN66" s="16">
        <v>17.102214072347657</v>
      </c>
      <c r="AO66" s="16">
        <v>11.409643943846142</v>
      </c>
      <c r="AP66" s="16">
        <v>4.4447195049289201</v>
      </c>
      <c r="AQ66" s="16">
        <v>33.587597394508443</v>
      </c>
      <c r="AR66" s="3" t="s">
        <v>142</v>
      </c>
    </row>
    <row r="67" spans="1:44" x14ac:dyDescent="0.25">
      <c r="A67" s="3" t="s">
        <v>148</v>
      </c>
      <c r="B67" s="123">
        <v>1114957.3181471261</v>
      </c>
      <c r="C67" s="123">
        <v>0</v>
      </c>
      <c r="D67" s="123">
        <v>289374804.75156075</v>
      </c>
      <c r="E67" s="123">
        <v>66354277.539677866</v>
      </c>
      <c r="F67" s="123">
        <v>0</v>
      </c>
      <c r="G67" s="123">
        <v>42191647.292510629</v>
      </c>
      <c r="H67" s="123">
        <v>0</v>
      </c>
      <c r="I67" s="123">
        <v>0</v>
      </c>
      <c r="J67" s="123">
        <v>1648469.5199514665</v>
      </c>
      <c r="K67" s="123">
        <v>1648469.5199514665</v>
      </c>
      <c r="L67" s="123">
        <v>0</v>
      </c>
      <c r="M67" s="123">
        <v>3697239.3001819998</v>
      </c>
      <c r="N67" s="123">
        <v>0</v>
      </c>
      <c r="O67" s="123">
        <v>0</v>
      </c>
      <c r="P67" s="123">
        <v>0</v>
      </c>
      <c r="Q67" s="123">
        <v>0</v>
      </c>
      <c r="R67" s="123">
        <v>1542095.2073426093</v>
      </c>
      <c r="S67" s="123">
        <v>0</v>
      </c>
      <c r="T67" s="123">
        <v>0</v>
      </c>
      <c r="U67" s="123">
        <v>0</v>
      </c>
      <c r="V67" s="123">
        <v>0</v>
      </c>
      <c r="W67" s="123">
        <v>0</v>
      </c>
      <c r="X67" s="123">
        <v>0</v>
      </c>
      <c r="Y67" s="123">
        <v>25133866.944558594</v>
      </c>
      <c r="Z67" s="123">
        <v>6435234.7012661695</v>
      </c>
      <c r="AA67" s="123">
        <v>7970415.3897336544</v>
      </c>
      <c r="AB67" s="123">
        <v>31881153.72120785</v>
      </c>
      <c r="AC67" s="123">
        <v>0</v>
      </c>
      <c r="AD67" s="123">
        <v>53694681.598465718</v>
      </c>
      <c r="AE67" s="123">
        <v>18302082.252098855</v>
      </c>
      <c r="AF67" s="123">
        <v>0</v>
      </c>
      <c r="AG67" s="123">
        <v>131146731.83428244</v>
      </c>
      <c r="AH67" s="123">
        <v>0</v>
      </c>
      <c r="AI67" s="123">
        <v>406029865.24198127</v>
      </c>
      <c r="AJ67" s="123">
        <v>1542095.2073426093</v>
      </c>
      <c r="AK67" s="123">
        <v>71420670.75676626</v>
      </c>
      <c r="AL67" s="123">
        <v>53694681.598465718</v>
      </c>
      <c r="AM67" s="16">
        <v>4.8422038078034078</v>
      </c>
      <c r="AN67" s="16">
        <v>0.14776342515740987</v>
      </c>
      <c r="AO67" s="16">
        <v>6.1373552147844572</v>
      </c>
      <c r="AP67" s="16">
        <v>4.6951131016256014</v>
      </c>
      <c r="AQ67" s="16">
        <v>15.822435549370876</v>
      </c>
      <c r="AR67" s="3" t="s">
        <v>142</v>
      </c>
    </row>
    <row r="68" spans="1:44" ht="15.75" customHeight="1" x14ac:dyDescent="0.25">
      <c r="A68" s="3" t="s">
        <v>149</v>
      </c>
      <c r="B68" s="123">
        <v>0</v>
      </c>
      <c r="C68" s="123">
        <v>0</v>
      </c>
      <c r="D68" s="123">
        <v>498014917.45435292</v>
      </c>
      <c r="E68" s="123">
        <v>478476268.38098651</v>
      </c>
      <c r="F68" s="123">
        <v>0</v>
      </c>
      <c r="G68" s="123">
        <v>51250846.396211281</v>
      </c>
      <c r="H68" s="123">
        <v>0</v>
      </c>
      <c r="I68" s="123">
        <v>0</v>
      </c>
      <c r="J68" s="123">
        <v>8055968.0032877345</v>
      </c>
      <c r="K68" s="123">
        <v>8055968.0032877345</v>
      </c>
      <c r="L68" s="123">
        <v>0</v>
      </c>
      <c r="M68" s="123">
        <v>5203394.5869782194</v>
      </c>
      <c r="N68" s="123">
        <v>0</v>
      </c>
      <c r="O68" s="123">
        <v>318763.71357560804</v>
      </c>
      <c r="P68" s="123">
        <v>0</v>
      </c>
      <c r="Q68" s="123">
        <v>0</v>
      </c>
      <c r="R68" s="123">
        <v>6941284.1347188773</v>
      </c>
      <c r="S68" s="123">
        <v>0</v>
      </c>
      <c r="T68" s="123">
        <v>0</v>
      </c>
      <c r="U68" s="123">
        <v>0</v>
      </c>
      <c r="V68" s="123">
        <v>0</v>
      </c>
      <c r="W68" s="123">
        <v>0</v>
      </c>
      <c r="X68" s="123">
        <v>0</v>
      </c>
      <c r="Y68" s="123">
        <v>25980368.793909863</v>
      </c>
      <c r="Z68" s="123">
        <v>51152206.990352057</v>
      </c>
      <c r="AA68" s="123">
        <v>61293822.129591577</v>
      </c>
      <c r="AB68" s="123">
        <v>28069727.137517359</v>
      </c>
      <c r="AC68" s="123">
        <v>174386.66118710735</v>
      </c>
      <c r="AD68" s="123">
        <v>90593709.602927625</v>
      </c>
      <c r="AE68" s="123">
        <v>29087060.686119076</v>
      </c>
      <c r="AF68" s="123">
        <v>0</v>
      </c>
      <c r="AG68" s="123">
        <v>184742774.06602886</v>
      </c>
      <c r="AH68" s="123">
        <v>11026573.729427189</v>
      </c>
      <c r="AI68" s="123">
        <v>1049376126.5386801</v>
      </c>
      <c r="AJ68" s="123">
        <v>6941284.1347188773</v>
      </c>
      <c r="AK68" s="123">
        <v>166496125.05137086</v>
      </c>
      <c r="AL68" s="123">
        <v>90768096.264114738</v>
      </c>
      <c r="AM68" s="16">
        <v>10.458700600288129</v>
      </c>
      <c r="AN68" s="16">
        <v>0.54205441981452185</v>
      </c>
      <c r="AO68" s="16">
        <v>13.587484858561874</v>
      </c>
      <c r="AP68" s="16">
        <v>7.6866993468810501</v>
      </c>
      <c r="AQ68" s="16">
        <v>32.274939225545573</v>
      </c>
      <c r="AR68" s="3" t="s">
        <v>142</v>
      </c>
    </row>
    <row r="69" spans="1:44" ht="12.75" customHeight="1" x14ac:dyDescent="0.25">
      <c r="A69" s="3" t="s">
        <v>150</v>
      </c>
      <c r="B69" s="123">
        <v>0</v>
      </c>
      <c r="C69" s="123">
        <v>0</v>
      </c>
      <c r="D69" s="123">
        <v>338594890.09569669</v>
      </c>
      <c r="E69" s="123">
        <v>164137334.74236277</v>
      </c>
      <c r="F69" s="123">
        <v>0</v>
      </c>
      <c r="G69" s="123">
        <v>104263060.54913013</v>
      </c>
      <c r="H69" s="123">
        <v>569686.51049922698</v>
      </c>
      <c r="I69" s="123">
        <v>0</v>
      </c>
      <c r="J69" s="123">
        <v>5051001.5655883672</v>
      </c>
      <c r="K69" s="123">
        <v>5051001.5655883672</v>
      </c>
      <c r="L69" s="123">
        <v>0</v>
      </c>
      <c r="M69" s="123">
        <v>7538355.2711403342</v>
      </c>
      <c r="N69" s="123">
        <v>0</v>
      </c>
      <c r="O69" s="123">
        <v>203294.83942934303</v>
      </c>
      <c r="P69" s="123">
        <v>0</v>
      </c>
      <c r="Q69" s="123">
        <v>0</v>
      </c>
      <c r="R69" s="123">
        <v>4274230.9047143776</v>
      </c>
      <c r="S69" s="123">
        <v>0</v>
      </c>
      <c r="T69" s="123">
        <v>0</v>
      </c>
      <c r="U69" s="123">
        <v>508901.19180414482</v>
      </c>
      <c r="V69" s="123">
        <v>0</v>
      </c>
      <c r="W69" s="123">
        <v>0</v>
      </c>
      <c r="X69" s="123">
        <v>0</v>
      </c>
      <c r="Y69" s="123">
        <v>25459826.219691187</v>
      </c>
      <c r="Z69" s="123">
        <v>33985630.208027557</v>
      </c>
      <c r="AA69" s="123">
        <v>449602268.5571146</v>
      </c>
      <c r="AB69" s="123">
        <v>0</v>
      </c>
      <c r="AC69" s="123">
        <v>0</v>
      </c>
      <c r="AD69" s="123">
        <v>90881111.646020487</v>
      </c>
      <c r="AE69" s="123">
        <v>12571933.873461308</v>
      </c>
      <c r="AF69" s="123">
        <v>0</v>
      </c>
      <c r="AG69" s="123">
        <v>98153306.816180319</v>
      </c>
      <c r="AH69" s="123">
        <v>106662556.80150294</v>
      </c>
      <c r="AI69" s="123">
        <v>625408625.13943517</v>
      </c>
      <c r="AJ69" s="123">
        <v>4783132.0965185221</v>
      </c>
      <c r="AK69" s="123">
        <v>509047724.9848333</v>
      </c>
      <c r="AL69" s="123">
        <v>90881111.646020487</v>
      </c>
      <c r="AM69" s="16">
        <v>6.8737137062818308</v>
      </c>
      <c r="AN69" s="16">
        <v>0.39292564574754668</v>
      </c>
      <c r="AO69" s="16">
        <v>38.804923087142527</v>
      </c>
      <c r="AP69" s="16">
        <v>7.6956859038424472</v>
      </c>
      <c r="AQ69" s="16">
        <v>53.767248343014352</v>
      </c>
      <c r="AR69" s="3" t="s">
        <v>142</v>
      </c>
    </row>
    <row r="70" spans="1:44" x14ac:dyDescent="0.25">
      <c r="A70" s="3" t="s">
        <v>151</v>
      </c>
      <c r="B70" s="123">
        <v>0</v>
      </c>
      <c r="C70" s="123">
        <v>0</v>
      </c>
      <c r="D70" s="123">
        <v>35047615.256658651</v>
      </c>
      <c r="E70" s="123">
        <v>12258280.044619268</v>
      </c>
      <c r="F70" s="123">
        <v>0</v>
      </c>
      <c r="G70" s="123">
        <v>10166343.372668738</v>
      </c>
      <c r="H70" s="123">
        <v>3331494.7650638954</v>
      </c>
      <c r="I70" s="123">
        <v>0</v>
      </c>
      <c r="J70" s="123">
        <v>922952.28869449487</v>
      </c>
      <c r="K70" s="123">
        <v>922952.28869449487</v>
      </c>
      <c r="L70" s="123">
        <v>0</v>
      </c>
      <c r="M70" s="123">
        <v>1616201.7456310298</v>
      </c>
      <c r="N70" s="123">
        <v>0</v>
      </c>
      <c r="O70" s="123">
        <v>0</v>
      </c>
      <c r="P70" s="123">
        <v>0</v>
      </c>
      <c r="Q70" s="123">
        <v>0</v>
      </c>
      <c r="R70" s="123">
        <v>12683230.298048889</v>
      </c>
      <c r="S70" s="123">
        <v>2586696.27585667</v>
      </c>
      <c r="T70" s="123">
        <v>0</v>
      </c>
      <c r="U70" s="123">
        <v>190643382.23839992</v>
      </c>
      <c r="V70" s="123">
        <v>4740238.5956672337</v>
      </c>
      <c r="W70" s="123">
        <v>0</v>
      </c>
      <c r="X70" s="123">
        <v>2568726.3351533297</v>
      </c>
      <c r="Y70" s="123">
        <v>55188609.503121391</v>
      </c>
      <c r="Z70" s="123">
        <v>219656903.83373457</v>
      </c>
      <c r="AA70" s="123">
        <v>106578137.10640129</v>
      </c>
      <c r="AB70" s="123">
        <v>16005210.082389086</v>
      </c>
      <c r="AC70" s="123">
        <v>279706.19777295052</v>
      </c>
      <c r="AD70" s="123">
        <v>81562246.912855417</v>
      </c>
      <c r="AE70" s="123">
        <v>38350140.589835435</v>
      </c>
      <c r="AF70" s="123">
        <v>0</v>
      </c>
      <c r="AG70" s="123">
        <v>66513077.183506496</v>
      </c>
      <c r="AH70" s="123">
        <v>0</v>
      </c>
      <c r="AI70" s="123">
        <v>64265839.762030564</v>
      </c>
      <c r="AJ70" s="123">
        <v>213222273.74312603</v>
      </c>
      <c r="AK70" s="123">
        <v>397428860.52564633</v>
      </c>
      <c r="AL70" s="123">
        <v>81841953.110628366</v>
      </c>
      <c r="AM70" s="16">
        <v>1.0858616007509523</v>
      </c>
      <c r="AN70" s="16">
        <v>10.450816547372547</v>
      </c>
      <c r="AO70" s="16">
        <v>30.75708499175089</v>
      </c>
      <c r="AP70" s="16">
        <v>6.9746921691851433</v>
      </c>
      <c r="AQ70" s="16">
        <v>49.268455309059533</v>
      </c>
      <c r="AR70" s="3" t="s">
        <v>152</v>
      </c>
    </row>
    <row r="71" spans="1:44" x14ac:dyDescent="0.25">
      <c r="A71" s="3" t="s">
        <v>153</v>
      </c>
      <c r="B71" s="123">
        <v>0</v>
      </c>
      <c r="C71" s="123">
        <v>0</v>
      </c>
      <c r="D71" s="123">
        <v>28720629.953619432</v>
      </c>
      <c r="E71" s="123">
        <v>13019908.060823107</v>
      </c>
      <c r="F71" s="123">
        <v>0</v>
      </c>
      <c r="G71" s="123">
        <v>1237074.8546938295</v>
      </c>
      <c r="H71" s="123">
        <v>27787559.854400273</v>
      </c>
      <c r="I71" s="123">
        <v>0</v>
      </c>
      <c r="J71" s="123">
        <v>0</v>
      </c>
      <c r="K71" s="123">
        <v>0</v>
      </c>
      <c r="L71" s="123">
        <v>0</v>
      </c>
      <c r="M71" s="123">
        <v>2469891.5830055382</v>
      </c>
      <c r="N71" s="123">
        <v>0</v>
      </c>
      <c r="O71" s="123">
        <v>0</v>
      </c>
      <c r="P71" s="123">
        <v>0</v>
      </c>
      <c r="Q71" s="123">
        <v>0</v>
      </c>
      <c r="R71" s="123">
        <v>6420116.4797745533</v>
      </c>
      <c r="S71" s="123">
        <v>10696183.467386836</v>
      </c>
      <c r="T71" s="123">
        <v>0</v>
      </c>
      <c r="U71" s="123">
        <v>211802549.16925967</v>
      </c>
      <c r="V71" s="123">
        <v>6654194.6222039564</v>
      </c>
      <c r="W71" s="123">
        <v>3473083.6219886877</v>
      </c>
      <c r="X71" s="123">
        <v>0</v>
      </c>
      <c r="Y71" s="123">
        <v>45673247.147693679</v>
      </c>
      <c r="Z71" s="123">
        <v>167487246.09092149</v>
      </c>
      <c r="AA71" s="123">
        <v>67078310.221335031</v>
      </c>
      <c r="AB71" s="123">
        <v>46823753.752519608</v>
      </c>
      <c r="AC71" s="123">
        <v>881855.78974148212</v>
      </c>
      <c r="AD71" s="123">
        <v>38266853.871895716</v>
      </c>
      <c r="AE71" s="123">
        <v>16835812.462083403</v>
      </c>
      <c r="AF71" s="123">
        <v>0</v>
      </c>
      <c r="AG71" s="123">
        <v>24101029.452631161</v>
      </c>
      <c r="AH71" s="123">
        <v>0</v>
      </c>
      <c r="AI71" s="123">
        <v>73235064.306542188</v>
      </c>
      <c r="AJ71" s="123">
        <v>239046127.3606137</v>
      </c>
      <c r="AK71" s="123">
        <v>327062557.21246982</v>
      </c>
      <c r="AL71" s="123">
        <v>39148709.661637202</v>
      </c>
      <c r="AM71" s="16">
        <v>1.207229133380239</v>
      </c>
      <c r="AN71" s="16">
        <v>11.535783135647495</v>
      </c>
      <c r="AO71" s="16">
        <v>25.614090652149706</v>
      </c>
      <c r="AP71" s="16">
        <v>3.4898140148364445</v>
      </c>
      <c r="AQ71" s="16">
        <v>41.846916936013891</v>
      </c>
      <c r="AR71" s="3" t="s">
        <v>154</v>
      </c>
    </row>
    <row r="72" spans="1:44" x14ac:dyDescent="0.25">
      <c r="A72" s="3" t="s">
        <v>155</v>
      </c>
      <c r="B72" s="123">
        <v>0</v>
      </c>
      <c r="C72" s="123">
        <v>0</v>
      </c>
      <c r="D72" s="123">
        <v>25425487.915614776</v>
      </c>
      <c r="E72" s="123">
        <v>12720146.832619034</v>
      </c>
      <c r="F72" s="123">
        <v>0</v>
      </c>
      <c r="G72" s="123">
        <v>7004178.9858901342</v>
      </c>
      <c r="H72" s="123">
        <v>4864465.6646901099</v>
      </c>
      <c r="I72" s="123">
        <v>0</v>
      </c>
      <c r="J72" s="123">
        <v>0</v>
      </c>
      <c r="K72" s="123">
        <v>0</v>
      </c>
      <c r="L72" s="123">
        <v>0</v>
      </c>
      <c r="M72" s="123">
        <v>1791018.1216853557</v>
      </c>
      <c r="N72" s="123">
        <v>0</v>
      </c>
      <c r="O72" s="123">
        <v>0</v>
      </c>
      <c r="P72" s="123">
        <v>0</v>
      </c>
      <c r="Q72" s="123">
        <v>0</v>
      </c>
      <c r="R72" s="123">
        <v>6113455.3905164478</v>
      </c>
      <c r="S72" s="123">
        <v>1367513.2585764886</v>
      </c>
      <c r="T72" s="123">
        <v>0</v>
      </c>
      <c r="U72" s="123">
        <v>187035411.37791345</v>
      </c>
      <c r="V72" s="123">
        <v>4723831.2687136726</v>
      </c>
      <c r="W72" s="123">
        <v>714266.48271003342</v>
      </c>
      <c r="X72" s="123">
        <v>565897.17998395266</v>
      </c>
      <c r="Y72" s="123">
        <v>79296665.746883497</v>
      </c>
      <c r="Z72" s="123">
        <v>132572764.67249849</v>
      </c>
      <c r="AA72" s="123">
        <v>142811886.27957496</v>
      </c>
      <c r="AB72" s="123">
        <v>32935286.620090406</v>
      </c>
      <c r="AC72" s="123">
        <v>570936.57410125434</v>
      </c>
      <c r="AD72" s="123">
        <v>56045619.836004622</v>
      </c>
      <c r="AE72" s="123">
        <v>8385794.6730855815</v>
      </c>
      <c r="AF72" s="123">
        <v>0</v>
      </c>
      <c r="AG72" s="123">
        <v>15115697.567467066</v>
      </c>
      <c r="AH72" s="123">
        <v>5111318.0884166025</v>
      </c>
      <c r="AI72" s="123">
        <v>51805297.520499401</v>
      </c>
      <c r="AJ72" s="123">
        <v>200520374.95841399</v>
      </c>
      <c r="AK72" s="123">
        <v>387616603.31904739</v>
      </c>
      <c r="AL72" s="123">
        <v>56616556.410105877</v>
      </c>
      <c r="AM72" s="16">
        <v>0.91171688417401819</v>
      </c>
      <c r="AN72" s="16">
        <v>9.910688690323429</v>
      </c>
      <c r="AO72" s="16">
        <v>30.043492800425792</v>
      </c>
      <c r="AP72" s="16">
        <v>4.9346288662426421</v>
      </c>
      <c r="AQ72" s="16">
        <v>45.800527241165881</v>
      </c>
      <c r="AR72" s="3" t="s">
        <v>156</v>
      </c>
    </row>
    <row r="73" spans="1:44" x14ac:dyDescent="0.25">
      <c r="A73" s="3" t="s">
        <v>157</v>
      </c>
      <c r="B73" s="123">
        <v>0</v>
      </c>
      <c r="C73" s="123">
        <v>0</v>
      </c>
      <c r="D73" s="123">
        <v>158177505.43063462</v>
      </c>
      <c r="E73" s="123">
        <v>41985333.21591419</v>
      </c>
      <c r="F73" s="123">
        <v>0</v>
      </c>
      <c r="G73" s="123">
        <v>80889632.008454189</v>
      </c>
      <c r="H73" s="123">
        <v>9121346.8952425681</v>
      </c>
      <c r="I73" s="123">
        <v>0</v>
      </c>
      <c r="J73" s="123">
        <v>146696388.73559162</v>
      </c>
      <c r="K73" s="123">
        <v>146696388.73559162</v>
      </c>
      <c r="L73" s="123">
        <v>0</v>
      </c>
      <c r="M73" s="123">
        <v>7054027.9653222198</v>
      </c>
      <c r="N73" s="123">
        <v>0</v>
      </c>
      <c r="O73" s="123">
        <v>3498278.8508581375</v>
      </c>
      <c r="P73" s="123">
        <v>0</v>
      </c>
      <c r="Q73" s="123">
        <v>2970031.2726276447</v>
      </c>
      <c r="R73" s="123">
        <v>11888563.337834397</v>
      </c>
      <c r="S73" s="123">
        <v>0</v>
      </c>
      <c r="T73" s="123">
        <v>0</v>
      </c>
      <c r="U73" s="123">
        <v>0</v>
      </c>
      <c r="V73" s="123">
        <v>0</v>
      </c>
      <c r="W73" s="123">
        <v>0</v>
      </c>
      <c r="X73" s="123">
        <v>0</v>
      </c>
      <c r="Y73" s="123">
        <v>70614332.863656819</v>
      </c>
      <c r="Z73" s="123">
        <v>55832727.137517378</v>
      </c>
      <c r="AA73" s="123">
        <v>11911910.585334351</v>
      </c>
      <c r="AB73" s="123">
        <v>60098798.41092781</v>
      </c>
      <c r="AC73" s="123">
        <v>0</v>
      </c>
      <c r="AD73" s="123">
        <v>51479423.119826242</v>
      </c>
      <c r="AE73" s="123">
        <v>56491841.229769751</v>
      </c>
      <c r="AF73" s="123">
        <v>0</v>
      </c>
      <c r="AG73" s="123">
        <v>135690193.78070018</v>
      </c>
      <c r="AH73" s="123">
        <v>0</v>
      </c>
      <c r="AI73" s="123">
        <v>597088933.11023676</v>
      </c>
      <c r="AJ73" s="123">
        <v>11888563.337834397</v>
      </c>
      <c r="AK73" s="123">
        <v>198457768.99743634</v>
      </c>
      <c r="AL73" s="123">
        <v>51479423.119826242</v>
      </c>
      <c r="AM73" s="16">
        <v>6.6201859856562031</v>
      </c>
      <c r="AN73" s="16">
        <v>0.86288051932427512</v>
      </c>
      <c r="AO73" s="16">
        <v>16.02326241066212</v>
      </c>
      <c r="AP73" s="16">
        <v>4.5129925049662036</v>
      </c>
      <c r="AQ73" s="16">
        <v>28.019321420608801</v>
      </c>
    </row>
    <row r="74" spans="1:44" x14ac:dyDescent="0.25">
      <c r="A74" s="3" t="s">
        <v>158</v>
      </c>
      <c r="B74" s="123">
        <v>2956766.8838920523</v>
      </c>
      <c r="C74" s="123">
        <v>0</v>
      </c>
      <c r="D74" s="123">
        <v>213262583.76876244</v>
      </c>
      <c r="E74" s="123">
        <v>106435368.83304954</v>
      </c>
      <c r="F74" s="123">
        <v>0</v>
      </c>
      <c r="G74" s="123">
        <v>92222288.870623752</v>
      </c>
      <c r="H74" s="123">
        <v>4787472.0444627097</v>
      </c>
      <c r="I74" s="123">
        <v>0</v>
      </c>
      <c r="J74" s="123">
        <v>136284389.00956956</v>
      </c>
      <c r="K74" s="123">
        <v>136284389.00956956</v>
      </c>
      <c r="L74" s="123">
        <v>0</v>
      </c>
      <c r="M74" s="123">
        <v>5645586.3911231123</v>
      </c>
      <c r="N74" s="123">
        <v>412749.4080118984</v>
      </c>
      <c r="O74" s="123">
        <v>13752887.199358102</v>
      </c>
      <c r="P74" s="123">
        <v>0</v>
      </c>
      <c r="Q74" s="123">
        <v>655751.14972895745</v>
      </c>
      <c r="R74" s="123">
        <v>13196638.094678955</v>
      </c>
      <c r="S74" s="123">
        <v>0</v>
      </c>
      <c r="T74" s="123">
        <v>0</v>
      </c>
      <c r="U74" s="123">
        <v>0</v>
      </c>
      <c r="V74" s="123">
        <v>0</v>
      </c>
      <c r="W74" s="123">
        <v>0</v>
      </c>
      <c r="X74" s="123">
        <v>0</v>
      </c>
      <c r="Y74" s="123">
        <v>25287948.766120669</v>
      </c>
      <c r="Z74" s="123">
        <v>15237560.500205485</v>
      </c>
      <c r="AA74" s="123">
        <v>24813457.562770303</v>
      </c>
      <c r="AB74" s="123">
        <v>11435359.752637036</v>
      </c>
      <c r="AC74" s="123">
        <v>0</v>
      </c>
      <c r="AD74" s="123">
        <v>85461472.024892822</v>
      </c>
      <c r="AE74" s="123">
        <v>56393405.957063802</v>
      </c>
      <c r="AF74" s="123">
        <v>2303013.8554570535</v>
      </c>
      <c r="AG74" s="123">
        <v>225636985.26389942</v>
      </c>
      <c r="AH74" s="123">
        <v>0</v>
      </c>
      <c r="AI74" s="123">
        <v>712700232.56815183</v>
      </c>
      <c r="AJ74" s="123">
        <v>13196638.094678955</v>
      </c>
      <c r="AK74" s="123">
        <v>76774326.58173348</v>
      </c>
      <c r="AL74" s="123">
        <v>85461472.024892822</v>
      </c>
      <c r="AM74" s="16">
        <v>7.6420529108415991</v>
      </c>
      <c r="AN74" s="16">
        <v>0.94431998427292785</v>
      </c>
      <c r="AO74" s="16">
        <v>6.5683824718634352</v>
      </c>
      <c r="AP74" s="16">
        <v>7.2639520915632882</v>
      </c>
      <c r="AQ74" s="16">
        <v>22.418707458541249</v>
      </c>
    </row>
    <row r="75" spans="1:44" x14ac:dyDescent="0.25">
      <c r="A75" s="3" t="s">
        <v>159</v>
      </c>
      <c r="B75" s="123">
        <v>123468.22834106341</v>
      </c>
      <c r="C75" s="123">
        <v>0</v>
      </c>
      <c r="D75" s="123">
        <v>200607990.09765384</v>
      </c>
      <c r="E75" s="123">
        <v>79854536.292295337</v>
      </c>
      <c r="F75" s="123">
        <v>0</v>
      </c>
      <c r="G75" s="123">
        <v>104146541.67400528</v>
      </c>
      <c r="H75" s="123">
        <v>1508378.2070099218</v>
      </c>
      <c r="I75" s="123">
        <v>0</v>
      </c>
      <c r="J75" s="123">
        <v>103194865.78993714</v>
      </c>
      <c r="K75" s="123">
        <v>103194865.78993714</v>
      </c>
      <c r="L75" s="123">
        <v>0</v>
      </c>
      <c r="M75" s="123">
        <v>3110160.7076459415</v>
      </c>
      <c r="N75" s="123">
        <v>0</v>
      </c>
      <c r="O75" s="123">
        <v>5650785.8275113013</v>
      </c>
      <c r="P75" s="123">
        <v>0</v>
      </c>
      <c r="Q75" s="123">
        <v>0</v>
      </c>
      <c r="R75" s="123">
        <v>7780819.800778877</v>
      </c>
      <c r="S75" s="123">
        <v>0</v>
      </c>
      <c r="T75" s="123">
        <v>0</v>
      </c>
      <c r="U75" s="123">
        <v>1167806.9433844106</v>
      </c>
      <c r="V75" s="123">
        <v>0</v>
      </c>
      <c r="W75" s="123">
        <v>0</v>
      </c>
      <c r="X75" s="123">
        <v>0</v>
      </c>
      <c r="Y75" s="123">
        <v>7663007.8083719835</v>
      </c>
      <c r="Z75" s="123">
        <v>634801.63995381503</v>
      </c>
      <c r="AA75" s="123">
        <v>9315942.0928002484</v>
      </c>
      <c r="AB75" s="123">
        <v>0</v>
      </c>
      <c r="AC75" s="123">
        <v>276339.51740738563</v>
      </c>
      <c r="AD75" s="123">
        <v>32567502.436446875</v>
      </c>
      <c r="AE75" s="123">
        <v>18341972.856611684</v>
      </c>
      <c r="AF75" s="123">
        <v>0</v>
      </c>
      <c r="AG75" s="123">
        <v>83637442.161294714</v>
      </c>
      <c r="AH75" s="123">
        <v>0</v>
      </c>
      <c r="AI75" s="123">
        <v>601391592.61433685</v>
      </c>
      <c r="AJ75" s="123">
        <v>8948626.7441632878</v>
      </c>
      <c r="AK75" s="123">
        <v>17613751.541126046</v>
      </c>
      <c r="AL75" s="123">
        <v>32843841.953854259</v>
      </c>
      <c r="AM75" s="16">
        <v>6.6588488477631946</v>
      </c>
      <c r="AN75" s="16">
        <v>0.67508181235273323</v>
      </c>
      <c r="AO75" s="16">
        <v>1.6485248448807934</v>
      </c>
      <c r="AP75" s="16">
        <v>2.9593126945224868</v>
      </c>
      <c r="AQ75" s="16">
        <v>11.941768199519208</v>
      </c>
    </row>
    <row r="76" spans="1:44" x14ac:dyDescent="0.25">
      <c r="A76" s="3" t="s">
        <v>160</v>
      </c>
      <c r="B76" s="123">
        <v>214736.04180120942</v>
      </c>
      <c r="C76" s="123">
        <v>0</v>
      </c>
      <c r="D76" s="123">
        <v>4567494.7454940407</v>
      </c>
      <c r="E76" s="123">
        <v>54145157.537329473</v>
      </c>
      <c r="F76" s="123">
        <v>0</v>
      </c>
      <c r="G76" s="123">
        <v>11321513.180297069</v>
      </c>
      <c r="H76" s="123">
        <v>781432.65034540778</v>
      </c>
      <c r="I76" s="123">
        <v>0</v>
      </c>
      <c r="J76" s="123">
        <v>0</v>
      </c>
      <c r="K76" s="123">
        <v>0</v>
      </c>
      <c r="L76" s="123">
        <v>0</v>
      </c>
      <c r="M76" s="123">
        <v>1080642.9480028963</v>
      </c>
      <c r="N76" s="123">
        <v>0</v>
      </c>
      <c r="O76" s="123">
        <v>413979.02111587307</v>
      </c>
      <c r="P76" s="123">
        <v>0</v>
      </c>
      <c r="Q76" s="123">
        <v>0</v>
      </c>
      <c r="R76" s="123">
        <v>18165185.580931127</v>
      </c>
      <c r="S76" s="123">
        <v>0</v>
      </c>
      <c r="T76" s="123">
        <v>0</v>
      </c>
      <c r="U76" s="123">
        <v>0</v>
      </c>
      <c r="V76" s="123">
        <v>0</v>
      </c>
      <c r="W76" s="123">
        <v>0</v>
      </c>
      <c r="X76" s="123">
        <v>0</v>
      </c>
      <c r="Y76" s="123">
        <v>9246300.0450106636</v>
      </c>
      <c r="Z76" s="123">
        <v>1321185.4635120058</v>
      </c>
      <c r="AA76" s="123">
        <v>10168430.86948864</v>
      </c>
      <c r="AB76" s="123">
        <v>0</v>
      </c>
      <c r="AC76" s="123">
        <v>1728294.0174954499</v>
      </c>
      <c r="AD76" s="123">
        <v>24472256.071547396</v>
      </c>
      <c r="AE76" s="123">
        <v>6242439.2062466964</v>
      </c>
      <c r="AF76" s="123">
        <v>0</v>
      </c>
      <c r="AG76" s="123">
        <v>22257349.047926575</v>
      </c>
      <c r="AH76" s="123">
        <v>0</v>
      </c>
      <c r="AI76" s="123">
        <v>72524956.124385968</v>
      </c>
      <c r="AJ76" s="123">
        <v>18165185.580931127</v>
      </c>
      <c r="AK76" s="123">
        <v>20735916.378011309</v>
      </c>
      <c r="AL76" s="123">
        <v>26200550.089042846</v>
      </c>
      <c r="AM76" s="16">
        <v>1.1977271271965044</v>
      </c>
      <c r="AN76" s="16">
        <v>1.244577956184181</v>
      </c>
      <c r="AO76" s="16">
        <v>1.9215146957096001</v>
      </c>
      <c r="AP76" s="16">
        <v>2.3935035131339548</v>
      </c>
      <c r="AQ76" s="16">
        <v>6.7573232922242408</v>
      </c>
    </row>
    <row r="77" spans="1:44" x14ac:dyDescent="0.25">
      <c r="A77" s="3" t="s">
        <v>161</v>
      </c>
      <c r="B77" s="123">
        <v>307341.06342589873</v>
      </c>
      <c r="C77" s="123">
        <v>0</v>
      </c>
      <c r="D77" s="123">
        <v>11848063.093211215</v>
      </c>
      <c r="E77" s="123">
        <v>96841196.657468826</v>
      </c>
      <c r="F77" s="123">
        <v>0</v>
      </c>
      <c r="G77" s="123">
        <v>12878444.118280198</v>
      </c>
      <c r="H77" s="123">
        <v>457614.82612184185</v>
      </c>
      <c r="I77" s="123">
        <v>9122124.7773929033</v>
      </c>
      <c r="J77" s="123">
        <v>812126.81265778188</v>
      </c>
      <c r="K77" s="123">
        <v>812126.81265778188</v>
      </c>
      <c r="L77" s="123">
        <v>0</v>
      </c>
      <c r="M77" s="123">
        <v>4810650.2671285151</v>
      </c>
      <c r="N77" s="123">
        <v>0</v>
      </c>
      <c r="O77" s="123">
        <v>0</v>
      </c>
      <c r="P77" s="123">
        <v>0</v>
      </c>
      <c r="Q77" s="123">
        <v>0</v>
      </c>
      <c r="R77" s="123">
        <v>19007714.612810433</v>
      </c>
      <c r="S77" s="123">
        <v>8842403.8043797314</v>
      </c>
      <c r="T77" s="123">
        <v>0</v>
      </c>
      <c r="U77" s="123">
        <v>0</v>
      </c>
      <c r="V77" s="123">
        <v>0</v>
      </c>
      <c r="W77" s="123">
        <v>0</v>
      </c>
      <c r="X77" s="123">
        <v>0</v>
      </c>
      <c r="Y77" s="123">
        <v>17529692.322746042</v>
      </c>
      <c r="Z77" s="123">
        <v>4470140.4332765797</v>
      </c>
      <c r="AA77" s="123">
        <v>10269581.674788157</v>
      </c>
      <c r="AB77" s="123">
        <v>3838612.575588563</v>
      </c>
      <c r="AC77" s="123">
        <v>717108.67140257137</v>
      </c>
      <c r="AD77" s="123">
        <v>32696565.588367678</v>
      </c>
      <c r="AE77" s="123">
        <v>5210657.8406622428</v>
      </c>
      <c r="AF77" s="123">
        <v>0</v>
      </c>
      <c r="AG77" s="123">
        <v>5120512.8084698329</v>
      </c>
      <c r="AH77" s="123">
        <v>0</v>
      </c>
      <c r="AI77" s="123">
        <v>137889688.42834494</v>
      </c>
      <c r="AJ77" s="123">
        <v>27850118.417190164</v>
      </c>
      <c r="AK77" s="123">
        <v>36108027.006399341</v>
      </c>
      <c r="AL77" s="123">
        <v>33413674.259770252</v>
      </c>
      <c r="AM77" s="16">
        <v>2.0167999683865476</v>
      </c>
      <c r="AN77" s="16">
        <v>1.8004018536224564</v>
      </c>
      <c r="AO77" s="16">
        <v>3.2346740468329096</v>
      </c>
      <c r="AP77" s="16">
        <v>3.0074987178259227</v>
      </c>
      <c r="AQ77" s="16">
        <v>10.059374586667836</v>
      </c>
    </row>
    <row r="78" spans="1:44" x14ac:dyDescent="0.25">
      <c r="A78" s="3" t="s">
        <v>162</v>
      </c>
      <c r="B78" s="123">
        <v>135825.82829409576</v>
      </c>
      <c r="C78" s="124">
        <v>0</v>
      </c>
      <c r="D78" s="123">
        <v>7195433.1200219169</v>
      </c>
      <c r="E78" s="123">
        <v>64456669.073758803</v>
      </c>
      <c r="F78" s="123">
        <v>0</v>
      </c>
      <c r="G78" s="123">
        <v>5592021.3898510719</v>
      </c>
      <c r="H78" s="123">
        <v>958942.28849879641</v>
      </c>
      <c r="I78" s="123">
        <v>0</v>
      </c>
      <c r="J78" s="123">
        <v>3157039.6289555565</v>
      </c>
      <c r="K78" s="123">
        <v>3157039.6289555565</v>
      </c>
      <c r="L78" s="123">
        <v>0</v>
      </c>
      <c r="M78" s="123">
        <v>613083.66112839768</v>
      </c>
      <c r="N78" s="123">
        <v>0</v>
      </c>
      <c r="O78" s="123">
        <v>147635.25705004009</v>
      </c>
      <c r="P78" s="123">
        <v>0</v>
      </c>
      <c r="Q78" s="123">
        <v>0</v>
      </c>
      <c r="R78" s="123">
        <v>6692030.7246717177</v>
      </c>
      <c r="S78" s="123">
        <v>748202.45014579524</v>
      </c>
      <c r="T78" s="123">
        <v>0</v>
      </c>
      <c r="U78" s="123">
        <v>0</v>
      </c>
      <c r="V78" s="123">
        <v>0</v>
      </c>
      <c r="W78" s="123">
        <v>0</v>
      </c>
      <c r="X78" s="123">
        <v>0</v>
      </c>
      <c r="Y78" s="123">
        <v>1266821.307657684</v>
      </c>
      <c r="Z78" s="123">
        <v>7714543.8462592205</v>
      </c>
      <c r="AA78" s="123">
        <v>43276362.551126264</v>
      </c>
      <c r="AB78" s="123">
        <v>2750084.7570402548</v>
      </c>
      <c r="AC78" s="123">
        <v>855024.85371533665</v>
      </c>
      <c r="AD78" s="123">
        <v>30521953.795573272</v>
      </c>
      <c r="AE78" s="123">
        <v>6226961.4278165894</v>
      </c>
      <c r="AF78" s="123">
        <v>0</v>
      </c>
      <c r="AG78" s="123">
        <v>2994362.2184387175</v>
      </c>
      <c r="AH78" s="123">
        <v>5254816.1607859256</v>
      </c>
      <c r="AI78" s="123">
        <v>85413689.876514256</v>
      </c>
      <c r="AJ78" s="123">
        <v>7440233.1748175137</v>
      </c>
      <c r="AK78" s="123">
        <v>55007812.462083414</v>
      </c>
      <c r="AL78" s="123">
        <v>31376978.64928861</v>
      </c>
      <c r="AM78" s="16">
        <v>1.3676385482614153</v>
      </c>
      <c r="AN78" s="16">
        <v>0.57555874861464906</v>
      </c>
      <c r="AO78" s="16">
        <v>4.8028506526373258</v>
      </c>
      <c r="AP78" s="16">
        <v>2.8350350885805016</v>
      </c>
      <c r="AQ78" s="16">
        <v>9.5810830380938903</v>
      </c>
    </row>
    <row r="79" spans="1:44" x14ac:dyDescent="0.25">
      <c r="A79" s="3" t="s">
        <v>163</v>
      </c>
      <c r="B79" s="123">
        <v>3462505.5480537773</v>
      </c>
      <c r="C79" s="124">
        <v>0</v>
      </c>
      <c r="D79" s="123">
        <v>20465494.471516069</v>
      </c>
      <c r="E79" s="123">
        <v>14598096.322824324</v>
      </c>
      <c r="F79" s="123">
        <v>0</v>
      </c>
      <c r="G79" s="123">
        <v>37548853.402219221</v>
      </c>
      <c r="H79" s="123">
        <v>208002027.28037721</v>
      </c>
      <c r="I79" s="123">
        <v>0</v>
      </c>
      <c r="J79" s="123">
        <v>15815604.375819486</v>
      </c>
      <c r="K79" s="123">
        <v>15815604.375819486</v>
      </c>
      <c r="L79" s="123">
        <v>0</v>
      </c>
      <c r="M79" s="123">
        <v>12541962.719426997</v>
      </c>
      <c r="N79" s="123">
        <v>0</v>
      </c>
      <c r="O79" s="123">
        <v>0</v>
      </c>
      <c r="P79" s="123">
        <v>716924.24509285891</v>
      </c>
      <c r="Q79" s="123">
        <v>0</v>
      </c>
      <c r="R79" s="123">
        <v>10365491.262059921</v>
      </c>
      <c r="S79" s="123">
        <v>225648.83852912972</v>
      </c>
      <c r="T79" s="123">
        <v>0</v>
      </c>
      <c r="U79" s="123">
        <v>0</v>
      </c>
      <c r="V79" s="123">
        <v>0</v>
      </c>
      <c r="W79" s="123">
        <v>0</v>
      </c>
      <c r="X79" s="123">
        <v>663405.44824751955</v>
      </c>
      <c r="Y79" s="123">
        <v>86115183.663085386</v>
      </c>
      <c r="Z79" s="123">
        <v>15299824.888941074</v>
      </c>
      <c r="AA79" s="123">
        <v>13906568.915242957</v>
      </c>
      <c r="AB79" s="123">
        <v>0</v>
      </c>
      <c r="AC79" s="123">
        <v>0</v>
      </c>
      <c r="AD79" s="123">
        <v>42715007.025577776</v>
      </c>
      <c r="AE79" s="123">
        <v>142213295.15254739</v>
      </c>
      <c r="AF79" s="123">
        <v>0</v>
      </c>
      <c r="AG79" s="123">
        <v>167308125.3057791</v>
      </c>
      <c r="AH79" s="123">
        <v>165905.16448462787</v>
      </c>
      <c r="AI79" s="123">
        <v>328967072.74114949</v>
      </c>
      <c r="AJ79" s="123">
        <v>11254545.548836572</v>
      </c>
      <c r="AK79" s="123">
        <v>115321577.46726942</v>
      </c>
      <c r="AL79" s="123">
        <v>42715007.025577776</v>
      </c>
      <c r="AM79" s="16">
        <v>4.0823775303962035</v>
      </c>
      <c r="AN79" s="16">
        <v>0.82297424417732623</v>
      </c>
      <c r="AO79" s="16">
        <v>9.6244212661009581</v>
      </c>
      <c r="AP79" s="16">
        <v>3.787526389012184</v>
      </c>
      <c r="AQ79" s="16">
        <v>18.31729942968667</v>
      </c>
    </row>
    <row r="80" spans="1:44" x14ac:dyDescent="0.25">
      <c r="A80" s="3" t="s">
        <v>164</v>
      </c>
      <c r="B80" s="123">
        <v>1155111.2350535234</v>
      </c>
      <c r="C80" s="124">
        <v>0</v>
      </c>
      <c r="D80" s="123">
        <v>24122662.556997206</v>
      </c>
      <c r="E80" s="123">
        <v>108186548.89528167</v>
      </c>
      <c r="F80" s="123">
        <v>0</v>
      </c>
      <c r="G80" s="123">
        <v>26357340.789447937</v>
      </c>
      <c r="H80" s="123">
        <v>30624928.530891012</v>
      </c>
      <c r="I80" s="123">
        <v>0</v>
      </c>
      <c r="J80" s="123">
        <v>15712530.714886786</v>
      </c>
      <c r="K80" s="123">
        <v>15712530.714886786</v>
      </c>
      <c r="L80" s="123">
        <v>0</v>
      </c>
      <c r="M80" s="123">
        <v>13291348.852228027</v>
      </c>
      <c r="N80" s="123">
        <v>0</v>
      </c>
      <c r="O80" s="123">
        <v>2935941.2708663573</v>
      </c>
      <c r="P80" s="123">
        <v>0</v>
      </c>
      <c r="Q80" s="123">
        <v>0</v>
      </c>
      <c r="R80" s="123">
        <v>9073140.2375780344</v>
      </c>
      <c r="S80" s="123">
        <v>1652242.6270572806</v>
      </c>
      <c r="T80" s="123">
        <v>0</v>
      </c>
      <c r="U80" s="123">
        <v>0</v>
      </c>
      <c r="V80" s="123">
        <v>0</v>
      </c>
      <c r="W80" s="123">
        <v>0</v>
      </c>
      <c r="X80" s="123">
        <v>555015.30362629401</v>
      </c>
      <c r="Y80" s="123">
        <v>18427922.56208536</v>
      </c>
      <c r="Z80" s="123">
        <v>5076307.5011252668</v>
      </c>
      <c r="AA80" s="123">
        <v>18097142.057574511</v>
      </c>
      <c r="AB80" s="123">
        <v>1552505.8807413061</v>
      </c>
      <c r="AC80" s="123">
        <v>282379.98786669015</v>
      </c>
      <c r="AD80" s="123">
        <v>28044888.549678072</v>
      </c>
      <c r="AE80" s="123">
        <v>52185641.754241809</v>
      </c>
      <c r="AF80" s="123">
        <v>2031008.6890154404</v>
      </c>
      <c r="AG80" s="123">
        <v>68660902.111587271</v>
      </c>
      <c r="AH80" s="123">
        <v>0</v>
      </c>
      <c r="AI80" s="123">
        <v>238098943.56053934</v>
      </c>
      <c r="AJ80" s="123">
        <v>11280398.168261608</v>
      </c>
      <c r="AK80" s="123">
        <v>43153878.001526445</v>
      </c>
      <c r="AL80" s="123">
        <v>28327268.537544761</v>
      </c>
      <c r="AM80" s="16">
        <v>3.1408908969542355</v>
      </c>
      <c r="AN80" s="16">
        <v>0.82460732918636637</v>
      </c>
      <c r="AO80" s="16">
        <v>3.824055744876754</v>
      </c>
      <c r="AP80" s="16">
        <v>2.5754955724184181</v>
      </c>
      <c r="AQ80" s="16">
        <v>10.365049543435774</v>
      </c>
    </row>
    <row r="81" spans="1:44" x14ac:dyDescent="0.25">
      <c r="A81" s="3" t="s">
        <v>165</v>
      </c>
      <c r="B81" s="123">
        <v>252859.94398672724</v>
      </c>
      <c r="C81" s="124">
        <v>0</v>
      </c>
      <c r="D81" s="123">
        <v>112455724.3183711</v>
      </c>
      <c r="E81" s="123">
        <v>121400078.90456651</v>
      </c>
      <c r="F81" s="123">
        <v>0</v>
      </c>
      <c r="G81" s="123">
        <v>58676850.547194891</v>
      </c>
      <c r="H81" s="123">
        <v>376838298.3685267</v>
      </c>
      <c r="I81" s="123">
        <v>0</v>
      </c>
      <c r="J81" s="123">
        <v>23817203.886355676</v>
      </c>
      <c r="K81" s="123">
        <v>23817203.886355676</v>
      </c>
      <c r="L81" s="123">
        <v>0</v>
      </c>
      <c r="M81" s="123">
        <v>13527313.564518545</v>
      </c>
      <c r="N81" s="123">
        <v>0</v>
      </c>
      <c r="O81" s="123">
        <v>21811997.027556527</v>
      </c>
      <c r="P81" s="123">
        <v>759113.51820322627</v>
      </c>
      <c r="Q81" s="123">
        <v>298884.92599333316</v>
      </c>
      <c r="R81" s="123">
        <v>22336424.772391707</v>
      </c>
      <c r="S81" s="123">
        <v>7220032.1380501026</v>
      </c>
      <c r="T81" s="123">
        <v>1485142.2130461349</v>
      </c>
      <c r="U81" s="123">
        <v>0</v>
      </c>
      <c r="V81" s="123">
        <v>0</v>
      </c>
      <c r="W81" s="123">
        <v>0</v>
      </c>
      <c r="X81" s="123">
        <v>1080733.4509699035</v>
      </c>
      <c r="Y81" s="123">
        <v>22488738.554353096</v>
      </c>
      <c r="Z81" s="123">
        <v>40204347.823723443</v>
      </c>
      <c r="AA81" s="123">
        <v>91909329.87381795</v>
      </c>
      <c r="AB81" s="123">
        <v>0</v>
      </c>
      <c r="AC81" s="123">
        <v>0</v>
      </c>
      <c r="AD81" s="123">
        <v>60100359.432996042</v>
      </c>
      <c r="AE81" s="123">
        <v>61117179.315316021</v>
      </c>
      <c r="AF81" s="123">
        <v>0</v>
      </c>
      <c r="AG81" s="123">
        <v>105018279.27704604</v>
      </c>
      <c r="AH81" s="123">
        <v>447270.71197305445</v>
      </c>
      <c r="AI81" s="123">
        <v>753655528.8916291</v>
      </c>
      <c r="AJ81" s="123">
        <v>32122332.574457847</v>
      </c>
      <c r="AK81" s="123">
        <v>154602416.25189447</v>
      </c>
      <c r="AL81" s="123">
        <v>60100359.432996042</v>
      </c>
      <c r="AM81" s="16">
        <v>8.5085178739393754</v>
      </c>
      <c r="AN81" s="16">
        <v>2.129722289225314</v>
      </c>
      <c r="AO81" s="16">
        <v>12.930561870115545</v>
      </c>
      <c r="AP81" s="16">
        <v>5.3248684184832955</v>
      </c>
      <c r="AQ81" s="16">
        <v>28.89367045176353</v>
      </c>
    </row>
    <row r="82" spans="1:44" x14ac:dyDescent="0.25">
      <c r="A82" s="3" t="s">
        <v>166</v>
      </c>
      <c r="B82" s="123">
        <v>0</v>
      </c>
      <c r="C82" s="124">
        <v>0</v>
      </c>
      <c r="D82" s="123">
        <v>893081.31274584634</v>
      </c>
      <c r="E82" s="123">
        <v>0</v>
      </c>
      <c r="F82" s="123">
        <v>0</v>
      </c>
      <c r="G82" s="123">
        <v>1012261.2575588563</v>
      </c>
      <c r="H82" s="123">
        <v>0</v>
      </c>
      <c r="I82" s="123">
        <v>0</v>
      </c>
      <c r="J82" s="123">
        <v>0</v>
      </c>
      <c r="K82" s="123">
        <v>0</v>
      </c>
      <c r="L82" s="123">
        <v>0</v>
      </c>
      <c r="M82" s="123">
        <v>0</v>
      </c>
      <c r="N82" s="123">
        <v>0</v>
      </c>
      <c r="O82" s="123">
        <v>0</v>
      </c>
      <c r="P82" s="123">
        <v>0</v>
      </c>
      <c r="Q82" s="123">
        <v>0</v>
      </c>
      <c r="R82" s="123">
        <v>1088174.2891250318</v>
      </c>
      <c r="S82" s="123">
        <v>0</v>
      </c>
      <c r="T82" s="123">
        <v>2155961.6626548464</v>
      </c>
      <c r="U82" s="123">
        <v>0</v>
      </c>
      <c r="V82" s="123">
        <v>0</v>
      </c>
      <c r="W82" s="123">
        <v>0</v>
      </c>
      <c r="X82" s="123">
        <v>0</v>
      </c>
      <c r="Y82" s="123">
        <v>0</v>
      </c>
      <c r="Z82" s="123">
        <v>0</v>
      </c>
      <c r="AA82" s="123">
        <v>466068.39664181293</v>
      </c>
      <c r="AB82" s="123">
        <v>0</v>
      </c>
      <c r="AC82" s="123">
        <v>0</v>
      </c>
      <c r="AD82" s="123">
        <v>4977124.1120178476</v>
      </c>
      <c r="AE82" s="123">
        <v>6798822.3057202669</v>
      </c>
      <c r="AF82" s="123">
        <v>0</v>
      </c>
      <c r="AG82" s="123">
        <v>7535820.0160472803</v>
      </c>
      <c r="AH82" s="123">
        <v>0</v>
      </c>
      <c r="AI82" s="123">
        <v>1905342.5703047025</v>
      </c>
      <c r="AJ82" s="123">
        <v>3244135.9517798778</v>
      </c>
      <c r="AK82" s="123">
        <v>466068.39664181293</v>
      </c>
      <c r="AL82" s="123">
        <v>4977124.1120178476</v>
      </c>
      <c r="AM82" s="16">
        <v>6.2598035547886094E-2</v>
      </c>
      <c r="AN82" s="16">
        <v>0.28094962657710199</v>
      </c>
      <c r="AO82" s="16">
        <v>5.4439586876558151E-2</v>
      </c>
      <c r="AP82" s="16">
        <v>0.50315683732609096</v>
      </c>
      <c r="AQ82" s="16">
        <v>0.90114408632763721</v>
      </c>
      <c r="AR82" s="3" t="s">
        <v>167</v>
      </c>
    </row>
    <row r="83" spans="1:44" x14ac:dyDescent="0.25">
      <c r="A83" s="3" t="s">
        <v>168</v>
      </c>
      <c r="B83" s="123">
        <v>99782.87246325759</v>
      </c>
      <c r="C83" s="124">
        <v>0</v>
      </c>
      <c r="D83" s="123">
        <v>1508547.3101234855</v>
      </c>
      <c r="E83" s="123">
        <v>0</v>
      </c>
      <c r="F83" s="123">
        <v>0</v>
      </c>
      <c r="G83" s="123">
        <v>3591076.6942601614</v>
      </c>
      <c r="H83" s="123">
        <v>0</v>
      </c>
      <c r="I83" s="123">
        <v>0</v>
      </c>
      <c r="J83" s="123">
        <v>0</v>
      </c>
      <c r="K83" s="123">
        <v>0</v>
      </c>
      <c r="L83" s="123">
        <v>0</v>
      </c>
      <c r="M83" s="123">
        <v>0</v>
      </c>
      <c r="N83" s="123">
        <v>0</v>
      </c>
      <c r="O83" s="123">
        <v>0</v>
      </c>
      <c r="P83" s="123">
        <v>0</v>
      </c>
      <c r="Q83" s="123">
        <v>0</v>
      </c>
      <c r="R83" s="123">
        <v>2171752.95015558</v>
      </c>
      <c r="S83" s="123">
        <v>4066597.7024990702</v>
      </c>
      <c r="T83" s="123">
        <v>4062790.289438149</v>
      </c>
      <c r="U83" s="123">
        <v>0</v>
      </c>
      <c r="V83" s="123">
        <v>0</v>
      </c>
      <c r="W83" s="123">
        <v>0</v>
      </c>
      <c r="X83" s="123">
        <v>0</v>
      </c>
      <c r="Y83" s="123">
        <v>0</v>
      </c>
      <c r="Z83" s="123">
        <v>0</v>
      </c>
      <c r="AA83" s="123">
        <v>0</v>
      </c>
      <c r="AB83" s="123">
        <v>0</v>
      </c>
      <c r="AC83" s="123">
        <v>0</v>
      </c>
      <c r="AD83" s="123">
        <v>11245062.095148629</v>
      </c>
      <c r="AE83" s="123">
        <v>7416563.2204152681</v>
      </c>
      <c r="AF83" s="123">
        <v>0</v>
      </c>
      <c r="AG83" s="123">
        <v>5787729.2314918088</v>
      </c>
      <c r="AH83" s="123">
        <v>0</v>
      </c>
      <c r="AI83" s="123">
        <v>5199406.8768469039</v>
      </c>
      <c r="AJ83" s="123">
        <v>10301140.942092799</v>
      </c>
      <c r="AK83" s="123">
        <v>0</v>
      </c>
      <c r="AL83" s="123">
        <v>11245062.095148629</v>
      </c>
      <c r="AM83" s="16">
        <v>0.14129964775189263</v>
      </c>
      <c r="AN83" s="16">
        <v>0.76238055020276063</v>
      </c>
      <c r="AO83" s="16">
        <v>0</v>
      </c>
      <c r="AP83" s="16">
        <v>1.0816674957453429</v>
      </c>
      <c r="AQ83" s="16">
        <v>1.9853476936999961</v>
      </c>
    </row>
    <row r="84" spans="1:44" x14ac:dyDescent="0.25">
      <c r="A84" s="3" t="s">
        <v>169</v>
      </c>
      <c r="B84" s="123">
        <v>0</v>
      </c>
      <c r="C84" s="124">
        <v>0</v>
      </c>
      <c r="D84" s="123">
        <v>1248407.8944793439</v>
      </c>
      <c r="E84" s="123">
        <v>36042.955830838175</v>
      </c>
      <c r="F84" s="123">
        <v>0</v>
      </c>
      <c r="G84" s="123">
        <v>1307367.6979980038</v>
      </c>
      <c r="H84" s="123">
        <v>0</v>
      </c>
      <c r="I84" s="123">
        <v>0</v>
      </c>
      <c r="J84" s="123">
        <v>0</v>
      </c>
      <c r="K84" s="123">
        <v>0</v>
      </c>
      <c r="L84" s="123">
        <v>0</v>
      </c>
      <c r="M84" s="123">
        <v>0</v>
      </c>
      <c r="N84" s="123">
        <v>0</v>
      </c>
      <c r="O84" s="123">
        <v>0</v>
      </c>
      <c r="P84" s="123">
        <v>0</v>
      </c>
      <c r="Q84" s="123">
        <v>0</v>
      </c>
      <c r="R84" s="123">
        <v>5374072.9955576425</v>
      </c>
      <c r="S84" s="123">
        <v>0</v>
      </c>
      <c r="T84" s="123">
        <v>0</v>
      </c>
      <c r="U84" s="123">
        <v>6999187.3617879022</v>
      </c>
      <c r="V84" s="123">
        <v>0</v>
      </c>
      <c r="W84" s="123">
        <v>434913.12941544841</v>
      </c>
      <c r="X84" s="123">
        <v>0</v>
      </c>
      <c r="Y84" s="123">
        <v>0</v>
      </c>
      <c r="Z84" s="123">
        <v>0</v>
      </c>
      <c r="AA84" s="123">
        <v>0</v>
      </c>
      <c r="AB84" s="123">
        <v>0</v>
      </c>
      <c r="AC84" s="123">
        <v>0</v>
      </c>
      <c r="AD84" s="123">
        <v>11979062.662674416</v>
      </c>
      <c r="AE84" s="123">
        <v>6621374.2147595808</v>
      </c>
      <c r="AF84" s="123">
        <v>1573332.3939803126</v>
      </c>
      <c r="AG84" s="123">
        <v>12904989.921524879</v>
      </c>
      <c r="AH84" s="123">
        <v>0</v>
      </c>
      <c r="AI84" s="123">
        <v>2591818.5483081858</v>
      </c>
      <c r="AJ84" s="123">
        <v>12808173.486760993</v>
      </c>
      <c r="AK84" s="123">
        <v>0</v>
      </c>
      <c r="AL84" s="123">
        <v>11979062.662674416</v>
      </c>
      <c r="AM84" s="16">
        <v>8.0340747718282868E-2</v>
      </c>
      <c r="AN84" s="16">
        <v>0.9202542368848079</v>
      </c>
      <c r="AO84" s="16">
        <v>0</v>
      </c>
      <c r="AP84" s="16">
        <v>1.1478354629496359</v>
      </c>
      <c r="AQ84" s="16">
        <v>2.1484304475527267</v>
      </c>
    </row>
    <row r="85" spans="1:44" x14ac:dyDescent="0.25">
      <c r="A85" s="3" t="s">
        <v>170</v>
      </c>
      <c r="B85" s="123">
        <v>0</v>
      </c>
      <c r="C85" s="124">
        <v>0</v>
      </c>
      <c r="D85" s="123">
        <v>37292576.762754627</v>
      </c>
      <c r="E85" s="123">
        <v>300927520.6559816</v>
      </c>
      <c r="F85" s="123">
        <v>0</v>
      </c>
      <c r="G85" s="123">
        <v>45249729.34891095</v>
      </c>
      <c r="H85" s="123">
        <v>84608977.220689252</v>
      </c>
      <c r="I85" s="123">
        <v>0</v>
      </c>
      <c r="J85" s="123">
        <v>10507557.329889039</v>
      </c>
      <c r="K85" s="123">
        <v>10507557.329889039</v>
      </c>
      <c r="L85" s="123">
        <v>0</v>
      </c>
      <c r="M85" s="123">
        <v>27128902.776962362</v>
      </c>
      <c r="N85" s="123">
        <v>28788.254173271489</v>
      </c>
      <c r="O85" s="123">
        <v>6468500.1663437635</v>
      </c>
      <c r="P85" s="123">
        <v>0</v>
      </c>
      <c r="Q85" s="123">
        <v>7207138.9655374838</v>
      </c>
      <c r="R85" s="123">
        <v>11077742.949959883</v>
      </c>
      <c r="S85" s="123">
        <v>6626446.3492436232</v>
      </c>
      <c r="T85" s="123">
        <v>0</v>
      </c>
      <c r="U85" s="123">
        <v>0</v>
      </c>
      <c r="V85" s="123">
        <v>0</v>
      </c>
      <c r="W85" s="123">
        <v>0</v>
      </c>
      <c r="X85" s="123">
        <v>2557005.2055813223</v>
      </c>
      <c r="Y85" s="123">
        <v>62713211.119591348</v>
      </c>
      <c r="Z85" s="123">
        <v>9902097.3013170492</v>
      </c>
      <c r="AA85" s="123">
        <v>6226162.0775357634</v>
      </c>
      <c r="AB85" s="123">
        <v>67978048.6115188</v>
      </c>
      <c r="AC85" s="123">
        <v>233933.34507524606</v>
      </c>
      <c r="AD85" s="123">
        <v>46887389.635805003</v>
      </c>
      <c r="AE85" s="123">
        <v>135658751.81510451</v>
      </c>
      <c r="AF85" s="123">
        <v>0</v>
      </c>
      <c r="AG85" s="123">
        <v>365770967.25963318</v>
      </c>
      <c r="AH85" s="123">
        <v>2258732.4996575275</v>
      </c>
      <c r="AI85" s="123">
        <v>529927248.81113136</v>
      </c>
      <c r="AJ85" s="123">
        <v>20261194.50478483</v>
      </c>
      <c r="AK85" s="123">
        <v>146819519.10996297</v>
      </c>
      <c r="AL85" s="123">
        <v>47121322.980880246</v>
      </c>
      <c r="AM85" s="16">
        <v>6.0095495985994702</v>
      </c>
      <c r="AN85" s="16">
        <v>1.3677208990504242</v>
      </c>
      <c r="AO85" s="16">
        <v>12.073983563502388</v>
      </c>
      <c r="AP85" s="16">
        <v>4.1532856726207301</v>
      </c>
      <c r="AQ85" s="16">
        <v>23.604539733773013</v>
      </c>
    </row>
    <row r="86" spans="1:44" x14ac:dyDescent="0.25">
      <c r="A86" s="3" t="s">
        <v>171</v>
      </c>
      <c r="B86" s="123">
        <v>158051.0577506409</v>
      </c>
      <c r="C86" s="124">
        <v>0</v>
      </c>
      <c r="D86" s="123">
        <v>38656547.877649233</v>
      </c>
      <c r="E86" s="123">
        <v>140005051.21430957</v>
      </c>
      <c r="F86" s="123">
        <v>0</v>
      </c>
      <c r="G86" s="123">
        <v>31133269.907434568</v>
      </c>
      <c r="H86" s="123">
        <v>1331268.2439969468</v>
      </c>
      <c r="I86" s="123">
        <v>0</v>
      </c>
      <c r="J86" s="123">
        <v>5766610.6968825208</v>
      </c>
      <c r="K86" s="123">
        <v>5766610.6968825208</v>
      </c>
      <c r="L86" s="123">
        <v>0</v>
      </c>
      <c r="M86" s="123">
        <v>20625236.149435412</v>
      </c>
      <c r="N86" s="123">
        <v>0</v>
      </c>
      <c r="O86" s="123">
        <v>4718325.6228106227</v>
      </c>
      <c r="P86" s="123">
        <v>0</v>
      </c>
      <c r="Q86" s="123">
        <v>593256.20853637054</v>
      </c>
      <c r="R86" s="123">
        <v>3722906.2995361933</v>
      </c>
      <c r="S86" s="123">
        <v>2054340.5546096789</v>
      </c>
      <c r="T86" s="123">
        <v>0</v>
      </c>
      <c r="U86" s="123">
        <v>0</v>
      </c>
      <c r="V86" s="123">
        <v>0</v>
      </c>
      <c r="W86" s="123">
        <v>0</v>
      </c>
      <c r="X86" s="123">
        <v>534050.4510851485</v>
      </c>
      <c r="Y86" s="123">
        <v>5204694.2014520811</v>
      </c>
      <c r="Z86" s="123">
        <v>1795784.2814927881</v>
      </c>
      <c r="AA86" s="123">
        <v>5944565.9797647689</v>
      </c>
      <c r="AB86" s="123">
        <v>1719164.1715102056</v>
      </c>
      <c r="AC86" s="123">
        <v>275647.86003639991</v>
      </c>
      <c r="AD86" s="123">
        <v>21790553.141940158</v>
      </c>
      <c r="AE86" s="123">
        <v>56470172.253860027</v>
      </c>
      <c r="AF86" s="123">
        <v>0</v>
      </c>
      <c r="AG86" s="123">
        <v>32846624.219652031</v>
      </c>
      <c r="AH86" s="123">
        <v>2646897.5322413351</v>
      </c>
      <c r="AI86" s="123">
        <v>248754227.67568842</v>
      </c>
      <c r="AJ86" s="123">
        <v>6311297.3052310208</v>
      </c>
      <c r="AK86" s="123">
        <v>14664208.634219844</v>
      </c>
      <c r="AL86" s="123">
        <v>22066201.001976561</v>
      </c>
      <c r="AM86" s="16">
        <v>3.2544109725387744</v>
      </c>
      <c r="AN86" s="16">
        <v>0.49927680171718519</v>
      </c>
      <c r="AO86" s="16">
        <v>1.3878976777461625</v>
      </c>
      <c r="AP86" s="16">
        <v>2.0370457493440677</v>
      </c>
      <c r="AQ86" s="16">
        <v>7.1786312013461897</v>
      </c>
    </row>
    <row r="87" spans="1:44" x14ac:dyDescent="0.25">
      <c r="A87" s="3" t="s">
        <v>172</v>
      </c>
      <c r="B87" s="123">
        <v>0</v>
      </c>
      <c r="C87" s="124">
        <v>0</v>
      </c>
      <c r="D87" s="123">
        <v>40269320.593357973</v>
      </c>
      <c r="E87" s="123">
        <v>148072141.23564065</v>
      </c>
      <c r="F87" s="123">
        <v>0</v>
      </c>
      <c r="G87" s="123">
        <v>167230495.37172937</v>
      </c>
      <c r="H87" s="123">
        <v>4774407.4443726875</v>
      </c>
      <c r="I87" s="123">
        <v>1008464.8623260728</v>
      </c>
      <c r="J87" s="123">
        <v>4799952.601812168</v>
      </c>
      <c r="K87" s="123">
        <v>4799952.601812168</v>
      </c>
      <c r="L87" s="123">
        <v>0</v>
      </c>
      <c r="M87" s="123">
        <v>5445006.1253644871</v>
      </c>
      <c r="N87" s="123">
        <v>0</v>
      </c>
      <c r="O87" s="123">
        <v>2755369.3810054986</v>
      </c>
      <c r="P87" s="123">
        <v>0</v>
      </c>
      <c r="Q87" s="123">
        <v>0</v>
      </c>
      <c r="R87" s="123">
        <v>6544569.7371768532</v>
      </c>
      <c r="S87" s="123">
        <v>3381028.5132781463</v>
      </c>
      <c r="T87" s="123">
        <v>0</v>
      </c>
      <c r="U87" s="123">
        <v>3226055.4413980702</v>
      </c>
      <c r="V87" s="123">
        <v>0</v>
      </c>
      <c r="W87" s="123">
        <v>0</v>
      </c>
      <c r="X87" s="123">
        <v>179676.80385134736</v>
      </c>
      <c r="Y87" s="123">
        <v>718584.21886925364</v>
      </c>
      <c r="Z87" s="123">
        <v>3378200.3953110627</v>
      </c>
      <c r="AA87" s="123">
        <v>15043266.717548288</v>
      </c>
      <c r="AB87" s="123">
        <v>0</v>
      </c>
      <c r="AC87" s="123">
        <v>117043.52335662144</v>
      </c>
      <c r="AD87" s="123">
        <v>20600736.08094091</v>
      </c>
      <c r="AE87" s="123">
        <v>36396345.897180006</v>
      </c>
      <c r="AF87" s="123">
        <v>0</v>
      </c>
      <c r="AG87" s="123">
        <v>18294018.023836084</v>
      </c>
      <c r="AH87" s="123">
        <v>0</v>
      </c>
      <c r="AI87" s="123">
        <v>379155110.21742105</v>
      </c>
      <c r="AJ87" s="123">
        <v>13331330.495704416</v>
      </c>
      <c r="AK87" s="123">
        <v>19140051.331728604</v>
      </c>
      <c r="AL87" s="123">
        <v>20717779.60429753</v>
      </c>
      <c r="AM87" s="16">
        <v>4.5806073011979613</v>
      </c>
      <c r="AN87" s="16">
        <v>0.95264168982783914</v>
      </c>
      <c r="AO87" s="16">
        <v>1.782317879841864</v>
      </c>
      <c r="AP87" s="16">
        <v>1.919936511501573</v>
      </c>
      <c r="AQ87" s="16">
        <v>9.2355033823692381</v>
      </c>
      <c r="AR87" s="3" t="s">
        <v>173</v>
      </c>
    </row>
    <row r="88" spans="1:44" x14ac:dyDescent="0.25">
      <c r="A88" s="3" t="s">
        <v>174</v>
      </c>
      <c r="B88" s="123">
        <v>0</v>
      </c>
      <c r="C88" s="124">
        <v>0</v>
      </c>
      <c r="D88" s="123">
        <v>5206116.7733223736</v>
      </c>
      <c r="E88" s="123">
        <v>11449290.651480453</v>
      </c>
      <c r="F88" s="123">
        <v>0</v>
      </c>
      <c r="G88" s="123">
        <v>1391027.299947161</v>
      </c>
      <c r="H88" s="123">
        <v>0</v>
      </c>
      <c r="I88" s="123">
        <v>0</v>
      </c>
      <c r="J88" s="123">
        <v>635739.23168750852</v>
      </c>
      <c r="K88" s="123">
        <v>635739.23168750852</v>
      </c>
      <c r="L88" s="123">
        <v>0</v>
      </c>
      <c r="M88" s="123">
        <v>62126.049433452703</v>
      </c>
      <c r="N88" s="123">
        <v>0</v>
      </c>
      <c r="O88" s="123">
        <v>0</v>
      </c>
      <c r="P88" s="123">
        <v>0</v>
      </c>
      <c r="Q88" s="123">
        <v>0</v>
      </c>
      <c r="R88" s="123">
        <v>0</v>
      </c>
      <c r="S88" s="123">
        <v>2176779.0172019019</v>
      </c>
      <c r="T88" s="123">
        <v>0</v>
      </c>
      <c r="U88" s="123">
        <v>163604698.62423918</v>
      </c>
      <c r="V88" s="123">
        <v>881814.9865946495</v>
      </c>
      <c r="W88" s="123">
        <v>4175387.4635511455</v>
      </c>
      <c r="X88" s="123">
        <v>334868.97982347989</v>
      </c>
      <c r="Y88" s="123">
        <v>0</v>
      </c>
      <c r="Z88" s="123">
        <v>1095306.0333861718</v>
      </c>
      <c r="AA88" s="123">
        <v>1986174.0542867766</v>
      </c>
      <c r="AB88" s="123">
        <v>0</v>
      </c>
      <c r="AC88" s="123">
        <v>0</v>
      </c>
      <c r="AD88" s="123">
        <v>4742422.2000430524</v>
      </c>
      <c r="AE88" s="123">
        <v>5080303.7045734758</v>
      </c>
      <c r="AF88" s="123">
        <v>0</v>
      </c>
      <c r="AG88" s="123">
        <v>4658733.3607311286</v>
      </c>
      <c r="AH88" s="123">
        <v>0</v>
      </c>
      <c r="AI88" s="123">
        <v>19380039.237558454</v>
      </c>
      <c r="AJ88" s="123">
        <v>171173549.07141039</v>
      </c>
      <c r="AK88" s="123">
        <v>3081480.0876729484</v>
      </c>
      <c r="AL88" s="123">
        <v>4742422.2000430524</v>
      </c>
      <c r="AM88" s="16">
        <v>0.41072124399194715</v>
      </c>
      <c r="AN88" s="16">
        <v>8.6442666229315552</v>
      </c>
      <c r="AO88" s="16">
        <v>0.3207640136476263</v>
      </c>
      <c r="AP88" s="16">
        <v>0.48084465907976881</v>
      </c>
      <c r="AQ88" s="16">
        <v>9.8565965396508979</v>
      </c>
    </row>
    <row r="89" spans="1:44" x14ac:dyDescent="0.25">
      <c r="A89" s="3" t="s">
        <v>175</v>
      </c>
      <c r="B89" s="123">
        <v>0</v>
      </c>
      <c r="C89" s="124">
        <v>0</v>
      </c>
      <c r="D89" s="123">
        <v>4469924.8517583515</v>
      </c>
      <c r="E89" s="123">
        <v>16786472.142311979</v>
      </c>
      <c r="F89" s="123">
        <v>0</v>
      </c>
      <c r="G89" s="123">
        <v>2456407.7183506526</v>
      </c>
      <c r="H89" s="123">
        <v>0</v>
      </c>
      <c r="I89" s="123">
        <v>0</v>
      </c>
      <c r="J89" s="123">
        <v>4721411.2409244794</v>
      </c>
      <c r="K89" s="123">
        <v>4721411.2409244794</v>
      </c>
      <c r="L89" s="123">
        <v>0</v>
      </c>
      <c r="M89" s="123">
        <v>1177228.8107399361</v>
      </c>
      <c r="N89" s="123">
        <v>0</v>
      </c>
      <c r="O89" s="123">
        <v>0</v>
      </c>
      <c r="P89" s="123">
        <v>0</v>
      </c>
      <c r="Q89" s="123">
        <v>0</v>
      </c>
      <c r="R89" s="123">
        <v>3964862.7957494268</v>
      </c>
      <c r="S89" s="123">
        <v>9052436.6230258886</v>
      </c>
      <c r="T89" s="123">
        <v>0</v>
      </c>
      <c r="U89" s="123">
        <v>123369927.78723656</v>
      </c>
      <c r="V89" s="123">
        <v>3107916.6911289846</v>
      </c>
      <c r="W89" s="123">
        <v>6058366.4455273096</v>
      </c>
      <c r="X89" s="123">
        <v>0</v>
      </c>
      <c r="Y89" s="123">
        <v>66967.651030352834</v>
      </c>
      <c r="Z89" s="123">
        <v>0</v>
      </c>
      <c r="AA89" s="123">
        <v>7506893.4030020144</v>
      </c>
      <c r="AB89" s="123">
        <v>2113454.0597663354</v>
      </c>
      <c r="AC89" s="123">
        <v>0</v>
      </c>
      <c r="AD89" s="123">
        <v>3738960.0579267698</v>
      </c>
      <c r="AE89" s="123">
        <v>3681330.0455977628</v>
      </c>
      <c r="AF89" s="123">
        <v>0</v>
      </c>
      <c r="AG89" s="123">
        <v>514499.65752754454</v>
      </c>
      <c r="AH89" s="123">
        <v>197967.24006340629</v>
      </c>
      <c r="AI89" s="123">
        <v>34332856.005009875</v>
      </c>
      <c r="AJ89" s="123">
        <v>145553510.34266815</v>
      </c>
      <c r="AK89" s="123">
        <v>9687315.113798704</v>
      </c>
      <c r="AL89" s="123">
        <v>3738960.0579267698</v>
      </c>
      <c r="AM89" s="16">
        <v>0.65307536051414028</v>
      </c>
      <c r="AN89" s="16">
        <v>7.5143337850444452</v>
      </c>
      <c r="AO89" s="16">
        <v>0.9403415202348846</v>
      </c>
      <c r="AP89" s="16">
        <v>0.38463926850990809</v>
      </c>
      <c r="AQ89" s="16">
        <v>9.4923899343033771</v>
      </c>
      <c r="AR89" s="3" t="s">
        <v>176</v>
      </c>
    </row>
    <row r="90" spans="1:44" x14ac:dyDescent="0.25">
      <c r="A90" s="3" t="s">
        <v>177</v>
      </c>
      <c r="B90" s="123">
        <v>0</v>
      </c>
      <c r="C90" s="124">
        <v>0</v>
      </c>
      <c r="D90" s="123">
        <v>3933821.2098084106</v>
      </c>
      <c r="E90" s="123">
        <v>14780706.824008293</v>
      </c>
      <c r="F90" s="123">
        <v>0</v>
      </c>
      <c r="G90" s="123">
        <v>3021874.7333607315</v>
      </c>
      <c r="H90" s="123">
        <v>0</v>
      </c>
      <c r="I90" s="123">
        <v>0</v>
      </c>
      <c r="J90" s="123">
        <v>1932902.1507270199</v>
      </c>
      <c r="K90" s="123">
        <v>1932902.1507270199</v>
      </c>
      <c r="L90" s="123">
        <v>0</v>
      </c>
      <c r="M90" s="123">
        <v>143403.27599365934</v>
      </c>
      <c r="N90" s="123">
        <v>0</v>
      </c>
      <c r="O90" s="123">
        <v>0</v>
      </c>
      <c r="P90" s="123">
        <v>0</v>
      </c>
      <c r="Q90" s="123">
        <v>0</v>
      </c>
      <c r="R90" s="123">
        <v>808960.566742989</v>
      </c>
      <c r="S90" s="123">
        <v>2053310.7497211292</v>
      </c>
      <c r="T90" s="123">
        <v>0</v>
      </c>
      <c r="U90" s="123">
        <v>31839786.708154757</v>
      </c>
      <c r="V90" s="123">
        <v>8591901.4657821078</v>
      </c>
      <c r="W90" s="123">
        <v>2466343.176970195</v>
      </c>
      <c r="X90" s="123">
        <v>724716.90248341451</v>
      </c>
      <c r="Y90" s="123">
        <v>1822697.3521986734</v>
      </c>
      <c r="Z90" s="123">
        <v>569939.70527798973</v>
      </c>
      <c r="AA90" s="123">
        <v>4009220.9827980977</v>
      </c>
      <c r="AB90" s="123">
        <v>0</v>
      </c>
      <c r="AC90" s="123">
        <v>0</v>
      </c>
      <c r="AD90" s="123">
        <v>3101123.1335251182</v>
      </c>
      <c r="AE90" s="123">
        <v>2886387.111293762</v>
      </c>
      <c r="AF90" s="123">
        <v>0</v>
      </c>
      <c r="AG90" s="123">
        <v>851996.94710268301</v>
      </c>
      <c r="AH90" s="123">
        <v>0</v>
      </c>
      <c r="AI90" s="123">
        <v>25745610.344625138</v>
      </c>
      <c r="AJ90" s="123">
        <v>46485019.569854595</v>
      </c>
      <c r="AK90" s="123">
        <v>6401858.0402747607</v>
      </c>
      <c r="AL90" s="123">
        <v>3101123.1335251182</v>
      </c>
      <c r="AM90" s="16">
        <v>0.51710987653113671</v>
      </c>
      <c r="AN90" s="16">
        <v>2.8028337039457529</v>
      </c>
      <c r="AO90" s="16">
        <v>0.63732648387131374</v>
      </c>
      <c r="AP90" s="16">
        <v>0.32268363883846773</v>
      </c>
      <c r="AQ90" s="16">
        <v>4.2799537031866715</v>
      </c>
      <c r="AR90" s="3" t="s">
        <v>176</v>
      </c>
    </row>
    <row r="91" spans="1:44" x14ac:dyDescent="0.25">
      <c r="A91" s="3" t="s">
        <v>178</v>
      </c>
      <c r="B91" s="123">
        <v>0</v>
      </c>
      <c r="C91" s="124">
        <v>0</v>
      </c>
      <c r="D91" s="123">
        <v>21649634.063288908</v>
      </c>
      <c r="E91" s="123">
        <v>207333812.54036263</v>
      </c>
      <c r="F91" s="123">
        <v>0</v>
      </c>
      <c r="G91" s="123">
        <v>13428250.572418243</v>
      </c>
      <c r="H91" s="123">
        <v>0</v>
      </c>
      <c r="I91" s="123">
        <v>215166.4220434842</v>
      </c>
      <c r="J91" s="123">
        <v>30463.590285524177</v>
      </c>
      <c r="K91" s="123">
        <v>30463.590285524177</v>
      </c>
      <c r="L91" s="123">
        <v>0</v>
      </c>
      <c r="M91" s="123">
        <v>2685637.8011311376</v>
      </c>
      <c r="N91" s="123">
        <v>0</v>
      </c>
      <c r="O91" s="123">
        <v>0</v>
      </c>
      <c r="P91" s="123">
        <v>0</v>
      </c>
      <c r="Q91" s="123">
        <v>0</v>
      </c>
      <c r="R91" s="123">
        <v>1856603.8670032679</v>
      </c>
      <c r="S91" s="123">
        <v>195031.54660560869</v>
      </c>
      <c r="T91" s="123">
        <v>0</v>
      </c>
      <c r="U91" s="123">
        <v>0</v>
      </c>
      <c r="V91" s="123">
        <v>0</v>
      </c>
      <c r="W91" s="123">
        <v>0</v>
      </c>
      <c r="X91" s="123">
        <v>1203619.3663281081</v>
      </c>
      <c r="Y91" s="123">
        <v>106346544.84432188</v>
      </c>
      <c r="Z91" s="123">
        <v>60504077.966300681</v>
      </c>
      <c r="AA91" s="123">
        <v>2361389.5575255873</v>
      </c>
      <c r="AB91" s="123">
        <v>26389264.525724571</v>
      </c>
      <c r="AC91" s="123">
        <v>199657.95808137144</v>
      </c>
      <c r="AD91" s="123">
        <v>22523370.065950416</v>
      </c>
      <c r="AE91" s="123">
        <v>48680063.406328812</v>
      </c>
      <c r="AF91" s="123">
        <v>0</v>
      </c>
      <c r="AG91" s="123">
        <v>24632996.829683553</v>
      </c>
      <c r="AH91" s="123">
        <v>797555.94042936258</v>
      </c>
      <c r="AI91" s="123">
        <v>245373428.57981545</v>
      </c>
      <c r="AJ91" s="123">
        <v>3255254.7799369846</v>
      </c>
      <c r="AK91" s="123">
        <v>195601276.89387271</v>
      </c>
      <c r="AL91" s="123">
        <v>22723028.024031784</v>
      </c>
      <c r="AM91" s="16">
        <v>3.2184937627999939</v>
      </c>
      <c r="AN91" s="16">
        <v>0.28178139240978362</v>
      </c>
      <c r="AO91" s="16">
        <v>15.806605248017146</v>
      </c>
      <c r="AP91" s="16">
        <v>2.0939309699825044</v>
      </c>
      <c r="AQ91" s="16">
        <v>21.400811373209429</v>
      </c>
    </row>
    <row r="92" spans="1:44" x14ac:dyDescent="0.25">
      <c r="A92" s="3" t="s">
        <v>179</v>
      </c>
      <c r="B92" s="123">
        <v>0</v>
      </c>
      <c r="C92" s="124">
        <v>0</v>
      </c>
      <c r="D92" s="123">
        <v>25050114.855476651</v>
      </c>
      <c r="E92" s="123">
        <v>294603591.96853161</v>
      </c>
      <c r="F92" s="123">
        <v>0</v>
      </c>
      <c r="G92" s="123">
        <v>9984757.8034795187</v>
      </c>
      <c r="H92" s="123">
        <v>0</v>
      </c>
      <c r="I92" s="123">
        <v>0</v>
      </c>
      <c r="J92" s="123">
        <v>1803115.8143994987</v>
      </c>
      <c r="K92" s="123">
        <v>1803115.8143994987</v>
      </c>
      <c r="L92" s="123">
        <v>0</v>
      </c>
      <c r="M92" s="123">
        <v>2840707.0197068434</v>
      </c>
      <c r="N92" s="123">
        <v>0</v>
      </c>
      <c r="O92" s="123">
        <v>0</v>
      </c>
      <c r="P92" s="123">
        <v>0</v>
      </c>
      <c r="Q92" s="123">
        <v>0</v>
      </c>
      <c r="R92" s="123">
        <v>817368.03068553191</v>
      </c>
      <c r="S92" s="123">
        <v>1131210.6694847255</v>
      </c>
      <c r="T92" s="123">
        <v>0</v>
      </c>
      <c r="U92" s="123">
        <v>0</v>
      </c>
      <c r="V92" s="123">
        <v>89869.136382316676</v>
      </c>
      <c r="W92" s="123">
        <v>0</v>
      </c>
      <c r="X92" s="123">
        <v>2282955.8308381764</v>
      </c>
      <c r="Y92" s="123">
        <v>20797458.325994633</v>
      </c>
      <c r="Z92" s="123">
        <v>23365991.134855866</v>
      </c>
      <c r="AA92" s="123">
        <v>5101161.00119376</v>
      </c>
      <c r="AB92" s="123">
        <v>2389501.55580344</v>
      </c>
      <c r="AC92" s="123">
        <v>0</v>
      </c>
      <c r="AD92" s="123">
        <v>15077296.268028716</v>
      </c>
      <c r="AE92" s="123">
        <v>31558113.681285262</v>
      </c>
      <c r="AF92" s="123">
        <v>0</v>
      </c>
      <c r="AG92" s="123">
        <v>5884976.0464979755</v>
      </c>
      <c r="AH92" s="123">
        <v>0</v>
      </c>
      <c r="AI92" s="123">
        <v>336085403.27599353</v>
      </c>
      <c r="AJ92" s="123">
        <v>4321403.6673907507</v>
      </c>
      <c r="AK92" s="123">
        <v>51654112.017847694</v>
      </c>
      <c r="AL92" s="123">
        <v>15077296.268028716</v>
      </c>
      <c r="AM92" s="16">
        <v>4.1538729654646076</v>
      </c>
      <c r="AN92" s="16">
        <v>0.35993057649106702</v>
      </c>
      <c r="AO92" s="16">
        <v>4.5273711161887515</v>
      </c>
      <c r="AP92" s="16">
        <v>1.4245783237157545</v>
      </c>
      <c r="AQ92" s="16">
        <v>10.465752981860181</v>
      </c>
    </row>
    <row r="93" spans="1:44" x14ac:dyDescent="0.25">
      <c r="A93" s="3" t="s">
        <v>180</v>
      </c>
      <c r="B93" s="123">
        <v>0</v>
      </c>
      <c r="C93" s="124">
        <v>0</v>
      </c>
      <c r="D93" s="123">
        <v>37246215.875066049</v>
      </c>
      <c r="E93" s="123">
        <v>337044762.441535</v>
      </c>
      <c r="F93" s="123">
        <v>0</v>
      </c>
      <c r="G93" s="123">
        <v>9881055.5979569089</v>
      </c>
      <c r="H93" s="123">
        <v>184533.74821425075</v>
      </c>
      <c r="I93" s="123">
        <v>0</v>
      </c>
      <c r="J93" s="123">
        <v>719383.47130080813</v>
      </c>
      <c r="K93" s="123">
        <v>719383.47130080813</v>
      </c>
      <c r="L93" s="123">
        <v>0</v>
      </c>
      <c r="M93" s="123">
        <v>1127521.8497426561</v>
      </c>
      <c r="N93" s="123">
        <v>0</v>
      </c>
      <c r="O93" s="123">
        <v>75098.436368617768</v>
      </c>
      <c r="P93" s="123">
        <v>0</v>
      </c>
      <c r="Q93" s="123">
        <v>0</v>
      </c>
      <c r="R93" s="123">
        <v>3241529.2275778381</v>
      </c>
      <c r="S93" s="123">
        <v>3399103.7593690678</v>
      </c>
      <c r="T93" s="123">
        <v>0</v>
      </c>
      <c r="U93" s="123">
        <v>0</v>
      </c>
      <c r="V93" s="123">
        <v>0</v>
      </c>
      <c r="W93" s="123">
        <v>0</v>
      </c>
      <c r="X93" s="123">
        <v>727729.44676021056</v>
      </c>
      <c r="Y93" s="123">
        <v>3319809.2917669616</v>
      </c>
      <c r="Z93" s="123">
        <v>10102139.55263312</v>
      </c>
      <c r="AA93" s="123">
        <v>34240494.960762434</v>
      </c>
      <c r="AB93" s="123">
        <v>0</v>
      </c>
      <c r="AC93" s="123">
        <v>165766.82518248889</v>
      </c>
      <c r="AD93" s="123">
        <v>10757921.427033793</v>
      </c>
      <c r="AE93" s="123">
        <v>25790796.590931281</v>
      </c>
      <c r="AF93" s="123">
        <v>0</v>
      </c>
      <c r="AG93" s="123">
        <v>6293145.1887512449</v>
      </c>
      <c r="AH93" s="123">
        <v>914507.23106127314</v>
      </c>
      <c r="AI93" s="123">
        <v>386997954.8914851</v>
      </c>
      <c r="AJ93" s="123">
        <v>7368362.4337071152</v>
      </c>
      <c r="AK93" s="123">
        <v>47662443.805162519</v>
      </c>
      <c r="AL93" s="123">
        <v>10923688.252216281</v>
      </c>
      <c r="AM93" s="16">
        <v>4.6573006582262124</v>
      </c>
      <c r="AN93" s="16">
        <v>0.57075195799211731</v>
      </c>
      <c r="AO93" s="16">
        <v>4.1980552139552039</v>
      </c>
      <c r="AP93" s="16">
        <v>1.0526145406191492</v>
      </c>
      <c r="AQ93" s="16">
        <v>10.478722370792683</v>
      </c>
    </row>
    <row r="94" spans="1:44" s="36" customFormat="1" x14ac:dyDescent="0.25">
      <c r="A94" s="36" t="s">
        <v>181</v>
      </c>
      <c r="B94" s="138">
        <v>0</v>
      </c>
      <c r="C94" s="139">
        <v>0</v>
      </c>
      <c r="D94" s="138">
        <v>2976179.3577173715</v>
      </c>
      <c r="E94" s="138">
        <v>3126130.2960918993</v>
      </c>
      <c r="F94" s="138">
        <v>0</v>
      </c>
      <c r="G94" s="138">
        <v>42021714.319262601</v>
      </c>
      <c r="H94" s="138">
        <v>25760877.238302119</v>
      </c>
      <c r="I94" s="138">
        <v>0</v>
      </c>
      <c r="J94" s="138">
        <v>0</v>
      </c>
      <c r="K94" s="138">
        <v>0</v>
      </c>
      <c r="L94" s="138">
        <v>0</v>
      </c>
      <c r="M94" s="138">
        <v>8157327.9516233178</v>
      </c>
      <c r="N94" s="138">
        <v>0</v>
      </c>
      <c r="O94" s="138">
        <v>0</v>
      </c>
      <c r="P94" s="138">
        <v>0</v>
      </c>
      <c r="Q94" s="138">
        <v>0</v>
      </c>
      <c r="R94" s="138">
        <v>3639907.5520068882</v>
      </c>
      <c r="S94" s="138">
        <v>2052634.4742558561</v>
      </c>
      <c r="T94" s="138">
        <v>0</v>
      </c>
      <c r="U94" s="138">
        <v>0</v>
      </c>
      <c r="V94" s="138">
        <v>0</v>
      </c>
      <c r="W94" s="138">
        <v>0</v>
      </c>
      <c r="X94" s="138">
        <v>593210.08238908777</v>
      </c>
      <c r="Y94" s="138">
        <v>51298969.823284209</v>
      </c>
      <c r="Z94" s="138">
        <v>9023832.7951623295</v>
      </c>
      <c r="AA94" s="138">
        <v>35165499.990215085</v>
      </c>
      <c r="AB94" s="138">
        <v>5752562.378911525</v>
      </c>
      <c r="AC94" s="138">
        <v>122730.46439264956</v>
      </c>
      <c r="AD94" s="138">
        <v>97845792.931368664</v>
      </c>
      <c r="AE94" s="138">
        <v>112245733.10632326</v>
      </c>
      <c r="AF94" s="138">
        <v>1012829.9379635608</v>
      </c>
      <c r="AG94" s="138">
        <v>581416381.39689589</v>
      </c>
      <c r="AH94" s="138">
        <v>338603.9257128319</v>
      </c>
      <c r="AI94" s="138">
        <v>82042229.16299732</v>
      </c>
      <c r="AJ94" s="138">
        <v>6285752.1086518317</v>
      </c>
      <c r="AK94" s="138">
        <v>101240864.98757315</v>
      </c>
      <c r="AL94" s="138">
        <v>97968523.395761311</v>
      </c>
      <c r="AM94" s="140">
        <v>1.3236919190054446</v>
      </c>
      <c r="AN94" s="140">
        <v>0.49753031438773143</v>
      </c>
      <c r="AO94" s="140">
        <v>8.516668339678521</v>
      </c>
      <c r="AP94" s="140">
        <v>8.2579239062432741</v>
      </c>
      <c r="AQ94" s="140">
        <v>18.595814479314971</v>
      </c>
    </row>
    <row r="95" spans="1:44" s="36" customFormat="1" x14ac:dyDescent="0.25">
      <c r="A95" s="36" t="s">
        <v>182</v>
      </c>
      <c r="B95" s="138">
        <v>0</v>
      </c>
      <c r="C95" s="139">
        <v>0</v>
      </c>
      <c r="D95" s="138">
        <v>2807799.5851190826</v>
      </c>
      <c r="E95" s="138">
        <v>1267497.602692812</v>
      </c>
      <c r="F95" s="138">
        <v>0</v>
      </c>
      <c r="G95" s="138">
        <v>19113399.557721272</v>
      </c>
      <c r="H95" s="138">
        <v>5883116.2253664443</v>
      </c>
      <c r="I95" s="138">
        <v>0</v>
      </c>
      <c r="J95" s="138">
        <v>1679294.0566351591</v>
      </c>
      <c r="K95" s="138">
        <v>1679294.0566351591</v>
      </c>
      <c r="L95" s="138">
        <v>0</v>
      </c>
      <c r="M95" s="138">
        <v>3896373.4906749637</v>
      </c>
      <c r="N95" s="138">
        <v>0</v>
      </c>
      <c r="O95" s="138">
        <v>50260.318205835727</v>
      </c>
      <c r="P95" s="138">
        <v>0</v>
      </c>
      <c r="Q95" s="138">
        <v>0</v>
      </c>
      <c r="R95" s="138">
        <v>206128.78921309614</v>
      </c>
      <c r="S95" s="138">
        <v>2864207.9688447914</v>
      </c>
      <c r="T95" s="138">
        <v>0</v>
      </c>
      <c r="U95" s="138">
        <v>350488.18959275133</v>
      </c>
      <c r="V95" s="138">
        <v>0</v>
      </c>
      <c r="W95" s="138">
        <v>619861.89553611609</v>
      </c>
      <c r="X95" s="138">
        <v>0</v>
      </c>
      <c r="Y95" s="138">
        <v>37748849.605667405</v>
      </c>
      <c r="Z95" s="138">
        <v>32313864.791874576</v>
      </c>
      <c r="AA95" s="138">
        <v>8363793.3814751748</v>
      </c>
      <c r="AB95" s="138">
        <v>2906168.3985987981</v>
      </c>
      <c r="AC95" s="138">
        <v>0</v>
      </c>
      <c r="AD95" s="138">
        <v>24623897.74750974</v>
      </c>
      <c r="AE95" s="138">
        <v>34322754.613593295</v>
      </c>
      <c r="AF95" s="138">
        <v>0</v>
      </c>
      <c r="AG95" s="138">
        <v>32213470.400594927</v>
      </c>
      <c r="AH95" s="138">
        <v>21972711.677332237</v>
      </c>
      <c r="AI95" s="138">
        <v>36377034.89305073</v>
      </c>
      <c r="AJ95" s="138">
        <v>4040686.8431867547</v>
      </c>
      <c r="AK95" s="138">
        <v>81332676.177615955</v>
      </c>
      <c r="AL95" s="138">
        <v>24623897.74750974</v>
      </c>
      <c r="AM95" s="140">
        <v>0.68443700391662976</v>
      </c>
      <c r="AN95" s="140">
        <v>0.33963791863434761</v>
      </c>
      <c r="AO95" s="140">
        <v>6.9339305659386952</v>
      </c>
      <c r="AP95" s="140">
        <v>2.2580035947696149</v>
      </c>
      <c r="AQ95" s="140">
        <v>10.216009083259287</v>
      </c>
    </row>
    <row r="96" spans="1:44" hidden="1" x14ac:dyDescent="0.25">
      <c r="A96" s="3" t="s">
        <v>183</v>
      </c>
      <c r="B96" s="123">
        <v>0</v>
      </c>
      <c r="C96" s="124">
        <v>0</v>
      </c>
      <c r="D96" s="123">
        <v>1977628.2314722401</v>
      </c>
      <c r="E96" s="123">
        <v>15139482.47519521</v>
      </c>
      <c r="F96" s="123">
        <v>0</v>
      </c>
      <c r="G96" s="123">
        <v>6011241.648564551</v>
      </c>
      <c r="H96" s="123">
        <v>161924.30380242274</v>
      </c>
      <c r="I96" s="123">
        <v>0</v>
      </c>
      <c r="J96" s="123">
        <v>1271770.5043151528</v>
      </c>
      <c r="K96" s="123">
        <v>1271770.5043151528</v>
      </c>
      <c r="L96" s="123">
        <v>0</v>
      </c>
      <c r="M96" s="123">
        <v>2625402.2975009293</v>
      </c>
      <c r="N96" s="123">
        <v>0</v>
      </c>
      <c r="O96" s="123">
        <v>0</v>
      </c>
      <c r="P96" s="123">
        <v>0</v>
      </c>
      <c r="Q96" s="123">
        <v>0</v>
      </c>
      <c r="R96" s="123">
        <v>236392.57128319531</v>
      </c>
      <c r="S96" s="123">
        <v>6037432.3372277338</v>
      </c>
      <c r="T96" s="123">
        <v>0</v>
      </c>
      <c r="U96" s="123">
        <v>46163627.233409651</v>
      </c>
      <c r="V96" s="123">
        <v>410367.05219280219</v>
      </c>
      <c r="W96" s="123">
        <v>275524.90263997338</v>
      </c>
      <c r="X96" s="123">
        <v>262429.55830838176</v>
      </c>
      <c r="Y96" s="123">
        <v>0</v>
      </c>
      <c r="Z96" s="123">
        <v>8393134.9928570017</v>
      </c>
      <c r="AA96" s="123">
        <v>27203374.077770602</v>
      </c>
      <c r="AB96" s="123">
        <v>0</v>
      </c>
      <c r="AC96" s="123">
        <v>91621.323313567773</v>
      </c>
      <c r="AD96" s="123">
        <v>10641277.44182861</v>
      </c>
      <c r="AE96" s="123">
        <v>6622234.7208360173</v>
      </c>
      <c r="AF96" s="123">
        <v>0</v>
      </c>
      <c r="AG96" s="123">
        <v>4055085.4419851652</v>
      </c>
      <c r="AH96" s="123">
        <v>1148275.895810094</v>
      </c>
      <c r="AI96" s="123">
        <v>28459219.965165652</v>
      </c>
      <c r="AJ96" s="123">
        <v>53385773.655061729</v>
      </c>
      <c r="AK96" s="123">
        <v>35596509.0706276</v>
      </c>
      <c r="AL96" s="123">
        <v>10732898.765142178</v>
      </c>
      <c r="AM96" s="16">
        <v>0.5608896043498639</v>
      </c>
      <c r="AN96" s="16">
        <v>3.1588903477257824</v>
      </c>
      <c r="AO96" s="16">
        <v>3.1916271571857879</v>
      </c>
      <c r="AP96" s="16">
        <v>1.0353421349386136</v>
      </c>
      <c r="AQ96" s="16">
        <v>7.9467492442000474</v>
      </c>
    </row>
    <row r="97" spans="1:44" hidden="1" x14ac:dyDescent="0.25">
      <c r="A97" s="3" t="s">
        <v>184</v>
      </c>
      <c r="B97" s="123">
        <v>0</v>
      </c>
      <c r="C97" s="124">
        <v>0</v>
      </c>
      <c r="D97" s="123">
        <v>219331.74817511102</v>
      </c>
      <c r="E97" s="123">
        <v>2173725.3370907451</v>
      </c>
      <c r="F97" s="123">
        <v>0</v>
      </c>
      <c r="G97" s="123">
        <v>844450.18493512576</v>
      </c>
      <c r="H97" s="123">
        <v>256558.17139278652</v>
      </c>
      <c r="I97" s="123">
        <v>0</v>
      </c>
      <c r="J97" s="123">
        <v>2059766.1989471416</v>
      </c>
      <c r="K97" s="123">
        <v>2059766.1989471416</v>
      </c>
      <c r="L97" s="123">
        <v>0</v>
      </c>
      <c r="M97" s="123">
        <v>826559.36515391688</v>
      </c>
      <c r="N97" s="123">
        <v>0</v>
      </c>
      <c r="O97" s="123">
        <v>0</v>
      </c>
      <c r="P97" s="123">
        <v>0</v>
      </c>
      <c r="Q97" s="123">
        <v>0</v>
      </c>
      <c r="R97" s="123">
        <v>2353535.4507916006</v>
      </c>
      <c r="S97" s="123">
        <v>2896100.9804497152</v>
      </c>
      <c r="T97" s="123">
        <v>0</v>
      </c>
      <c r="U97" s="123">
        <v>106870620.20783184</v>
      </c>
      <c r="V97" s="123">
        <v>1182254.8582164033</v>
      </c>
      <c r="W97" s="123">
        <v>0</v>
      </c>
      <c r="X97" s="123">
        <v>2437210.4346464705</v>
      </c>
      <c r="Y97" s="123">
        <v>0</v>
      </c>
      <c r="Z97" s="123">
        <v>166965.69404489323</v>
      </c>
      <c r="AA97" s="123">
        <v>1954281.0035421436</v>
      </c>
      <c r="AB97" s="123">
        <v>0</v>
      </c>
      <c r="AC97" s="123">
        <v>0</v>
      </c>
      <c r="AD97" s="123">
        <v>7514624.5719094295</v>
      </c>
      <c r="AE97" s="123">
        <v>908528.34693438234</v>
      </c>
      <c r="AF97" s="123">
        <v>0</v>
      </c>
      <c r="AG97" s="123">
        <v>1351910.3309262411</v>
      </c>
      <c r="AH97" s="123">
        <v>0</v>
      </c>
      <c r="AI97" s="123">
        <v>8440157.2046419699</v>
      </c>
      <c r="AJ97" s="123">
        <v>115739721.93193603</v>
      </c>
      <c r="AK97" s="123">
        <v>2121246.697587037</v>
      </c>
      <c r="AL97" s="123">
        <v>7514624.5719094295</v>
      </c>
      <c r="AM97" s="16">
        <v>0.20930173501876906</v>
      </c>
      <c r="AN97" s="16">
        <v>6.164355931911258</v>
      </c>
      <c r="AO97" s="16">
        <v>0.2258966091597823</v>
      </c>
      <c r="AP97" s="16">
        <v>0.74082825583185408</v>
      </c>
      <c r="AQ97" s="16">
        <v>7.340382531921664</v>
      </c>
    </row>
    <row r="98" spans="1:44" hidden="1" x14ac:dyDescent="0.25">
      <c r="A98" s="3" t="s">
        <v>185</v>
      </c>
      <c r="B98" s="123">
        <v>879325.01614512992</v>
      </c>
      <c r="C98" s="124">
        <v>0</v>
      </c>
      <c r="D98" s="123">
        <v>391246.61930761853</v>
      </c>
      <c r="E98" s="123">
        <v>5402323.2548582153</v>
      </c>
      <c r="F98" s="123">
        <v>0</v>
      </c>
      <c r="G98" s="123">
        <v>7593319.6735748248</v>
      </c>
      <c r="H98" s="123">
        <v>0</v>
      </c>
      <c r="I98" s="123">
        <v>0</v>
      </c>
      <c r="J98" s="123">
        <v>3119244.4861934674</v>
      </c>
      <c r="K98" s="123">
        <v>3119244.4861934674</v>
      </c>
      <c r="L98" s="123">
        <v>0</v>
      </c>
      <c r="M98" s="123">
        <v>9359975.2245640811</v>
      </c>
      <c r="N98" s="123">
        <v>3334992.1524883066</v>
      </c>
      <c r="O98" s="123">
        <v>0</v>
      </c>
      <c r="P98" s="123">
        <v>0</v>
      </c>
      <c r="Q98" s="123">
        <v>0</v>
      </c>
      <c r="R98" s="123">
        <v>916382.39495880541</v>
      </c>
      <c r="S98" s="123">
        <v>131813248.22403561</v>
      </c>
      <c r="T98" s="123">
        <v>0</v>
      </c>
      <c r="U98" s="123">
        <v>85483649.601753473</v>
      </c>
      <c r="V98" s="123">
        <v>2321734.652341533</v>
      </c>
      <c r="W98" s="123">
        <v>23361980.841112353</v>
      </c>
      <c r="X98" s="123">
        <v>0</v>
      </c>
      <c r="Y98" s="123">
        <v>604122.87911700807</v>
      </c>
      <c r="Z98" s="123">
        <v>249457.17137321667</v>
      </c>
      <c r="AA98" s="123">
        <v>1459870.1148750461</v>
      </c>
      <c r="AB98" s="123">
        <v>0</v>
      </c>
      <c r="AC98" s="123">
        <v>0</v>
      </c>
      <c r="AD98" s="123">
        <v>14763899.254388543</v>
      </c>
      <c r="AE98" s="123">
        <v>3715605.4717313428</v>
      </c>
      <c r="AF98" s="123">
        <v>0</v>
      </c>
      <c r="AG98" s="123">
        <v>959879.82152292598</v>
      </c>
      <c r="AH98" s="123">
        <v>1045199.4363881876</v>
      </c>
      <c r="AI98" s="123">
        <v>33199670.913325109</v>
      </c>
      <c r="AJ98" s="123">
        <v>243896995.71420181</v>
      </c>
      <c r="AK98" s="123">
        <v>2313450.1653652708</v>
      </c>
      <c r="AL98" s="123">
        <v>14763899.254388543</v>
      </c>
      <c r="AM98" s="16">
        <v>0.63553875458911135</v>
      </c>
      <c r="AN98" s="16">
        <v>11.737760856928695</v>
      </c>
      <c r="AO98" s="16">
        <v>0.24506476538793126</v>
      </c>
      <c r="AP98" s="16">
        <v>1.3967555388383572</v>
      </c>
      <c r="AQ98" s="16">
        <v>14.015119915744096</v>
      </c>
    </row>
    <row r="99" spans="1:44" hidden="1" x14ac:dyDescent="0.25">
      <c r="A99" s="3" t="s">
        <v>186</v>
      </c>
      <c r="B99" s="123">
        <v>25658239.887277633</v>
      </c>
      <c r="C99" s="124">
        <v>0</v>
      </c>
      <c r="D99" s="123">
        <v>3757996.2817276265</v>
      </c>
      <c r="E99" s="123">
        <v>62247287.81385155</v>
      </c>
      <c r="F99" s="123">
        <v>0</v>
      </c>
      <c r="G99" s="123">
        <v>7248782.8724632552</v>
      </c>
      <c r="H99" s="123">
        <v>0</v>
      </c>
      <c r="I99" s="123">
        <v>0</v>
      </c>
      <c r="J99" s="123">
        <v>0</v>
      </c>
      <c r="K99" s="123">
        <v>0</v>
      </c>
      <c r="L99" s="123">
        <v>0</v>
      </c>
      <c r="M99" s="123">
        <v>83324583.866611928</v>
      </c>
      <c r="N99" s="123">
        <v>1176091.449930527</v>
      </c>
      <c r="O99" s="123">
        <v>43482.083798117375</v>
      </c>
      <c r="P99" s="123">
        <v>0</v>
      </c>
      <c r="Q99" s="123">
        <v>0</v>
      </c>
      <c r="R99" s="123">
        <v>56377.619914284034</v>
      </c>
      <c r="S99" s="123">
        <v>107365430.65422022</v>
      </c>
      <c r="T99" s="123">
        <v>0</v>
      </c>
      <c r="U99" s="123">
        <v>110612204.70067906</v>
      </c>
      <c r="V99" s="123">
        <v>3001524.6873715725</v>
      </c>
      <c r="W99" s="123">
        <v>10409096.322824322</v>
      </c>
      <c r="X99" s="123">
        <v>552417.77725591487</v>
      </c>
      <c r="Y99" s="123">
        <v>1779584.1405898354</v>
      </c>
      <c r="Z99" s="123">
        <v>12063075.735337283</v>
      </c>
      <c r="AA99" s="123">
        <v>13317677.782344073</v>
      </c>
      <c r="AB99" s="123">
        <v>0</v>
      </c>
      <c r="AC99" s="123">
        <v>495579.03285778582</v>
      </c>
      <c r="AD99" s="123">
        <v>73385785.55353336</v>
      </c>
      <c r="AE99" s="123">
        <v>22988039.902933564</v>
      </c>
      <c r="AF99" s="123">
        <v>0</v>
      </c>
      <c r="AG99" s="123">
        <v>463931151.41196495</v>
      </c>
      <c r="AH99" s="123">
        <v>1369421.260690033</v>
      </c>
      <c r="AI99" s="123">
        <v>183456464.25566065</v>
      </c>
      <c r="AJ99" s="123">
        <v>231997051.76226535</v>
      </c>
      <c r="AK99" s="123">
        <v>27160337.658271194</v>
      </c>
      <c r="AL99" s="123">
        <v>73881364.586391151</v>
      </c>
      <c r="AM99" s="16">
        <v>2.5423060001760329</v>
      </c>
      <c r="AN99" s="16">
        <v>11.241279188185723</v>
      </c>
      <c r="AO99" s="16">
        <v>2.4757438815984609</v>
      </c>
      <c r="AP99" s="16">
        <v>6.3357039187129063</v>
      </c>
      <c r="AQ99" s="16">
        <v>22.595032988673122</v>
      </c>
    </row>
    <row r="100" spans="1:44" s="36" customFormat="1" x14ac:dyDescent="0.25">
      <c r="A100" s="36" t="s">
        <v>187</v>
      </c>
      <c r="B100" s="138">
        <v>8182548.8757118527</v>
      </c>
      <c r="C100" s="139">
        <v>5534859.8994109463</v>
      </c>
      <c r="D100" s="138">
        <v>8345856.4551165355</v>
      </c>
      <c r="E100" s="138">
        <v>10194145.071332119</v>
      </c>
      <c r="F100" s="138">
        <v>0</v>
      </c>
      <c r="G100" s="138">
        <v>34510947.709348507</v>
      </c>
      <c r="H100" s="138">
        <v>1170322561.987515</v>
      </c>
      <c r="I100" s="138">
        <v>2240825.8282940956</v>
      </c>
      <c r="J100" s="138">
        <v>0</v>
      </c>
      <c r="K100" s="138">
        <v>0</v>
      </c>
      <c r="L100" s="138">
        <v>0</v>
      </c>
      <c r="M100" s="138">
        <v>60997028.904675215</v>
      </c>
      <c r="N100" s="138">
        <v>0</v>
      </c>
      <c r="O100" s="138">
        <v>161201.90218986673</v>
      </c>
      <c r="P100" s="138">
        <v>49584.023170707835</v>
      </c>
      <c r="Q100" s="138">
        <v>8536923.5601479467</v>
      </c>
      <c r="R100" s="138">
        <v>5543789.9371807668</v>
      </c>
      <c r="S100" s="138">
        <v>0</v>
      </c>
      <c r="T100" s="138">
        <v>0</v>
      </c>
      <c r="U100" s="138">
        <v>0</v>
      </c>
      <c r="V100" s="138">
        <v>0</v>
      </c>
      <c r="W100" s="138">
        <v>0</v>
      </c>
      <c r="X100" s="138">
        <v>143756.80541693573</v>
      </c>
      <c r="Y100" s="138">
        <v>54144549.169259682</v>
      </c>
      <c r="Z100" s="138">
        <v>2743491.0076518129</v>
      </c>
      <c r="AA100" s="138">
        <v>86293922.973052353</v>
      </c>
      <c r="AB100" s="138">
        <v>53797460.987494864</v>
      </c>
      <c r="AC100" s="138">
        <v>0</v>
      </c>
      <c r="AD100" s="138">
        <v>83079645.374664798</v>
      </c>
      <c r="AE100" s="138">
        <v>200886952.21041527</v>
      </c>
      <c r="AF100" s="138">
        <v>0</v>
      </c>
      <c r="AG100" s="138">
        <v>431467004.87289357</v>
      </c>
      <c r="AH100" s="138">
        <v>0</v>
      </c>
      <c r="AI100" s="138">
        <v>1309076484.2169125</v>
      </c>
      <c r="AJ100" s="138">
        <v>5687546.7425977029</v>
      </c>
      <c r="AK100" s="138">
        <v>196979424.13745871</v>
      </c>
      <c r="AL100" s="138">
        <v>83079645.374664798</v>
      </c>
      <c r="AM100" s="140">
        <v>12.512992271109532</v>
      </c>
      <c r="AN100" s="140">
        <v>0.45634580786642726</v>
      </c>
      <c r="AO100" s="140">
        <v>15.911157894297274</v>
      </c>
      <c r="AP100" s="140">
        <v>7.0736905353799333</v>
      </c>
      <c r="AQ100" s="140">
        <v>35.954186508653166</v>
      </c>
    </row>
    <row r="101" spans="1:44" s="36" customFormat="1" x14ac:dyDescent="0.25">
      <c r="A101" s="36" t="s">
        <v>188</v>
      </c>
      <c r="B101" s="138">
        <v>0</v>
      </c>
      <c r="C101" s="139">
        <v>766984.75508326967</v>
      </c>
      <c r="D101" s="138">
        <v>4642547.1144249393</v>
      </c>
      <c r="E101" s="138">
        <v>293308.14693046827</v>
      </c>
      <c r="F101" s="138">
        <v>0</v>
      </c>
      <c r="G101" s="138">
        <v>26131891.759134226</v>
      </c>
      <c r="H101" s="138">
        <v>93490076.14630419</v>
      </c>
      <c r="I101" s="138">
        <v>0</v>
      </c>
      <c r="J101" s="138">
        <v>0</v>
      </c>
      <c r="K101" s="138">
        <v>0</v>
      </c>
      <c r="L101" s="138">
        <v>0</v>
      </c>
      <c r="M101" s="138">
        <v>8838192.3521008231</v>
      </c>
      <c r="N101" s="138">
        <v>0</v>
      </c>
      <c r="O101" s="138">
        <v>2158457.8171784179</v>
      </c>
      <c r="P101" s="138">
        <v>267640.03209456155</v>
      </c>
      <c r="Q101" s="138">
        <v>0</v>
      </c>
      <c r="R101" s="138">
        <v>2145516.1353451144</v>
      </c>
      <c r="S101" s="138">
        <v>975680.3459950292</v>
      </c>
      <c r="T101" s="138">
        <v>0</v>
      </c>
      <c r="U101" s="138">
        <v>1088696.9020920172</v>
      </c>
      <c r="V101" s="138">
        <v>0</v>
      </c>
      <c r="W101" s="138">
        <v>765078.84694416716</v>
      </c>
      <c r="X101" s="138">
        <v>0</v>
      </c>
      <c r="Y101" s="138">
        <v>12425042.310025634</v>
      </c>
      <c r="Z101" s="138">
        <v>1904112.9180610187</v>
      </c>
      <c r="AA101" s="138">
        <v>11509659.093132934</v>
      </c>
      <c r="AB101" s="138">
        <v>4316869.4690698441</v>
      </c>
      <c r="AC101" s="138">
        <v>0</v>
      </c>
      <c r="AD101" s="138">
        <v>34249194.348226003</v>
      </c>
      <c r="AE101" s="138">
        <v>41975246.325759821</v>
      </c>
      <c r="AF101" s="138">
        <v>0</v>
      </c>
      <c r="AG101" s="138">
        <v>53192984.794223018</v>
      </c>
      <c r="AH101" s="138">
        <v>0</v>
      </c>
      <c r="AI101" s="138">
        <v>136589098.1232509</v>
      </c>
      <c r="AJ101" s="138">
        <v>4974972.2303763274</v>
      </c>
      <c r="AK101" s="138">
        <v>30155683.790289432</v>
      </c>
      <c r="AL101" s="138">
        <v>34249194.348226003</v>
      </c>
      <c r="AM101" s="140">
        <v>2.0013587777597044</v>
      </c>
      <c r="AN101" s="140">
        <v>0.4065051149590897</v>
      </c>
      <c r="AO101" s="140">
        <v>2.7312927716187909</v>
      </c>
      <c r="AP101" s="140">
        <v>3.0780614279273135</v>
      </c>
      <c r="AQ101" s="140">
        <v>8.2172180922648987</v>
      </c>
    </row>
    <row r="102" spans="1:44" x14ac:dyDescent="0.25">
      <c r="A102" s="3" t="s">
        <v>189</v>
      </c>
      <c r="B102" s="123">
        <v>0</v>
      </c>
      <c r="C102" s="124">
        <v>0</v>
      </c>
      <c r="D102" s="123">
        <v>1284558.4258008958</v>
      </c>
      <c r="E102" s="123">
        <v>1525562.026654142</v>
      </c>
      <c r="F102" s="123">
        <v>0</v>
      </c>
      <c r="G102" s="123">
        <v>4760558.9737568246</v>
      </c>
      <c r="H102" s="123">
        <v>48830912.444470532</v>
      </c>
      <c r="I102" s="123">
        <v>301346.73868373153</v>
      </c>
      <c r="J102" s="123">
        <v>0</v>
      </c>
      <c r="K102" s="123">
        <v>0</v>
      </c>
      <c r="L102" s="123">
        <v>0</v>
      </c>
      <c r="M102" s="123">
        <v>1553581.7922072837</v>
      </c>
      <c r="N102" s="123">
        <v>0</v>
      </c>
      <c r="O102" s="123">
        <v>194078.61210591203</v>
      </c>
      <c r="P102" s="123">
        <v>0</v>
      </c>
      <c r="Q102" s="123">
        <v>0</v>
      </c>
      <c r="R102" s="123">
        <v>862925.08659660653</v>
      </c>
      <c r="S102" s="123">
        <v>277538.40583964455</v>
      </c>
      <c r="T102" s="123">
        <v>0</v>
      </c>
      <c r="U102" s="123">
        <v>3466669.2890271824</v>
      </c>
      <c r="V102" s="123">
        <v>198074.835123975</v>
      </c>
      <c r="W102" s="123">
        <v>0</v>
      </c>
      <c r="X102" s="123">
        <v>0</v>
      </c>
      <c r="Y102" s="123">
        <v>6623018.8262001211</v>
      </c>
      <c r="Z102" s="123">
        <v>5405966.0071625663</v>
      </c>
      <c r="AA102" s="123">
        <v>4774146.1672439771</v>
      </c>
      <c r="AB102" s="123">
        <v>0</v>
      </c>
      <c r="AC102" s="123">
        <v>153732.01041116263</v>
      </c>
      <c r="AD102" s="123">
        <v>12054841.719016029</v>
      </c>
      <c r="AE102" s="123">
        <v>4669045.16722441</v>
      </c>
      <c r="AF102" s="123">
        <v>0</v>
      </c>
      <c r="AG102" s="123">
        <v>32791660.56087203</v>
      </c>
      <c r="AH102" s="123">
        <v>209161.37302099844</v>
      </c>
      <c r="AI102" s="123">
        <v>58450599.013679318</v>
      </c>
      <c r="AJ102" s="123">
        <v>4805207.6165874079</v>
      </c>
      <c r="AK102" s="123">
        <v>16803131.000606667</v>
      </c>
      <c r="AL102" s="123">
        <v>12208573.72942719</v>
      </c>
      <c r="AM102" s="16">
        <v>1.0054683293876241</v>
      </c>
      <c r="AN102" s="16">
        <v>0.39449198778748729</v>
      </c>
      <c r="AO102" s="16">
        <v>1.577182700868444</v>
      </c>
      <c r="AP102" s="16">
        <v>1.1684737605554627</v>
      </c>
      <c r="AQ102" s="16">
        <v>4.1456167785990186</v>
      </c>
    </row>
    <row r="103" spans="1:44" x14ac:dyDescent="0.25">
      <c r="A103" s="3" t="s">
        <v>190</v>
      </c>
      <c r="B103" s="123">
        <v>0</v>
      </c>
      <c r="C103" s="124">
        <v>0</v>
      </c>
      <c r="D103" s="123">
        <v>643239.84813792829</v>
      </c>
      <c r="E103" s="123">
        <v>13606244.525333177</v>
      </c>
      <c r="F103" s="123">
        <v>0</v>
      </c>
      <c r="G103" s="123">
        <v>531714.20184348023</v>
      </c>
      <c r="H103" s="123">
        <v>8079645.844341374</v>
      </c>
      <c r="I103" s="123">
        <v>0</v>
      </c>
      <c r="J103" s="123">
        <v>1032811.1117634395</v>
      </c>
      <c r="K103" s="123">
        <v>1032811.1117634395</v>
      </c>
      <c r="L103" s="123">
        <v>0</v>
      </c>
      <c r="M103" s="123">
        <v>505953.87385271722</v>
      </c>
      <c r="N103" s="123">
        <v>0</v>
      </c>
      <c r="O103" s="123">
        <v>0</v>
      </c>
      <c r="P103" s="123">
        <v>0</v>
      </c>
      <c r="Q103" s="123">
        <v>0</v>
      </c>
      <c r="R103" s="123">
        <v>1050548.2494765064</v>
      </c>
      <c r="S103" s="123">
        <v>1130211.6088377461</v>
      </c>
      <c r="T103" s="123">
        <v>0</v>
      </c>
      <c r="U103" s="123">
        <v>8446103.9550676122</v>
      </c>
      <c r="V103" s="123">
        <v>7074454.8425605195</v>
      </c>
      <c r="W103" s="123">
        <v>2727336.953756433</v>
      </c>
      <c r="X103" s="123">
        <v>672335.50558719342</v>
      </c>
      <c r="Y103" s="123">
        <v>9590621.6364312395</v>
      </c>
      <c r="Z103" s="123">
        <v>3399657.0970077687</v>
      </c>
      <c r="AA103" s="123">
        <v>3583437.6993678929</v>
      </c>
      <c r="AB103" s="123">
        <v>0</v>
      </c>
      <c r="AC103" s="123">
        <v>0</v>
      </c>
      <c r="AD103" s="123">
        <v>2774661.5785044716</v>
      </c>
      <c r="AE103" s="123">
        <v>1568798.2152292617</v>
      </c>
      <c r="AF103" s="123">
        <v>0</v>
      </c>
      <c r="AG103" s="123">
        <v>258940.54678173736</v>
      </c>
      <c r="AH103" s="123">
        <v>1079474.8233820621</v>
      </c>
      <c r="AI103" s="123">
        <v>25432420.517035551</v>
      </c>
      <c r="AJ103" s="123">
        <v>21100991.115286011</v>
      </c>
      <c r="AK103" s="123">
        <v>16573716.432806903</v>
      </c>
      <c r="AL103" s="123">
        <v>2774661.5785044716</v>
      </c>
      <c r="AM103" s="16">
        <v>0.51200236296151791</v>
      </c>
      <c r="AN103" s="16">
        <v>1.4165651394687702</v>
      </c>
      <c r="AO103" s="16">
        <v>1.5569543691923706</v>
      </c>
      <c r="AP103" s="16">
        <v>0.29067976729813993</v>
      </c>
      <c r="AQ103" s="16">
        <v>3.7762016389207989</v>
      </c>
    </row>
    <row r="104" spans="1:44" x14ac:dyDescent="0.25">
      <c r="A104" s="3" t="s">
        <v>191</v>
      </c>
      <c r="B104" s="123">
        <v>0</v>
      </c>
      <c r="C104" s="124">
        <v>0</v>
      </c>
      <c r="D104" s="123">
        <v>7806339.2598428447</v>
      </c>
      <c r="E104" s="123">
        <v>10671616.198536806</v>
      </c>
      <c r="F104" s="123">
        <v>0</v>
      </c>
      <c r="G104" s="123">
        <v>1249145.1603433939</v>
      </c>
      <c r="H104" s="123">
        <v>26325723.761086166</v>
      </c>
      <c r="I104" s="123">
        <v>0</v>
      </c>
      <c r="J104" s="123">
        <v>0</v>
      </c>
      <c r="K104" s="123">
        <v>0</v>
      </c>
      <c r="L104" s="123">
        <v>0</v>
      </c>
      <c r="M104" s="123">
        <v>2137420.7894353084</v>
      </c>
      <c r="N104" s="123">
        <v>0</v>
      </c>
      <c r="O104" s="123">
        <v>38550.853845381731</v>
      </c>
      <c r="P104" s="123">
        <v>0</v>
      </c>
      <c r="Q104" s="123">
        <v>0</v>
      </c>
      <c r="R104" s="123">
        <v>2338893.4052115153</v>
      </c>
      <c r="S104" s="123">
        <v>2182062.3344058874</v>
      </c>
      <c r="T104" s="123">
        <v>0</v>
      </c>
      <c r="U104" s="123">
        <v>24811934.470657527</v>
      </c>
      <c r="V104" s="123">
        <v>8971425.8659187183</v>
      </c>
      <c r="W104" s="123">
        <v>4346163.9928563712</v>
      </c>
      <c r="X104" s="123">
        <v>3444111.0046342677</v>
      </c>
      <c r="Y104" s="123">
        <v>14820621.000410968</v>
      </c>
      <c r="Z104" s="123">
        <v>8159938.8899725946</v>
      </c>
      <c r="AA104" s="123">
        <v>7283916.0178628564</v>
      </c>
      <c r="AB104" s="123">
        <v>0</v>
      </c>
      <c r="AC104" s="123">
        <v>235850.90043426136</v>
      </c>
      <c r="AD104" s="123">
        <v>8369815.4720532997</v>
      </c>
      <c r="AE104" s="123">
        <v>13095925.059135674</v>
      </c>
      <c r="AF104" s="123">
        <v>0</v>
      </c>
      <c r="AG104" s="123">
        <v>66820490.466324374</v>
      </c>
      <c r="AH104" s="123">
        <v>204670.60620465397</v>
      </c>
      <c r="AI104" s="123">
        <v>48228796.023089908</v>
      </c>
      <c r="AJ104" s="123">
        <v>46094591.07368429</v>
      </c>
      <c r="AK104" s="123">
        <v>30264475.90824642</v>
      </c>
      <c r="AL104" s="123">
        <v>8605666.3724875618</v>
      </c>
      <c r="AM104" s="16">
        <v>0.89184339514783073</v>
      </c>
      <c r="AN104" s="16">
        <v>2.8554562906230809</v>
      </c>
      <c r="AO104" s="16">
        <v>2.7725518306370343</v>
      </c>
      <c r="AP104" s="16">
        <v>0.85122836916044431</v>
      </c>
      <c r="AQ104" s="16">
        <v>7.3710798855683901</v>
      </c>
    </row>
    <row r="105" spans="1:44" x14ac:dyDescent="0.25">
      <c r="A105" s="3" t="s">
        <v>192</v>
      </c>
      <c r="B105" s="123">
        <v>0</v>
      </c>
      <c r="C105" s="124">
        <v>0</v>
      </c>
      <c r="D105" s="123">
        <v>6451641.8325211843</v>
      </c>
      <c r="E105" s="123">
        <v>19530674.807726178</v>
      </c>
      <c r="F105" s="123">
        <v>1713292.7845946101</v>
      </c>
      <c r="G105" s="123">
        <v>18950506.917943597</v>
      </c>
      <c r="H105" s="123">
        <v>25580141.21607076</v>
      </c>
      <c r="I105" s="123">
        <v>0</v>
      </c>
      <c r="J105" s="123">
        <v>953040.15734163078</v>
      </c>
      <c r="K105" s="123">
        <v>953040.15734163078</v>
      </c>
      <c r="L105" s="123">
        <v>0</v>
      </c>
      <c r="M105" s="123">
        <v>930092.54584238422</v>
      </c>
      <c r="N105" s="123">
        <v>0</v>
      </c>
      <c r="O105" s="123">
        <v>200718.50721149138</v>
      </c>
      <c r="P105" s="123">
        <v>0</v>
      </c>
      <c r="Q105" s="123">
        <v>0</v>
      </c>
      <c r="R105" s="123">
        <v>2435458.2672850741</v>
      </c>
      <c r="S105" s="123">
        <v>525581.51822931948</v>
      </c>
      <c r="T105" s="123">
        <v>0</v>
      </c>
      <c r="U105" s="123">
        <v>81477199.201549932</v>
      </c>
      <c r="V105" s="123">
        <v>4886440.3021585541</v>
      </c>
      <c r="W105" s="123">
        <v>1528943.4431202176</v>
      </c>
      <c r="X105" s="123">
        <v>2171860.5452161487</v>
      </c>
      <c r="Y105" s="123">
        <v>8089221.4329047538</v>
      </c>
      <c r="Z105" s="123">
        <v>2374377.3459363193</v>
      </c>
      <c r="AA105" s="123">
        <v>9625296.6398559678</v>
      </c>
      <c r="AB105" s="123">
        <v>0</v>
      </c>
      <c r="AC105" s="123">
        <v>0</v>
      </c>
      <c r="AD105" s="123">
        <v>9421319.6148652602</v>
      </c>
      <c r="AE105" s="123">
        <v>7408324.7617370179</v>
      </c>
      <c r="AF105" s="123">
        <v>0</v>
      </c>
      <c r="AG105" s="123">
        <v>10020831.503551926</v>
      </c>
      <c r="AH105" s="123">
        <v>0</v>
      </c>
      <c r="AI105" s="123">
        <v>75263148.926593482</v>
      </c>
      <c r="AJ105" s="123">
        <v>93025483.277559236</v>
      </c>
      <c r="AK105" s="123">
        <v>20088895.418697041</v>
      </c>
      <c r="AL105" s="123">
        <v>9421319.6148652602</v>
      </c>
      <c r="AM105" s="16">
        <v>1.2342719461247633</v>
      </c>
      <c r="AN105" s="16">
        <v>5.104003403567237</v>
      </c>
      <c r="AO105" s="16">
        <v>1.8651610305663686</v>
      </c>
      <c r="AP105" s="16">
        <v>0.91607602255372744</v>
      </c>
      <c r="AQ105" s="16">
        <v>9.1195124028120969</v>
      </c>
    </row>
    <row r="106" spans="1:44" x14ac:dyDescent="0.25">
      <c r="A106" s="3" t="s">
        <v>193</v>
      </c>
      <c r="B106" s="123">
        <v>0</v>
      </c>
      <c r="C106" s="124">
        <v>0</v>
      </c>
      <c r="D106" s="123">
        <v>60024599.326796979</v>
      </c>
      <c r="E106" s="123">
        <v>971321282.19730365</v>
      </c>
      <c r="F106" s="123">
        <v>0</v>
      </c>
      <c r="G106" s="123">
        <v>6442012.5834165057</v>
      </c>
      <c r="H106" s="123">
        <v>1972277.6570970076</v>
      </c>
      <c r="I106" s="123">
        <v>0</v>
      </c>
      <c r="J106" s="123">
        <v>0</v>
      </c>
      <c r="K106" s="123">
        <v>0</v>
      </c>
      <c r="L106" s="123">
        <v>0</v>
      </c>
      <c r="M106" s="123">
        <v>9390502.5342961699</v>
      </c>
      <c r="N106" s="123">
        <v>0</v>
      </c>
      <c r="O106" s="123">
        <v>493288.89019354578</v>
      </c>
      <c r="P106" s="123">
        <v>0</v>
      </c>
      <c r="Q106" s="123">
        <v>1226182.6845926533</v>
      </c>
      <c r="R106" s="123">
        <v>742515.50910976727</v>
      </c>
      <c r="S106" s="123">
        <v>856162.23409460054</v>
      </c>
      <c r="T106" s="123">
        <v>0</v>
      </c>
      <c r="U106" s="123">
        <v>862155.81518229318</v>
      </c>
      <c r="V106" s="123">
        <v>0</v>
      </c>
      <c r="W106" s="123">
        <v>1035516.2527642419</v>
      </c>
      <c r="X106" s="123">
        <v>251977.86649445191</v>
      </c>
      <c r="Y106" s="123">
        <v>96070138.867688209</v>
      </c>
      <c r="Z106" s="123">
        <v>13183834.693438228</v>
      </c>
      <c r="AA106" s="123">
        <v>3087551.2828039685</v>
      </c>
      <c r="AB106" s="123">
        <v>11577717.880976144</v>
      </c>
      <c r="AC106" s="123">
        <v>200856.82694377578</v>
      </c>
      <c r="AD106" s="123">
        <v>159039272.19710776</v>
      </c>
      <c r="AE106" s="123">
        <v>40129785.279555418</v>
      </c>
      <c r="AF106" s="123">
        <v>0</v>
      </c>
      <c r="AG106" s="123">
        <v>74626335.896984309</v>
      </c>
      <c r="AH106" s="123">
        <v>0</v>
      </c>
      <c r="AI106" s="123">
        <v>1050870145.8736964</v>
      </c>
      <c r="AJ106" s="123">
        <v>3748327.6776453545</v>
      </c>
      <c r="AK106" s="123">
        <v>123919242.72490655</v>
      </c>
      <c r="AL106" s="123">
        <v>159240129.02405155</v>
      </c>
      <c r="AM106" s="16">
        <v>10.470774990903374</v>
      </c>
      <c r="AN106" s="16">
        <v>0.3182984520444927</v>
      </c>
      <c r="AO106" s="16">
        <v>10.296695783014869</v>
      </c>
      <c r="AP106" s="16">
        <v>13.030704962091336</v>
      </c>
      <c r="AQ106" s="16">
        <v>34.11647418805407</v>
      </c>
    </row>
    <row r="107" spans="1:44" x14ac:dyDescent="0.25">
      <c r="A107" s="3" t="s">
        <v>194</v>
      </c>
      <c r="B107" s="123">
        <v>0</v>
      </c>
      <c r="C107" s="124">
        <v>0</v>
      </c>
      <c r="D107" s="123">
        <v>46492289.731697321</v>
      </c>
      <c r="E107" s="123">
        <v>368764254.01671308</v>
      </c>
      <c r="F107" s="123">
        <v>0</v>
      </c>
      <c r="G107" s="123">
        <v>4855346.5625550402</v>
      </c>
      <c r="H107" s="123">
        <v>90745.239632869518</v>
      </c>
      <c r="I107" s="123">
        <v>0</v>
      </c>
      <c r="J107" s="123">
        <v>0</v>
      </c>
      <c r="K107" s="123">
        <v>0</v>
      </c>
      <c r="L107" s="123">
        <v>0</v>
      </c>
      <c r="M107" s="123">
        <v>44312.080471242094</v>
      </c>
      <c r="N107" s="123">
        <v>0</v>
      </c>
      <c r="O107" s="123">
        <v>0</v>
      </c>
      <c r="P107" s="123">
        <v>259186.46157459047</v>
      </c>
      <c r="Q107" s="123">
        <v>0</v>
      </c>
      <c r="R107" s="123">
        <v>0</v>
      </c>
      <c r="S107" s="123">
        <v>0</v>
      </c>
      <c r="T107" s="123">
        <v>0</v>
      </c>
      <c r="U107" s="123">
        <v>0</v>
      </c>
      <c r="V107" s="123">
        <v>0</v>
      </c>
      <c r="W107" s="123">
        <v>0</v>
      </c>
      <c r="X107" s="123">
        <v>270806.27800935437</v>
      </c>
      <c r="Y107" s="123">
        <v>14158331.591616271</v>
      </c>
      <c r="Z107" s="123">
        <v>2946653.3004559777</v>
      </c>
      <c r="AA107" s="123">
        <v>1493684.3969549306</v>
      </c>
      <c r="AB107" s="123">
        <v>0</v>
      </c>
      <c r="AC107" s="123">
        <v>539383.88226775464</v>
      </c>
      <c r="AD107" s="123">
        <v>95902588.974343896</v>
      </c>
      <c r="AE107" s="123">
        <v>25653438.345173128</v>
      </c>
      <c r="AF107" s="123">
        <v>0</v>
      </c>
      <c r="AG107" s="123">
        <v>14894161.118612882</v>
      </c>
      <c r="AH107" s="123">
        <v>119589201.06068611</v>
      </c>
      <c r="AI107" s="123">
        <v>420506134.09264404</v>
      </c>
      <c r="AJ107" s="123">
        <v>270806.27800935437</v>
      </c>
      <c r="AK107" s="123">
        <v>18598669.289027177</v>
      </c>
      <c r="AL107" s="123">
        <v>96441972.856611654</v>
      </c>
      <c r="AM107" s="16">
        <v>4.9817497532229789</v>
      </c>
      <c r="AN107" s="16">
        <v>3.2874262961003951E-2</v>
      </c>
      <c r="AO107" s="16">
        <v>1.7349384522372793</v>
      </c>
      <c r="AP107" s="16">
        <v>8.13703997080232</v>
      </c>
      <c r="AQ107" s="16">
        <v>14.886602439223582</v>
      </c>
    </row>
    <row r="108" spans="1:44" x14ac:dyDescent="0.25">
      <c r="A108" s="3" t="s">
        <v>195</v>
      </c>
      <c r="B108" s="123">
        <v>1871328.4408696841</v>
      </c>
      <c r="C108" s="124">
        <v>0</v>
      </c>
      <c r="D108" s="123">
        <v>9664872.6785259973</v>
      </c>
      <c r="E108" s="123">
        <v>31509753.321982808</v>
      </c>
      <c r="F108" s="123">
        <v>0</v>
      </c>
      <c r="G108" s="123">
        <v>4971293.5673887935</v>
      </c>
      <c r="H108" s="123">
        <v>386235104.60087246</v>
      </c>
      <c r="I108" s="123">
        <v>11498897.082134679</v>
      </c>
      <c r="J108" s="123">
        <v>0</v>
      </c>
      <c r="K108" s="123">
        <v>0</v>
      </c>
      <c r="L108" s="123">
        <v>0</v>
      </c>
      <c r="M108" s="123">
        <v>1294825.6913051133</v>
      </c>
      <c r="N108" s="123">
        <v>0</v>
      </c>
      <c r="O108" s="123">
        <v>158804.16446505801</v>
      </c>
      <c r="P108" s="123">
        <v>0</v>
      </c>
      <c r="Q108" s="123">
        <v>659916.45629072981</v>
      </c>
      <c r="R108" s="123">
        <v>6760719.7792520383</v>
      </c>
      <c r="S108" s="123">
        <v>0</v>
      </c>
      <c r="T108" s="123">
        <v>0</v>
      </c>
      <c r="U108" s="123">
        <v>27183565.412238982</v>
      </c>
      <c r="V108" s="123">
        <v>938069.649112507</v>
      </c>
      <c r="W108" s="123">
        <v>1190524.0024266618</v>
      </c>
      <c r="X108" s="123">
        <v>7703123.8771795919</v>
      </c>
      <c r="Y108" s="123">
        <v>2209778.684514374</v>
      </c>
      <c r="Z108" s="123">
        <v>3595395.6633202215</v>
      </c>
      <c r="AA108" s="123">
        <v>10313448.03225112</v>
      </c>
      <c r="AB108" s="123">
        <v>0</v>
      </c>
      <c r="AC108" s="123">
        <v>0</v>
      </c>
      <c r="AD108" s="123">
        <v>31687131.861680273</v>
      </c>
      <c r="AE108" s="123">
        <v>18486125.951584198</v>
      </c>
      <c r="AF108" s="123">
        <v>0</v>
      </c>
      <c r="AG108" s="123">
        <v>9342517.0159885678</v>
      </c>
      <c r="AH108" s="123">
        <v>0</v>
      </c>
      <c r="AI108" s="123">
        <v>447864796.00383532</v>
      </c>
      <c r="AJ108" s="123">
        <v>43776002.720209785</v>
      </c>
      <c r="AK108" s="123">
        <v>16118622.380085716</v>
      </c>
      <c r="AL108" s="123">
        <v>31687131.861680273</v>
      </c>
      <c r="AM108" s="16">
        <v>5.2430343293325947</v>
      </c>
      <c r="AN108" s="16">
        <v>2.6611348119714138</v>
      </c>
      <c r="AO108" s="16">
        <v>1.5167762244344238</v>
      </c>
      <c r="AP108" s="16">
        <v>2.8613413235495928</v>
      </c>
      <c r="AQ108" s="16">
        <v>12.282286689288025</v>
      </c>
    </row>
    <row r="109" spans="1:44" x14ac:dyDescent="0.25">
      <c r="A109" s="3" t="s">
        <v>196</v>
      </c>
      <c r="B109" s="123">
        <v>0</v>
      </c>
      <c r="C109" s="124">
        <v>0</v>
      </c>
      <c r="D109" s="123">
        <v>85853213.820653737</v>
      </c>
      <c r="E109" s="123">
        <v>111655841.81278236</v>
      </c>
      <c r="F109" s="123">
        <v>899554.56758294429</v>
      </c>
      <c r="G109" s="123">
        <v>10842889.912809962</v>
      </c>
      <c r="H109" s="123">
        <v>191713179.87469935</v>
      </c>
      <c r="I109" s="123">
        <v>0</v>
      </c>
      <c r="J109" s="123">
        <v>0</v>
      </c>
      <c r="K109" s="123">
        <v>0</v>
      </c>
      <c r="L109" s="123">
        <v>0</v>
      </c>
      <c r="M109" s="123">
        <v>4320509.7848569034</v>
      </c>
      <c r="N109" s="123">
        <v>138441.48071433068</v>
      </c>
      <c r="O109" s="123">
        <v>3861993.4135472113</v>
      </c>
      <c r="P109" s="123">
        <v>20671118.695954993</v>
      </c>
      <c r="Q109" s="123">
        <v>2153553.9559897906</v>
      </c>
      <c r="R109" s="123">
        <v>46927167.63945739</v>
      </c>
      <c r="S109" s="123">
        <v>0</v>
      </c>
      <c r="T109" s="123">
        <v>0</v>
      </c>
      <c r="U109" s="123">
        <v>0</v>
      </c>
      <c r="V109" s="123">
        <v>0</v>
      </c>
      <c r="W109" s="123">
        <v>0</v>
      </c>
      <c r="X109" s="123">
        <v>1570688.8701450042</v>
      </c>
      <c r="Y109" s="123">
        <v>113461548.55133088</v>
      </c>
      <c r="Z109" s="123">
        <v>27137536.31862314</v>
      </c>
      <c r="AA109" s="123">
        <v>11102020.348143494</v>
      </c>
      <c r="AB109" s="123">
        <v>19154319.672307715</v>
      </c>
      <c r="AC109" s="123">
        <v>0</v>
      </c>
      <c r="AD109" s="123">
        <v>90557641.936706096</v>
      </c>
      <c r="AE109" s="123">
        <v>242107026.69004482</v>
      </c>
      <c r="AF109" s="123">
        <v>0</v>
      </c>
      <c r="AG109" s="123">
        <v>166656858.75534874</v>
      </c>
      <c r="AH109" s="123">
        <v>34679719.013493486</v>
      </c>
      <c r="AI109" s="123">
        <v>432110297.31959158</v>
      </c>
      <c r="AJ109" s="123">
        <v>48497856.509602383</v>
      </c>
      <c r="AK109" s="123">
        <v>170855424.89040521</v>
      </c>
      <c r="AL109" s="123">
        <v>90557641.936706096</v>
      </c>
      <c r="AM109" s="16">
        <v>5.16679496958435</v>
      </c>
      <c r="AN109" s="16">
        <v>2.9376602053268646</v>
      </c>
      <c r="AO109" s="16">
        <v>13.986101520562098</v>
      </c>
      <c r="AP109" s="16">
        <v>7.7056793388087348</v>
      </c>
      <c r="AQ109" s="16">
        <v>29.796236034282046</v>
      </c>
      <c r="AR109" s="3" t="s">
        <v>197</v>
      </c>
    </row>
    <row r="110" spans="1:44" x14ac:dyDescent="0.25">
      <c r="A110" s="3" t="s">
        <v>198</v>
      </c>
      <c r="B110" s="123">
        <v>0</v>
      </c>
      <c r="C110" s="124">
        <v>0</v>
      </c>
      <c r="D110" s="123">
        <v>71986951.349341556</v>
      </c>
      <c r="E110" s="123">
        <v>622420323.09829926</v>
      </c>
      <c r="F110" s="123">
        <v>79151230.200199619</v>
      </c>
      <c r="G110" s="123">
        <v>12631586.136715</v>
      </c>
      <c r="H110" s="123">
        <v>59755949.764183238</v>
      </c>
      <c r="I110" s="123">
        <v>0</v>
      </c>
      <c r="J110" s="123">
        <v>0</v>
      </c>
      <c r="K110" s="123">
        <v>0</v>
      </c>
      <c r="L110" s="123">
        <v>0</v>
      </c>
      <c r="M110" s="123">
        <v>2501903.305348441</v>
      </c>
      <c r="N110" s="123">
        <v>0</v>
      </c>
      <c r="O110" s="123">
        <v>1426655.2770112916</v>
      </c>
      <c r="P110" s="123">
        <v>3310448.0713908295</v>
      </c>
      <c r="Q110" s="123">
        <v>401821.24894812028</v>
      </c>
      <c r="R110" s="123">
        <v>7794591.4205757417</v>
      </c>
      <c r="S110" s="123">
        <v>0</v>
      </c>
      <c r="T110" s="123">
        <v>0</v>
      </c>
      <c r="U110" s="123">
        <v>0</v>
      </c>
      <c r="V110" s="123">
        <v>0</v>
      </c>
      <c r="W110" s="123">
        <v>134258.0676725572</v>
      </c>
      <c r="X110" s="123">
        <v>514899.27395839442</v>
      </c>
      <c r="Y110" s="123">
        <v>40641415.448443212</v>
      </c>
      <c r="Z110" s="123">
        <v>3483793.18577663</v>
      </c>
      <c r="AA110" s="123">
        <v>23560162.018826198</v>
      </c>
      <c r="AB110" s="123">
        <v>30340335.799135007</v>
      </c>
      <c r="AC110" s="123">
        <v>0</v>
      </c>
      <c r="AD110" s="123">
        <v>38552344.35116148</v>
      </c>
      <c r="AE110" s="123">
        <v>203496020.21566001</v>
      </c>
      <c r="AF110" s="123">
        <v>0</v>
      </c>
      <c r="AG110" s="123">
        <v>163324033.62101021</v>
      </c>
      <c r="AH110" s="123">
        <v>0</v>
      </c>
      <c r="AI110" s="123">
        <v>853586868.45143735</v>
      </c>
      <c r="AJ110" s="123">
        <v>8443748.7622066922</v>
      </c>
      <c r="AK110" s="123">
        <v>98025706.452181056</v>
      </c>
      <c r="AL110" s="123">
        <v>38552344.35116148</v>
      </c>
      <c r="AM110" s="16">
        <v>8.8459493662234472</v>
      </c>
      <c r="AN110" s="16">
        <v>0.64204487713327929</v>
      </c>
      <c r="AO110" s="16">
        <v>8.2624498540485849</v>
      </c>
      <c r="AP110" s="16">
        <v>3.439872050003522</v>
      </c>
      <c r="AQ110" s="16">
        <v>21.190316147408836</v>
      </c>
    </row>
    <row r="111" spans="1:44" x14ac:dyDescent="0.25">
      <c r="A111" s="3" t="s">
        <v>199</v>
      </c>
      <c r="B111" s="123">
        <v>0</v>
      </c>
      <c r="C111" s="124">
        <v>0</v>
      </c>
      <c r="D111" s="123">
        <v>5326978.9624063075</v>
      </c>
      <c r="E111" s="123">
        <v>78636508.659660637</v>
      </c>
      <c r="F111" s="123">
        <v>70472.044462709629</v>
      </c>
      <c r="G111" s="123">
        <v>2625540.5976633593</v>
      </c>
      <c r="H111" s="123">
        <v>26495233.037828524</v>
      </c>
      <c r="I111" s="123">
        <v>0</v>
      </c>
      <c r="J111" s="123">
        <v>0</v>
      </c>
      <c r="K111" s="123">
        <v>0</v>
      </c>
      <c r="L111" s="123">
        <v>0</v>
      </c>
      <c r="M111" s="123">
        <v>2323655.9228164931</v>
      </c>
      <c r="N111" s="123">
        <v>0</v>
      </c>
      <c r="O111" s="123">
        <v>16968.629523082644</v>
      </c>
      <c r="P111" s="123">
        <v>779203.9961643084</v>
      </c>
      <c r="Q111" s="123">
        <v>1325799.1154425719</v>
      </c>
      <c r="R111" s="123">
        <v>4622458.3651343463</v>
      </c>
      <c r="S111" s="123">
        <v>0</v>
      </c>
      <c r="T111" s="123">
        <v>0</v>
      </c>
      <c r="U111" s="123">
        <v>25001484.040783573</v>
      </c>
      <c r="V111" s="123">
        <v>33287070.549325809</v>
      </c>
      <c r="W111" s="123">
        <v>3476738.3119043428</v>
      </c>
      <c r="X111" s="123">
        <v>4479562.2810622519</v>
      </c>
      <c r="Y111" s="123">
        <v>5053052.5059198802</v>
      </c>
      <c r="Z111" s="123">
        <v>3369946.6134366617</v>
      </c>
      <c r="AA111" s="123">
        <v>2884896.1623515128</v>
      </c>
      <c r="AB111" s="123">
        <v>0</v>
      </c>
      <c r="AC111" s="123">
        <v>0</v>
      </c>
      <c r="AD111" s="123">
        <v>18699359.850486308</v>
      </c>
      <c r="AE111" s="123">
        <v>11036243.977377241</v>
      </c>
      <c r="AF111" s="123">
        <v>0</v>
      </c>
      <c r="AG111" s="123">
        <v>74598531.360691994</v>
      </c>
      <c r="AH111" s="123">
        <v>150442.20043445076</v>
      </c>
      <c r="AI111" s="123">
        <v>117600360.96596797</v>
      </c>
      <c r="AJ111" s="123">
        <v>70867313.548210323</v>
      </c>
      <c r="AK111" s="123">
        <v>11307895.281708054</v>
      </c>
      <c r="AL111" s="123">
        <v>18699359.850486308</v>
      </c>
      <c r="AM111" s="16">
        <v>1.7725723190645646</v>
      </c>
      <c r="AN111" s="16">
        <v>4.0348203394140727</v>
      </c>
      <c r="AO111" s="16">
        <v>1.0873418013863074</v>
      </c>
      <c r="AP111" s="16">
        <v>1.7437567543677068</v>
      </c>
      <c r="AQ111" s="16">
        <v>8.6384912142326513</v>
      </c>
    </row>
    <row r="112" spans="1:44" x14ac:dyDescent="0.25">
      <c r="A112" s="3" t="s">
        <v>200</v>
      </c>
      <c r="B112" s="123">
        <v>0</v>
      </c>
      <c r="C112" s="124">
        <v>0</v>
      </c>
      <c r="D112" s="123">
        <v>14565166.735161157</v>
      </c>
      <c r="E112" s="123">
        <v>38628707.724221595</v>
      </c>
      <c r="F112" s="123">
        <v>297813.10788860836</v>
      </c>
      <c r="G112" s="123">
        <v>1286648.7798195658</v>
      </c>
      <c r="H112" s="123">
        <v>3006197.224994618</v>
      </c>
      <c r="I112" s="123">
        <v>0</v>
      </c>
      <c r="J112" s="123">
        <v>442675.06213428831</v>
      </c>
      <c r="K112" s="123">
        <v>442675.06213428831</v>
      </c>
      <c r="L112" s="123">
        <v>0</v>
      </c>
      <c r="M112" s="123">
        <v>9703761.1303547993</v>
      </c>
      <c r="N112" s="123">
        <v>0</v>
      </c>
      <c r="O112" s="123">
        <v>1543177.8116988589</v>
      </c>
      <c r="P112" s="123">
        <v>299548.40603534313</v>
      </c>
      <c r="Q112" s="123">
        <v>0</v>
      </c>
      <c r="R112" s="123">
        <v>13541297.814047238</v>
      </c>
      <c r="S112" s="123">
        <v>3748313.0785338264</v>
      </c>
      <c r="T112" s="123">
        <v>0</v>
      </c>
      <c r="U112" s="123">
        <v>40327558.151822925</v>
      </c>
      <c r="V112" s="123">
        <v>41029311.297677062</v>
      </c>
      <c r="W112" s="123">
        <v>12270280.455586214</v>
      </c>
      <c r="X112" s="123">
        <v>27290353.685982116</v>
      </c>
      <c r="Y112" s="123">
        <v>2943025.9691970488</v>
      </c>
      <c r="Z112" s="123">
        <v>3139932.6601303346</v>
      </c>
      <c r="AA112" s="123">
        <v>1491855.3396348262</v>
      </c>
      <c r="AB112" s="123">
        <v>0</v>
      </c>
      <c r="AC112" s="123">
        <v>0</v>
      </c>
      <c r="AD112" s="123">
        <v>17158454.881700236</v>
      </c>
      <c r="AE112" s="123">
        <v>13359238.8305055</v>
      </c>
      <c r="AF112" s="123">
        <v>0</v>
      </c>
      <c r="AG112" s="123">
        <v>51292837.178809755</v>
      </c>
      <c r="AH112" s="123">
        <v>344091.05853343505</v>
      </c>
      <c r="AI112" s="123">
        <v>70216371.044443116</v>
      </c>
      <c r="AJ112" s="123">
        <v>138207114.48364937</v>
      </c>
      <c r="AK112" s="123">
        <v>7574813.9689622093</v>
      </c>
      <c r="AL112" s="123">
        <v>17158454.881700236</v>
      </c>
      <c r="AM112" s="16">
        <v>1.1667130896794222</v>
      </c>
      <c r="AN112" s="16">
        <v>7.1855025686019562</v>
      </c>
      <c r="AO112" s="16">
        <v>0.74639870257043373</v>
      </c>
      <c r="AP112" s="16">
        <v>1.6084797694062161</v>
      </c>
      <c r="AQ112" s="16">
        <v>10.707094130258028</v>
      </c>
    </row>
    <row r="113" spans="1:43" x14ac:dyDescent="0.25">
      <c r="A113" s="3" t="s">
        <v>201</v>
      </c>
      <c r="B113" s="123">
        <v>15692315.011289943</v>
      </c>
      <c r="C113" s="124">
        <v>0</v>
      </c>
      <c r="D113" s="123">
        <v>31706316.333652958</v>
      </c>
      <c r="E113" s="123">
        <v>86045829.221334174</v>
      </c>
      <c r="F113" s="123">
        <v>998161.71502750507</v>
      </c>
      <c r="G113" s="123">
        <v>2189913.8600233532</v>
      </c>
      <c r="H113" s="123">
        <v>8067597.0268731387</v>
      </c>
      <c r="I113" s="123">
        <v>0</v>
      </c>
      <c r="J113" s="123">
        <v>114745.32629936845</v>
      </c>
      <c r="K113" s="123">
        <v>114745.32629936845</v>
      </c>
      <c r="L113" s="123">
        <v>0</v>
      </c>
      <c r="M113" s="123">
        <v>9069491.5984750409</v>
      </c>
      <c r="N113" s="123">
        <v>0</v>
      </c>
      <c r="O113" s="123">
        <v>1068347.5074994478</v>
      </c>
      <c r="P113" s="123">
        <v>1076494.4845626464</v>
      </c>
      <c r="Q113" s="123">
        <v>0</v>
      </c>
      <c r="R113" s="123">
        <v>14691463.512938008</v>
      </c>
      <c r="S113" s="123">
        <v>7979895.9116709949</v>
      </c>
      <c r="T113" s="123">
        <v>0</v>
      </c>
      <c r="U113" s="123">
        <v>125607840.05651028</v>
      </c>
      <c r="V113" s="123">
        <v>62021254.562804773</v>
      </c>
      <c r="W113" s="123">
        <v>14385520.660641015</v>
      </c>
      <c r="X113" s="123">
        <v>9851446.8645831291</v>
      </c>
      <c r="Y113" s="123">
        <v>12893213.453995466</v>
      </c>
      <c r="Z113" s="123">
        <v>8549267.6680840831</v>
      </c>
      <c r="AA113" s="123">
        <v>17124445.031540081</v>
      </c>
      <c r="AB113" s="123">
        <v>408442.85462673294</v>
      </c>
      <c r="AC113" s="123">
        <v>0</v>
      </c>
      <c r="AD113" s="123">
        <v>29664023.175367326</v>
      </c>
      <c r="AE113" s="123">
        <v>21455289.638507549</v>
      </c>
      <c r="AF113" s="123">
        <v>0</v>
      </c>
      <c r="AG113" s="123">
        <v>52532132.652861536</v>
      </c>
      <c r="AH113" s="123">
        <v>0</v>
      </c>
      <c r="AI113" s="123">
        <v>156143957.41133693</v>
      </c>
      <c r="AJ113" s="123">
        <v>234537421.56914824</v>
      </c>
      <c r="AK113" s="123">
        <v>38975369.008246362</v>
      </c>
      <c r="AL113" s="123">
        <v>29664023.175367326</v>
      </c>
      <c r="AM113" s="16">
        <v>2.305487020959176</v>
      </c>
      <c r="AN113" s="16">
        <v>11.619841258657841</v>
      </c>
      <c r="AO113" s="16">
        <v>3.5124616364456052</v>
      </c>
      <c r="AP113" s="16">
        <v>2.718213573682652</v>
      </c>
      <c r="AQ113" s="16">
        <v>20.156003489745274</v>
      </c>
    </row>
    <row r="114" spans="1:43" x14ac:dyDescent="0.25">
      <c r="A114" s="3" t="s">
        <v>202</v>
      </c>
      <c r="B114" s="123">
        <v>17445398.648810264</v>
      </c>
      <c r="C114" s="124">
        <v>11984331.983013367</v>
      </c>
      <c r="D114" s="123">
        <v>19522401.0037161</v>
      </c>
      <c r="E114" s="123">
        <v>146656896.46024823</v>
      </c>
      <c r="F114" s="123">
        <v>121975866.73798797</v>
      </c>
      <c r="G114" s="123">
        <v>150784865.19631821</v>
      </c>
      <c r="H114" s="123">
        <v>1831662467.0845883</v>
      </c>
      <c r="I114" s="123">
        <v>42172724.319458298</v>
      </c>
      <c r="J114" s="123">
        <v>0</v>
      </c>
      <c r="K114" s="123">
        <v>0</v>
      </c>
      <c r="L114" s="123">
        <v>0</v>
      </c>
      <c r="M114" s="123">
        <v>40577800.826717645</v>
      </c>
      <c r="N114" s="123">
        <v>0</v>
      </c>
      <c r="O114" s="123">
        <v>48820087.890391409</v>
      </c>
      <c r="P114" s="123">
        <v>25897881.911148511</v>
      </c>
      <c r="Q114" s="123">
        <v>665283941.93406725</v>
      </c>
      <c r="R114" s="123">
        <v>7354503.7193595888</v>
      </c>
      <c r="S114" s="123">
        <v>0</v>
      </c>
      <c r="T114" s="123">
        <v>0</v>
      </c>
      <c r="U114" s="123">
        <v>0</v>
      </c>
      <c r="V114" s="123">
        <v>0</v>
      </c>
      <c r="W114" s="123">
        <v>0</v>
      </c>
      <c r="X114" s="123">
        <v>0</v>
      </c>
      <c r="Y114" s="123">
        <v>26751417.227125552</v>
      </c>
      <c r="Z114" s="123">
        <v>7860829.8705562856</v>
      </c>
      <c r="AA114" s="123">
        <v>1373764.9356043064</v>
      </c>
      <c r="AB114" s="123">
        <v>0</v>
      </c>
      <c r="AC114" s="123">
        <v>0</v>
      </c>
      <c r="AD114" s="123">
        <v>70907680.145947561</v>
      </c>
      <c r="AE114" s="123">
        <v>229069327.8189832</v>
      </c>
      <c r="AF114" s="123">
        <v>0</v>
      </c>
      <c r="AG114" s="123">
        <v>534149083.06533468</v>
      </c>
      <c r="AH114" s="123">
        <v>4849019.1806319328</v>
      </c>
      <c r="AI114" s="123">
        <v>3122784663.9964652</v>
      </c>
      <c r="AJ114" s="123">
        <v>7354503.7193595888</v>
      </c>
      <c r="AK114" s="123">
        <v>35986012.033286147</v>
      </c>
      <c r="AL114" s="123">
        <v>70907680.145947561</v>
      </c>
      <c r="AM114" s="16">
        <v>25.835942087360912</v>
      </c>
      <c r="AN114" s="16">
        <v>0.57804815004116084</v>
      </c>
      <c r="AO114" s="16">
        <v>3.2451992391012152</v>
      </c>
      <c r="AP114" s="16">
        <v>6.1352574108332361</v>
      </c>
      <c r="AQ114" s="16">
        <v>35.794446887336527</v>
      </c>
    </row>
    <row r="115" spans="1:43" x14ac:dyDescent="0.25">
      <c r="A115" s="3" t="s">
        <v>203</v>
      </c>
      <c r="B115" s="123">
        <v>432238.75222607091</v>
      </c>
      <c r="C115" s="124">
        <v>0</v>
      </c>
      <c r="D115" s="123">
        <v>24550540.57809351</v>
      </c>
      <c r="E115" s="123">
        <v>289234296.48329693</v>
      </c>
      <c r="F115" s="123">
        <v>135446971.68242037</v>
      </c>
      <c r="G115" s="123">
        <v>90873179.788254172</v>
      </c>
      <c r="H115" s="123">
        <v>688551932.87539828</v>
      </c>
      <c r="I115" s="123">
        <v>5191956.8093309067</v>
      </c>
      <c r="J115" s="123">
        <v>0</v>
      </c>
      <c r="K115" s="123">
        <v>0</v>
      </c>
      <c r="L115" s="123">
        <v>0</v>
      </c>
      <c r="M115" s="123">
        <v>2002942.7973150159</v>
      </c>
      <c r="N115" s="123">
        <v>0</v>
      </c>
      <c r="O115" s="123">
        <v>34403832.697313055</v>
      </c>
      <c r="P115" s="123">
        <v>13763580.618016005</v>
      </c>
      <c r="Q115" s="123">
        <v>181731275.79796085</v>
      </c>
      <c r="R115" s="123">
        <v>9336276.7568836976</v>
      </c>
      <c r="S115" s="123">
        <v>1495482.7100334642</v>
      </c>
      <c r="T115" s="123">
        <v>0</v>
      </c>
      <c r="U115" s="123">
        <v>1879443.8638720913</v>
      </c>
      <c r="V115" s="123">
        <v>632496.13495371724</v>
      </c>
      <c r="W115" s="123">
        <v>0</v>
      </c>
      <c r="X115" s="123">
        <v>3845390.8295661355</v>
      </c>
      <c r="Y115" s="123">
        <v>118204675.31654239</v>
      </c>
      <c r="Z115" s="123">
        <v>18906025.832208067</v>
      </c>
      <c r="AA115" s="123">
        <v>75540274.428070977</v>
      </c>
      <c r="AB115" s="123">
        <v>46275443.394195579</v>
      </c>
      <c r="AC115" s="123">
        <v>0</v>
      </c>
      <c r="AD115" s="123">
        <v>85406958.942444965</v>
      </c>
      <c r="AE115" s="123">
        <v>132178299.36006662</v>
      </c>
      <c r="AF115" s="123">
        <v>0</v>
      </c>
      <c r="AG115" s="123">
        <v>365030186.20716655</v>
      </c>
      <c r="AH115" s="123">
        <v>0</v>
      </c>
      <c r="AI115" s="123">
        <v>1466182748.8796251</v>
      </c>
      <c r="AJ115" s="123">
        <v>17189090.295309108</v>
      </c>
      <c r="AK115" s="123">
        <v>258926418.97101703</v>
      </c>
      <c r="AL115" s="123">
        <v>85406958.942444965</v>
      </c>
      <c r="AM115" s="16">
        <v>13.717693573253529</v>
      </c>
      <c r="AN115" s="16">
        <v>1.1865809811968795</v>
      </c>
      <c r="AO115" s="16">
        <v>20.569001098395525</v>
      </c>
      <c r="AP115" s="16">
        <v>7.2596012087577169</v>
      </c>
      <c r="AQ115" s="16">
        <v>42.73287686160365</v>
      </c>
    </row>
    <row r="116" spans="1:43" x14ac:dyDescent="0.25">
      <c r="A116" s="3" t="s">
        <v>204</v>
      </c>
      <c r="B116" s="123">
        <v>626932.15131411562</v>
      </c>
      <c r="C116" s="124">
        <v>657595.54981506476</v>
      </c>
      <c r="D116" s="123">
        <v>63828102.624317497</v>
      </c>
      <c r="E116" s="123">
        <v>461660832.50161457</v>
      </c>
      <c r="F116" s="123">
        <v>89448757.29466328</v>
      </c>
      <c r="G116" s="123">
        <v>26298949.764183246</v>
      </c>
      <c r="H116" s="123">
        <v>175142862.69790015</v>
      </c>
      <c r="I116" s="123">
        <v>1898079.5905986417</v>
      </c>
      <c r="J116" s="123">
        <v>0</v>
      </c>
      <c r="K116" s="123">
        <v>0</v>
      </c>
      <c r="L116" s="123">
        <v>0</v>
      </c>
      <c r="M116" s="123">
        <v>2846624.493630013</v>
      </c>
      <c r="N116" s="123">
        <v>0</v>
      </c>
      <c r="O116" s="123">
        <v>23044772.500440322</v>
      </c>
      <c r="P116" s="123">
        <v>2346512.7106205602</v>
      </c>
      <c r="Q116" s="123">
        <v>108978200.35617131</v>
      </c>
      <c r="R116" s="123">
        <v>4755210.219378069</v>
      </c>
      <c r="S116" s="123">
        <v>0</v>
      </c>
      <c r="T116" s="123">
        <v>0</v>
      </c>
      <c r="U116" s="123">
        <v>0</v>
      </c>
      <c r="V116" s="123">
        <v>4183456.7799761239</v>
      </c>
      <c r="W116" s="123">
        <v>0</v>
      </c>
      <c r="X116" s="123">
        <v>840915.04726119875</v>
      </c>
      <c r="Y116" s="123">
        <v>9961226.1883794181</v>
      </c>
      <c r="Z116" s="123">
        <v>8460010.4503023531</v>
      </c>
      <c r="AA116" s="123">
        <v>33842885.085813798</v>
      </c>
      <c r="AB116" s="123">
        <v>0</v>
      </c>
      <c r="AC116" s="123">
        <v>268116.51891426445</v>
      </c>
      <c r="AD116" s="123">
        <v>48442969.471026815</v>
      </c>
      <c r="AE116" s="123">
        <v>91786344.507720232</v>
      </c>
      <c r="AF116" s="123">
        <v>0</v>
      </c>
      <c r="AG116" s="123">
        <v>186713851.48437363</v>
      </c>
      <c r="AH116" s="123">
        <v>0</v>
      </c>
      <c r="AI116" s="123">
        <v>956778222.23526883</v>
      </c>
      <c r="AJ116" s="123">
        <v>9779582.046615392</v>
      </c>
      <c r="AK116" s="123">
        <v>52264121.724495575</v>
      </c>
      <c r="AL116" s="123">
        <v>48711085.989941075</v>
      </c>
      <c r="AM116" s="16">
        <v>9.7037699775136392</v>
      </c>
      <c r="AN116" s="16">
        <v>0.72891286949499612</v>
      </c>
      <c r="AO116" s="16">
        <v>4.5775577106629637</v>
      </c>
      <c r="AP116" s="16">
        <v>4.2847265461818846</v>
      </c>
      <c r="AQ116" s="16">
        <v>19.294967103853484</v>
      </c>
    </row>
    <row r="117" spans="1:43" x14ac:dyDescent="0.25">
      <c r="A117" s="3" t="s">
        <v>205</v>
      </c>
      <c r="B117" s="123">
        <v>2506649.5126312831</v>
      </c>
      <c r="C117" s="124">
        <v>0</v>
      </c>
      <c r="D117" s="123">
        <v>66953765.385475837</v>
      </c>
      <c r="E117" s="123">
        <v>159323836.81676742</v>
      </c>
      <c r="F117" s="123">
        <v>167932.89576196286</v>
      </c>
      <c r="G117" s="123">
        <v>616492.72636107006</v>
      </c>
      <c r="H117" s="123">
        <v>5408545.5141926389</v>
      </c>
      <c r="I117" s="123">
        <v>0</v>
      </c>
      <c r="J117" s="123">
        <v>0</v>
      </c>
      <c r="K117" s="123">
        <v>0</v>
      </c>
      <c r="L117" s="123">
        <v>0</v>
      </c>
      <c r="M117" s="123">
        <v>6859495.9942623302</v>
      </c>
      <c r="N117" s="123">
        <v>0</v>
      </c>
      <c r="O117" s="123">
        <v>5843798.207295537</v>
      </c>
      <c r="P117" s="123">
        <v>1393820.8977485674</v>
      </c>
      <c r="Q117" s="123">
        <v>17492156.779129863</v>
      </c>
      <c r="R117" s="123">
        <v>1085728.1413980175</v>
      </c>
      <c r="S117" s="123">
        <v>1606043.3562194847</v>
      </c>
      <c r="T117" s="123">
        <v>0</v>
      </c>
      <c r="U117" s="123">
        <v>131163436.45721102</v>
      </c>
      <c r="V117" s="123">
        <v>38413844.012655877</v>
      </c>
      <c r="W117" s="123">
        <v>2436653.372388416</v>
      </c>
      <c r="X117" s="123">
        <v>2264876.5869433102</v>
      </c>
      <c r="Y117" s="123">
        <v>8241670.263288592</v>
      </c>
      <c r="Z117" s="123">
        <v>4050781.6107365512</v>
      </c>
      <c r="AA117" s="123">
        <v>2039823.688832965</v>
      </c>
      <c r="AB117" s="123">
        <v>0</v>
      </c>
      <c r="AC117" s="123">
        <v>949079.43007294263</v>
      </c>
      <c r="AD117" s="123">
        <v>19182386.892851874</v>
      </c>
      <c r="AE117" s="123">
        <v>49795384.099387288</v>
      </c>
      <c r="AF117" s="123">
        <v>0</v>
      </c>
      <c r="AG117" s="123">
        <v>37948144.718281366</v>
      </c>
      <c r="AH117" s="123">
        <v>0</v>
      </c>
      <c r="AI117" s="123">
        <v>266566494.72962651</v>
      </c>
      <c r="AJ117" s="123">
        <v>176970581.92681614</v>
      </c>
      <c r="AK117" s="123">
        <v>14332275.562858108</v>
      </c>
      <c r="AL117" s="123">
        <v>20131466.322924819</v>
      </c>
      <c r="AM117" s="16">
        <v>3.4509020921640627</v>
      </c>
      <c r="AN117" s="16">
        <v>8.9128835782786755</v>
      </c>
      <c r="AO117" s="16">
        <v>1.3594903285618416</v>
      </c>
      <c r="AP117" s="16">
        <v>1.8704030663668314</v>
      </c>
      <c r="AQ117" s="16">
        <v>15.593679065371411</v>
      </c>
    </row>
    <row r="118" spans="1:43" x14ac:dyDescent="0.25">
      <c r="A118" s="3" t="s">
        <v>206</v>
      </c>
      <c r="B118" s="123">
        <v>8358134.1290841093</v>
      </c>
      <c r="C118" s="124">
        <v>185013.9384602303</v>
      </c>
      <c r="D118" s="123">
        <v>85446426.935948089</v>
      </c>
      <c r="E118" s="123">
        <v>305329593.7905525</v>
      </c>
      <c r="F118" s="123">
        <v>552786.25467398984</v>
      </c>
      <c r="G118" s="123">
        <v>2316808.2849316839</v>
      </c>
      <c r="H118" s="123">
        <v>7160879.0238826443</v>
      </c>
      <c r="I118" s="123">
        <v>0</v>
      </c>
      <c r="J118" s="123">
        <v>0</v>
      </c>
      <c r="K118" s="123">
        <v>0</v>
      </c>
      <c r="L118" s="123">
        <v>0</v>
      </c>
      <c r="M118" s="123">
        <v>12158990.134768814</v>
      </c>
      <c r="N118" s="123">
        <v>0</v>
      </c>
      <c r="O118" s="123">
        <v>22807166.150089987</v>
      </c>
      <c r="P118" s="123">
        <v>1004363.6591849086</v>
      </c>
      <c r="Q118" s="123">
        <v>30633941.092038382</v>
      </c>
      <c r="R118" s="123">
        <v>25737019.315446481</v>
      </c>
      <c r="S118" s="123">
        <v>77289609.844581604</v>
      </c>
      <c r="T118" s="123">
        <v>1736167.2574738285</v>
      </c>
      <c r="U118" s="123">
        <v>306471034.5030033</v>
      </c>
      <c r="V118" s="123">
        <v>386632124.13226187</v>
      </c>
      <c r="W118" s="123">
        <v>46465106.031496637</v>
      </c>
      <c r="X118" s="123">
        <v>104725521.59398493</v>
      </c>
      <c r="Y118" s="123">
        <v>31692572.936510667</v>
      </c>
      <c r="Z118" s="123">
        <v>5122863.6095854482</v>
      </c>
      <c r="AA118" s="123">
        <v>12176702.951876378</v>
      </c>
      <c r="AB118" s="123">
        <v>0</v>
      </c>
      <c r="AC118" s="123">
        <v>5666298.2810244607</v>
      </c>
      <c r="AD118" s="123">
        <v>112688117.24502337</v>
      </c>
      <c r="AE118" s="123">
        <v>82261803.233884841</v>
      </c>
      <c r="AF118" s="123">
        <v>0</v>
      </c>
      <c r="AG118" s="123">
        <v>349100808.83558697</v>
      </c>
      <c r="AH118" s="123">
        <v>0</v>
      </c>
      <c r="AI118" s="123">
        <v>475954103.39361525</v>
      </c>
      <c r="AJ118" s="123">
        <v>949056582.67824876</v>
      </c>
      <c r="AK118" s="123">
        <v>48992139.497972496</v>
      </c>
      <c r="AL118" s="123">
        <v>118354415.52604783</v>
      </c>
      <c r="AM118" s="16">
        <v>5.5435825066218163</v>
      </c>
      <c r="AN118" s="16">
        <v>38.143595297866568</v>
      </c>
      <c r="AO118" s="16">
        <v>4.3168544726673099</v>
      </c>
      <c r="AP118" s="16">
        <v>9.8823203039658871</v>
      </c>
      <c r="AQ118" s="16">
        <v>57.886352581121585</v>
      </c>
    </row>
    <row r="119" spans="1:43" x14ac:dyDescent="0.25">
      <c r="A119" s="3" t="s">
        <v>207</v>
      </c>
      <c r="B119" s="123">
        <v>3463218.5561361276</v>
      </c>
      <c r="C119" s="124">
        <v>0</v>
      </c>
      <c r="D119" s="123">
        <v>135958224.85762998</v>
      </c>
      <c r="E119" s="123">
        <v>281950658.25162947</v>
      </c>
      <c r="F119" s="123">
        <v>978370.10509011918</v>
      </c>
      <c r="G119" s="123">
        <v>4814852.5215757638</v>
      </c>
      <c r="H119" s="123">
        <v>3915724.5347267073</v>
      </c>
      <c r="I119" s="123">
        <v>0</v>
      </c>
      <c r="J119" s="123">
        <v>0</v>
      </c>
      <c r="K119" s="123">
        <v>0</v>
      </c>
      <c r="L119" s="123">
        <v>0</v>
      </c>
      <c r="M119" s="123">
        <v>10914665.962151902</v>
      </c>
      <c r="N119" s="123">
        <v>0</v>
      </c>
      <c r="O119" s="123">
        <v>14568548.875711855</v>
      </c>
      <c r="P119" s="123">
        <v>1709671.246012642</v>
      </c>
      <c r="Q119" s="123">
        <v>39622632.732538812</v>
      </c>
      <c r="R119" s="123">
        <v>5485045.2455038251</v>
      </c>
      <c r="S119" s="123">
        <v>6116603.8670032676</v>
      </c>
      <c r="T119" s="123">
        <v>0</v>
      </c>
      <c r="U119" s="123">
        <v>43684567.62363255</v>
      </c>
      <c r="V119" s="123">
        <v>31343032.211980663</v>
      </c>
      <c r="W119" s="123">
        <v>2745304.6634963495</v>
      </c>
      <c r="X119" s="123">
        <v>10942593.49498033</v>
      </c>
      <c r="Y119" s="123">
        <v>18651650.149709381</v>
      </c>
      <c r="Z119" s="123">
        <v>3977927.4349791575</v>
      </c>
      <c r="AA119" s="123">
        <v>2908919.6853167377</v>
      </c>
      <c r="AB119" s="123">
        <v>0</v>
      </c>
      <c r="AC119" s="123">
        <v>1559422.4348813086</v>
      </c>
      <c r="AD119" s="123">
        <v>42787822.834106356</v>
      </c>
      <c r="AE119" s="123">
        <v>0</v>
      </c>
      <c r="AF119" s="123">
        <v>0</v>
      </c>
      <c r="AG119" s="123">
        <v>226585808.90036979</v>
      </c>
      <c r="AH119" s="123">
        <v>0</v>
      </c>
      <c r="AI119" s="123">
        <v>497896567.64320338</v>
      </c>
      <c r="AJ119" s="123">
        <v>100317147.10659699</v>
      </c>
      <c r="AK119" s="123">
        <v>25538497.270005278</v>
      </c>
      <c r="AL119" s="123">
        <v>44347245.268987663</v>
      </c>
      <c r="AM119" s="16">
        <v>5.7132388444015891</v>
      </c>
      <c r="AN119" s="16">
        <v>5.4478737289184611</v>
      </c>
      <c r="AO119" s="16">
        <v>2.3366680374974584</v>
      </c>
      <c r="AP119" s="16">
        <v>3.9232716224951378</v>
      </c>
      <c r="AQ119" s="16">
        <v>17.421052233312647</v>
      </c>
    </row>
    <row r="120" spans="1:43" x14ac:dyDescent="0.25">
      <c r="A120" s="3" t="s">
        <v>208</v>
      </c>
      <c r="B120" s="123">
        <v>18958144.445096772</v>
      </c>
      <c r="C120" s="124">
        <v>0</v>
      </c>
      <c r="D120" s="123">
        <v>5688284.5065461155</v>
      </c>
      <c r="E120" s="123">
        <v>91850367.032622948</v>
      </c>
      <c r="F120" s="123">
        <v>59713358.598015614</v>
      </c>
      <c r="G120" s="123">
        <v>34947613.06483493</v>
      </c>
      <c r="H120" s="123">
        <v>331993413.41317844</v>
      </c>
      <c r="I120" s="123">
        <v>370223572.59437555</v>
      </c>
      <c r="J120" s="123">
        <v>0</v>
      </c>
      <c r="K120" s="123">
        <v>0</v>
      </c>
      <c r="L120" s="123">
        <v>2609217.8320515072</v>
      </c>
      <c r="M120" s="123">
        <v>6890336.0535431206</v>
      </c>
      <c r="N120" s="123">
        <v>0</v>
      </c>
      <c r="O120" s="123">
        <v>245287.5790132879</v>
      </c>
      <c r="P120" s="123">
        <v>30056864.635315761</v>
      </c>
      <c r="Q120" s="123">
        <v>5402095863.421999</v>
      </c>
      <c r="R120" s="123">
        <v>1538595.9020724474</v>
      </c>
      <c r="S120" s="123">
        <v>0</v>
      </c>
      <c r="T120" s="123">
        <v>0</v>
      </c>
      <c r="U120" s="123">
        <v>0</v>
      </c>
      <c r="V120" s="123">
        <v>1029844.6936339262</v>
      </c>
      <c r="W120" s="123">
        <v>0</v>
      </c>
      <c r="X120" s="123">
        <v>605321.74797941255</v>
      </c>
      <c r="Y120" s="123">
        <v>7173592.1838000733</v>
      </c>
      <c r="Z120" s="123">
        <v>8816412.9435018282</v>
      </c>
      <c r="AA120" s="123">
        <v>1235727.5484843145</v>
      </c>
      <c r="AB120" s="123">
        <v>7147739.6230846001</v>
      </c>
      <c r="AC120" s="123">
        <v>0</v>
      </c>
      <c r="AD120" s="123">
        <v>9022326.5425937846</v>
      </c>
      <c r="AE120" s="123">
        <v>284319730.20998561</v>
      </c>
      <c r="AF120" s="123">
        <v>0</v>
      </c>
      <c r="AG120" s="123">
        <v>1343371259.4766989</v>
      </c>
      <c r="AH120" s="123">
        <v>9006923.7167067844</v>
      </c>
      <c r="AI120" s="123">
        <v>6355272323.1765928</v>
      </c>
      <c r="AJ120" s="123">
        <v>3173762.3436857858</v>
      </c>
      <c r="AK120" s="123">
        <v>24373472.298870817</v>
      </c>
      <c r="AL120" s="123">
        <v>9022326.5425937846</v>
      </c>
      <c r="AM120" s="16">
        <v>45.0655163619574</v>
      </c>
      <c r="AN120" s="16">
        <v>0.27567613273475294</v>
      </c>
      <c r="AO120" s="16">
        <v>2.2364337479666405</v>
      </c>
      <c r="AP120" s="16">
        <v>0.87959895556201972</v>
      </c>
      <c r="AQ120" s="16">
        <v>48.457225198220812</v>
      </c>
    </row>
    <row r="121" spans="1:43" x14ac:dyDescent="0.25">
      <c r="A121" s="3" t="s">
        <v>209</v>
      </c>
      <c r="B121" s="123">
        <v>84666967.222609192</v>
      </c>
      <c r="C121" s="124">
        <v>1361642.7411971355</v>
      </c>
      <c r="D121" s="123">
        <v>8456223.7691222578</v>
      </c>
      <c r="E121" s="123">
        <v>72614618.007016584</v>
      </c>
      <c r="F121" s="123">
        <v>507532620.75922567</v>
      </c>
      <c r="G121" s="123">
        <v>5470358.3346159514</v>
      </c>
      <c r="H121" s="123">
        <v>86059788.609868601</v>
      </c>
      <c r="I121" s="123">
        <v>714322380.64107656</v>
      </c>
      <c r="J121" s="123">
        <v>0</v>
      </c>
      <c r="K121" s="123">
        <v>0</v>
      </c>
      <c r="L121" s="123">
        <v>0</v>
      </c>
      <c r="M121" s="123">
        <v>1100246.6793394696</v>
      </c>
      <c r="N121" s="123">
        <v>29800.399383708253</v>
      </c>
      <c r="O121" s="123">
        <v>3077547.6578850904</v>
      </c>
      <c r="P121" s="123">
        <v>13591797.718578085</v>
      </c>
      <c r="Q121" s="123">
        <v>339709239.99279594</v>
      </c>
      <c r="R121" s="123">
        <v>391190.53078205895</v>
      </c>
      <c r="S121" s="123">
        <v>0</v>
      </c>
      <c r="T121" s="123">
        <v>0</v>
      </c>
      <c r="U121" s="123">
        <v>0</v>
      </c>
      <c r="V121" s="123">
        <v>10546644.17323447</v>
      </c>
      <c r="W121" s="123">
        <v>1622275.4597196851</v>
      </c>
      <c r="X121" s="123">
        <v>16874531.037524931</v>
      </c>
      <c r="Y121" s="123">
        <v>21023935.948659282</v>
      </c>
      <c r="Z121" s="123">
        <v>8872899.6653554812</v>
      </c>
      <c r="AA121" s="123">
        <v>34895902.072447605</v>
      </c>
      <c r="AB121" s="123">
        <v>4499812.6252536802</v>
      </c>
      <c r="AC121" s="123">
        <v>2110578.1741643008</v>
      </c>
      <c r="AD121" s="123">
        <v>59291379.432770453</v>
      </c>
      <c r="AE121" s="123">
        <v>54004255.808676653</v>
      </c>
      <c r="AF121" s="123">
        <v>0</v>
      </c>
      <c r="AG121" s="123">
        <v>182001826.16494831</v>
      </c>
      <c r="AH121" s="123">
        <v>5406084.1752337664</v>
      </c>
      <c r="AI121" s="123">
        <v>1837993232.5327146</v>
      </c>
      <c r="AJ121" s="123">
        <v>29434641.20126114</v>
      </c>
      <c r="AK121" s="123">
        <v>69292550.31171605</v>
      </c>
      <c r="AL121" s="123">
        <v>61401957.606934756</v>
      </c>
      <c r="AM121" s="16">
        <v>16.519132515424761</v>
      </c>
      <c r="AN121" s="16">
        <v>1.892019718497858</v>
      </c>
      <c r="AO121" s="16">
        <v>5.9703647349645026</v>
      </c>
      <c r="AP121" s="16">
        <v>5.3296574779864612</v>
      </c>
      <c r="AQ121" s="16">
        <v>29.711174446873585</v>
      </c>
    </row>
    <row r="122" spans="1:43" x14ac:dyDescent="0.25">
      <c r="A122" s="3" t="s">
        <v>210</v>
      </c>
      <c r="B122" s="123">
        <v>2310046.6741032116</v>
      </c>
      <c r="C122" s="124">
        <v>0</v>
      </c>
      <c r="D122" s="123">
        <v>103080891.1643807</v>
      </c>
      <c r="E122" s="123">
        <v>577630660.7080723</v>
      </c>
      <c r="F122" s="123">
        <v>258945316.89125201</v>
      </c>
      <c r="G122" s="123">
        <v>16750448.936718743</v>
      </c>
      <c r="H122" s="123">
        <v>36575328.709742464</v>
      </c>
      <c r="I122" s="123">
        <v>51048215.144174524</v>
      </c>
      <c r="J122" s="123">
        <v>0</v>
      </c>
      <c r="K122" s="123">
        <v>0</v>
      </c>
      <c r="L122" s="123">
        <v>0</v>
      </c>
      <c r="M122" s="123">
        <v>664273.54998013237</v>
      </c>
      <c r="N122" s="123">
        <v>0</v>
      </c>
      <c r="O122" s="123">
        <v>11847367.8971</v>
      </c>
      <c r="P122" s="123">
        <v>25914312.34934403</v>
      </c>
      <c r="Q122" s="123">
        <v>85896691.567179456</v>
      </c>
      <c r="R122" s="123">
        <v>5828987.3366023498</v>
      </c>
      <c r="S122" s="123">
        <v>0</v>
      </c>
      <c r="T122" s="123">
        <v>0</v>
      </c>
      <c r="U122" s="123">
        <v>19335620.836619794</v>
      </c>
      <c r="V122" s="123">
        <v>25571481.446501549</v>
      </c>
      <c r="W122" s="123">
        <v>1299360.5550010763</v>
      </c>
      <c r="X122" s="123">
        <v>54452658.564746864</v>
      </c>
      <c r="Y122" s="123">
        <v>3497940.3578900974</v>
      </c>
      <c r="Z122" s="123">
        <v>1668728.0955893802</v>
      </c>
      <c r="AA122" s="123">
        <v>31035395.591847703</v>
      </c>
      <c r="AB122" s="123">
        <v>0</v>
      </c>
      <c r="AC122" s="123">
        <v>1150988.6818171379</v>
      </c>
      <c r="AD122" s="123">
        <v>38442727.99093318</v>
      </c>
      <c r="AE122" s="123">
        <v>79594727.328110665</v>
      </c>
      <c r="AF122" s="123">
        <v>7164935.4577686796</v>
      </c>
      <c r="AG122" s="123">
        <v>134402051.19729215</v>
      </c>
      <c r="AH122" s="123">
        <v>0</v>
      </c>
      <c r="AI122" s="123">
        <v>1170663553.5920477</v>
      </c>
      <c r="AJ122" s="123">
        <v>106488108.73947163</v>
      </c>
      <c r="AK122" s="123">
        <v>36202064.045327187</v>
      </c>
      <c r="AL122" s="123">
        <v>39593716.672750317</v>
      </c>
      <c r="AM122" s="16">
        <v>11.610343684954408</v>
      </c>
      <c r="AN122" s="16">
        <v>5.8016550251764771</v>
      </c>
      <c r="AO122" s="16">
        <v>3.2591183859431299</v>
      </c>
      <c r="AP122" s="16">
        <v>3.5450356397399188</v>
      </c>
      <c r="AQ122" s="16">
        <v>24.216152735813932</v>
      </c>
    </row>
    <row r="123" spans="1:43" x14ac:dyDescent="0.25">
      <c r="A123" s="3" t="s">
        <v>211</v>
      </c>
      <c r="B123" s="123">
        <v>1023512.1822344859</v>
      </c>
      <c r="C123" s="124">
        <v>937762.24583651335</v>
      </c>
      <c r="D123" s="123">
        <v>26085289.594708312</v>
      </c>
      <c r="E123" s="123">
        <v>49095031.781443849</v>
      </c>
      <c r="F123" s="123">
        <v>256060308.36219883</v>
      </c>
      <c r="G123" s="123">
        <v>41993879.097438306</v>
      </c>
      <c r="H123" s="123">
        <v>683486400.24266624</v>
      </c>
      <c r="I123" s="123">
        <v>13674340276.776461</v>
      </c>
      <c r="J123" s="123">
        <v>0</v>
      </c>
      <c r="K123" s="123">
        <v>0</v>
      </c>
      <c r="L123" s="123">
        <v>0</v>
      </c>
      <c r="M123" s="123">
        <v>11347150.550891407</v>
      </c>
      <c r="N123" s="123">
        <v>0</v>
      </c>
      <c r="O123" s="123">
        <v>1368283.4889136774</v>
      </c>
      <c r="P123" s="123">
        <v>2295737.1768527762</v>
      </c>
      <c r="Q123" s="123">
        <v>17372078.005440418</v>
      </c>
      <c r="R123" s="123">
        <v>4138698.9569267496</v>
      </c>
      <c r="S123" s="123">
        <v>895140.88338323624</v>
      </c>
      <c r="T123" s="123">
        <v>0</v>
      </c>
      <c r="U123" s="123">
        <v>0</v>
      </c>
      <c r="V123" s="123">
        <v>6071446.4079531878</v>
      </c>
      <c r="W123" s="123">
        <v>0</v>
      </c>
      <c r="X123" s="123">
        <v>5580463.0814693039</v>
      </c>
      <c r="Y123" s="123">
        <v>6065928.6091704322</v>
      </c>
      <c r="Z123" s="123">
        <v>3084892.248380594</v>
      </c>
      <c r="AA123" s="123">
        <v>2225609.8749486287</v>
      </c>
      <c r="AB123" s="123">
        <v>0</v>
      </c>
      <c r="AC123" s="123">
        <v>926511.30159102904</v>
      </c>
      <c r="AD123" s="123">
        <v>55599353.05974678</v>
      </c>
      <c r="AE123" s="123">
        <v>137163726.39386278</v>
      </c>
      <c r="AF123" s="123">
        <v>0</v>
      </c>
      <c r="AG123" s="123">
        <v>250098695.86489013</v>
      </c>
      <c r="AH123" s="123">
        <v>0</v>
      </c>
      <c r="AI123" s="123">
        <v>14765405709.505085</v>
      </c>
      <c r="AJ123" s="123">
        <v>16685749.329732478</v>
      </c>
      <c r="AK123" s="123">
        <v>11376430.732499655</v>
      </c>
      <c r="AL123" s="123">
        <v>56525864.361337811</v>
      </c>
      <c r="AM123" s="16">
        <v>89.281309367160233</v>
      </c>
      <c r="AN123" s="16">
        <v>1.1564998511766436</v>
      </c>
      <c r="AO123" s="16">
        <v>1.0935288717399174</v>
      </c>
      <c r="AP123" s="16">
        <v>4.9272060778642022</v>
      </c>
      <c r="AQ123" s="16">
        <v>96.458544167941</v>
      </c>
    </row>
    <row r="124" spans="1:43" x14ac:dyDescent="0.25">
      <c r="A124" s="3" t="s">
        <v>212</v>
      </c>
      <c r="B124" s="123">
        <v>573158.36945043819</v>
      </c>
      <c r="C124" s="124">
        <v>0</v>
      </c>
      <c r="D124" s="123">
        <v>13422463.405042101</v>
      </c>
      <c r="E124" s="123">
        <v>97531449.386324152</v>
      </c>
      <c r="F124" s="123">
        <v>289259595.9977771</v>
      </c>
      <c r="G124" s="123">
        <v>164690372.55641544</v>
      </c>
      <c r="H124" s="123">
        <v>553382223.50811374</v>
      </c>
      <c r="I124" s="123">
        <v>42329844564.15789</v>
      </c>
      <c r="J124" s="123">
        <v>0</v>
      </c>
      <c r="K124" s="123">
        <v>0</v>
      </c>
      <c r="L124" s="123">
        <v>0</v>
      </c>
      <c r="M124" s="123">
        <v>11659389.549215101</v>
      </c>
      <c r="N124" s="123">
        <v>94084.126783705113</v>
      </c>
      <c r="O124" s="123">
        <v>8568992.1618711129</v>
      </c>
      <c r="P124" s="123">
        <v>7753097.8141544722</v>
      </c>
      <c r="Q124" s="123">
        <v>12804977.264118241</v>
      </c>
      <c r="R124" s="123">
        <v>789024.44810999441</v>
      </c>
      <c r="S124" s="123">
        <v>0</v>
      </c>
      <c r="T124" s="123">
        <v>0</v>
      </c>
      <c r="U124" s="123">
        <v>2791082.2987448215</v>
      </c>
      <c r="V124" s="123">
        <v>4477807.7647821428</v>
      </c>
      <c r="W124" s="123">
        <v>225767.18521419738</v>
      </c>
      <c r="X124" s="123">
        <v>9901904.8639667239</v>
      </c>
      <c r="Y124" s="123">
        <v>8514203.3715374414</v>
      </c>
      <c r="Z124" s="123">
        <v>1218166.8501675634</v>
      </c>
      <c r="AA124" s="123">
        <v>7016468.6358229658</v>
      </c>
      <c r="AB124" s="123">
        <v>1515420.9113815324</v>
      </c>
      <c r="AC124" s="123">
        <v>10220634.943932366</v>
      </c>
      <c r="AD124" s="123">
        <v>29346416.665795416</v>
      </c>
      <c r="AE124" s="123">
        <v>103162105.0676008</v>
      </c>
      <c r="AF124" s="123">
        <v>0</v>
      </c>
      <c r="AG124" s="123">
        <v>187430897.45610654</v>
      </c>
      <c r="AH124" s="123">
        <v>0</v>
      </c>
      <c r="AI124" s="123">
        <v>43489584368.297157</v>
      </c>
      <c r="AJ124" s="123">
        <v>18185586.560817879</v>
      </c>
      <c r="AK124" s="123">
        <v>18264259.768909503</v>
      </c>
      <c r="AL124" s="123">
        <v>39567051.609727778</v>
      </c>
      <c r="AM124" s="16">
        <v>215.50211940330328</v>
      </c>
      <c r="AN124" s="16">
        <v>1.2503733398764976</v>
      </c>
      <c r="AO124" s="16">
        <v>1.7084449369827119</v>
      </c>
      <c r="AP124" s="16">
        <v>3.5306362155483111</v>
      </c>
      <c r="AQ124" s="16">
        <v>221.99157389571079</v>
      </c>
    </row>
    <row r="125" spans="1:43" x14ac:dyDescent="0.25">
      <c r="A125" s="3" t="s">
        <v>213</v>
      </c>
      <c r="B125" s="123">
        <v>0</v>
      </c>
      <c r="C125" s="124">
        <v>0</v>
      </c>
      <c r="D125" s="123">
        <v>20527758.566703849</v>
      </c>
      <c r="E125" s="123">
        <v>94060592.183800071</v>
      </c>
      <c r="F125" s="123">
        <v>19106821.111959137</v>
      </c>
      <c r="G125" s="123">
        <v>20451953.188907802</v>
      </c>
      <c r="H125" s="123">
        <v>136424583.3577956</v>
      </c>
      <c r="I125" s="123">
        <v>9839385081.586729</v>
      </c>
      <c r="J125" s="123">
        <v>0</v>
      </c>
      <c r="K125" s="123">
        <v>0</v>
      </c>
      <c r="L125" s="123">
        <v>31647.096812070682</v>
      </c>
      <c r="M125" s="123">
        <v>5319032.6033777567</v>
      </c>
      <c r="N125" s="123">
        <v>0</v>
      </c>
      <c r="O125" s="123">
        <v>40696629.797060594</v>
      </c>
      <c r="P125" s="123">
        <v>19661817.021859527</v>
      </c>
      <c r="Q125" s="123">
        <v>6690426.4662713539</v>
      </c>
      <c r="R125" s="123">
        <v>20365.42789487074</v>
      </c>
      <c r="S125" s="123">
        <v>2177455.2535274657</v>
      </c>
      <c r="T125" s="123">
        <v>603784.73159944417</v>
      </c>
      <c r="U125" s="123">
        <v>0</v>
      </c>
      <c r="V125" s="123">
        <v>4284500.0097849267</v>
      </c>
      <c r="W125" s="123">
        <v>4090375.2715317323</v>
      </c>
      <c r="X125" s="123">
        <v>13599781.130746193</v>
      </c>
      <c r="Y125" s="123">
        <v>2504055.1087105419</v>
      </c>
      <c r="Z125" s="123">
        <v>537616.33300064574</v>
      </c>
      <c r="AA125" s="123">
        <v>13240150.961858351</v>
      </c>
      <c r="AB125" s="123">
        <v>0</v>
      </c>
      <c r="AC125" s="123">
        <v>26707502.964832973</v>
      </c>
      <c r="AD125" s="123">
        <v>21117402.845456842</v>
      </c>
      <c r="AE125" s="123">
        <v>23557905.086205184</v>
      </c>
      <c r="AF125" s="123">
        <v>0</v>
      </c>
      <c r="AG125" s="123">
        <v>120712403.86308925</v>
      </c>
      <c r="AH125" s="123">
        <v>7621984.9312119605</v>
      </c>
      <c r="AI125" s="123">
        <v>10202356342.981277</v>
      </c>
      <c r="AJ125" s="123">
        <v>24776261.82508463</v>
      </c>
      <c r="AK125" s="123">
        <v>16281822.403569538</v>
      </c>
      <c r="AL125" s="123">
        <v>47824905.810289823</v>
      </c>
      <c r="AM125" s="16">
        <v>66.154385539775404</v>
      </c>
      <c r="AN125" s="16">
        <v>1.6273681016212052</v>
      </c>
      <c r="AO125" s="16">
        <v>1.53119225661664</v>
      </c>
      <c r="AP125" s="16">
        <v>4.2114904141801173</v>
      </c>
      <c r="AQ125" s="16">
        <v>73.524436312193359</v>
      </c>
    </row>
    <row r="126" spans="1:43" x14ac:dyDescent="0.25">
      <c r="A126" s="3" t="s">
        <v>214</v>
      </c>
      <c r="B126" s="123">
        <v>0</v>
      </c>
      <c r="C126" s="124">
        <v>0</v>
      </c>
      <c r="D126" s="123">
        <v>32492972.89575135</v>
      </c>
      <c r="E126" s="123">
        <v>42585229.339126036</v>
      </c>
      <c r="F126" s="123">
        <v>0</v>
      </c>
      <c r="G126" s="123">
        <v>17103093.857022651</v>
      </c>
      <c r="H126" s="123">
        <v>0</v>
      </c>
      <c r="I126" s="123">
        <v>0</v>
      </c>
      <c r="J126" s="123">
        <v>0</v>
      </c>
      <c r="K126" s="123">
        <v>0</v>
      </c>
      <c r="L126" s="123">
        <v>0</v>
      </c>
      <c r="M126" s="123">
        <v>1288477.83713967</v>
      </c>
      <c r="N126" s="123">
        <v>0</v>
      </c>
      <c r="O126" s="123">
        <v>4873075.7353372853</v>
      </c>
      <c r="P126" s="123">
        <v>1745862.0912346619</v>
      </c>
      <c r="Q126" s="123">
        <v>85642.360907258437</v>
      </c>
      <c r="R126" s="123">
        <v>4793097.4970155964</v>
      </c>
      <c r="S126" s="123">
        <v>7595440.7131255008</v>
      </c>
      <c r="T126" s="123">
        <v>0</v>
      </c>
      <c r="U126" s="123">
        <v>130516029.10037377</v>
      </c>
      <c r="V126" s="123">
        <v>14698330.358715435</v>
      </c>
      <c r="W126" s="123">
        <v>7238408.0314683253</v>
      </c>
      <c r="X126" s="123">
        <v>159430346.83653301</v>
      </c>
      <c r="Y126" s="123">
        <v>8265870.3301434461</v>
      </c>
      <c r="Z126" s="123">
        <v>2264757.5882111192</v>
      </c>
      <c r="AA126" s="123">
        <v>3066248.3023151136</v>
      </c>
      <c r="AB126" s="123">
        <v>0</v>
      </c>
      <c r="AC126" s="123">
        <v>189078763.26346904</v>
      </c>
      <c r="AD126" s="123">
        <v>47716208.555940397</v>
      </c>
      <c r="AE126" s="123">
        <v>63439002.994187571</v>
      </c>
      <c r="AF126" s="123">
        <v>0</v>
      </c>
      <c r="AG126" s="123">
        <v>102175613.61279093</v>
      </c>
      <c r="AH126" s="123">
        <v>3107885.9664572687</v>
      </c>
      <c r="AI126" s="123">
        <v>100174354.11651891</v>
      </c>
      <c r="AJ126" s="123">
        <v>324271652.53723162</v>
      </c>
      <c r="AK126" s="123">
        <v>13596876.220669677</v>
      </c>
      <c r="AL126" s="123">
        <v>241632526.44865856</v>
      </c>
      <c r="AM126" s="16">
        <v>1.5563816679726423</v>
      </c>
      <c r="AN126" s="16">
        <v>15.012888060916667</v>
      </c>
      <c r="AO126" s="16">
        <v>1.2928256227003843</v>
      </c>
      <c r="AP126" s="16">
        <v>19.276292619580683</v>
      </c>
      <c r="AQ126" s="16">
        <v>37.138387971170374</v>
      </c>
    </row>
    <row r="127" spans="1:43" x14ac:dyDescent="0.25">
      <c r="A127" s="3" t="s">
        <v>215</v>
      </c>
      <c r="B127" s="123">
        <v>0</v>
      </c>
      <c r="C127" s="124">
        <v>0</v>
      </c>
      <c r="D127" s="123">
        <v>36198038.307197005</v>
      </c>
      <c r="E127" s="123">
        <v>57996196.175627291</v>
      </c>
      <c r="F127" s="123">
        <v>195813.35356962078</v>
      </c>
      <c r="G127" s="123">
        <v>32067871.250719979</v>
      </c>
      <c r="H127" s="123">
        <v>56718.893054975953</v>
      </c>
      <c r="I127" s="123">
        <v>0</v>
      </c>
      <c r="J127" s="123">
        <v>0</v>
      </c>
      <c r="K127" s="123">
        <v>0</v>
      </c>
      <c r="L127" s="123">
        <v>0</v>
      </c>
      <c r="M127" s="123">
        <v>563310.01347146474</v>
      </c>
      <c r="N127" s="123">
        <v>0</v>
      </c>
      <c r="O127" s="123">
        <v>3483180.5826844866</v>
      </c>
      <c r="P127" s="123">
        <v>399960.86690224538</v>
      </c>
      <c r="Q127" s="123">
        <v>220878.09276428426</v>
      </c>
      <c r="R127" s="123">
        <v>17512739.162135191</v>
      </c>
      <c r="S127" s="123">
        <v>19820439.337946527</v>
      </c>
      <c r="T127" s="123">
        <v>0</v>
      </c>
      <c r="U127" s="123">
        <v>157438344.68384901</v>
      </c>
      <c r="V127" s="123">
        <v>13344750.016264137</v>
      </c>
      <c r="W127" s="123">
        <v>3680605.5931173344</v>
      </c>
      <c r="X127" s="123">
        <v>376623974.12971002</v>
      </c>
      <c r="Y127" s="123">
        <v>15968664.524032045</v>
      </c>
      <c r="Z127" s="123">
        <v>1111010.9985227401</v>
      </c>
      <c r="AA127" s="123">
        <v>4720316.861069371</v>
      </c>
      <c r="AB127" s="123">
        <v>0</v>
      </c>
      <c r="AC127" s="123">
        <v>97976371.165829092</v>
      </c>
      <c r="AD127" s="123">
        <v>72706603.477193013</v>
      </c>
      <c r="AE127" s="123">
        <v>49028393.214443788</v>
      </c>
      <c r="AF127" s="123">
        <v>0</v>
      </c>
      <c r="AG127" s="123">
        <v>65449216.624009676</v>
      </c>
      <c r="AH127" s="123">
        <v>52769299.341024809</v>
      </c>
      <c r="AI127" s="123">
        <v>131181967.53599137</v>
      </c>
      <c r="AJ127" s="123">
        <v>588420852.92302227</v>
      </c>
      <c r="AK127" s="123">
        <v>21799992.383624155</v>
      </c>
      <c r="AL127" s="123">
        <v>170682974.64302209</v>
      </c>
      <c r="AM127" s="16">
        <v>1.9417810370185997</v>
      </c>
      <c r="AN127" s="16">
        <v>25.167621922320993</v>
      </c>
      <c r="AO127" s="16">
        <v>2.0156109167087504</v>
      </c>
      <c r="AP127" s="16">
        <v>13.919473148068121</v>
      </c>
      <c r="AQ127" s="16">
        <v>43.044487024116464</v>
      </c>
    </row>
    <row r="128" spans="1:43" x14ac:dyDescent="0.25">
      <c r="A128" s="3" t="s">
        <v>216</v>
      </c>
      <c r="B128" s="123">
        <v>1653994.8335583867</v>
      </c>
      <c r="C128" s="124">
        <v>0</v>
      </c>
      <c r="D128" s="123">
        <v>61906959.803518564</v>
      </c>
      <c r="E128" s="123">
        <v>51913497.622262679</v>
      </c>
      <c r="F128" s="123">
        <v>945647.11638192507</v>
      </c>
      <c r="G128" s="123">
        <v>24105647.703477573</v>
      </c>
      <c r="H128" s="123">
        <v>0</v>
      </c>
      <c r="I128" s="123">
        <v>0</v>
      </c>
      <c r="J128" s="123">
        <v>0</v>
      </c>
      <c r="K128" s="123">
        <v>0</v>
      </c>
      <c r="L128" s="123">
        <v>0</v>
      </c>
      <c r="M128" s="123">
        <v>3093284.3304174249</v>
      </c>
      <c r="N128" s="123">
        <v>0</v>
      </c>
      <c r="O128" s="123">
        <v>8609054.1889273748</v>
      </c>
      <c r="P128" s="123">
        <v>1544067.6921270473</v>
      </c>
      <c r="Q128" s="123">
        <v>0</v>
      </c>
      <c r="R128" s="123">
        <v>31093200.082193378</v>
      </c>
      <c r="S128" s="123">
        <v>12246118.612888705</v>
      </c>
      <c r="T128" s="123">
        <v>0</v>
      </c>
      <c r="U128" s="123">
        <v>241247552.90710193</v>
      </c>
      <c r="V128" s="123">
        <v>19541227.029883165</v>
      </c>
      <c r="W128" s="123">
        <v>15483912.914147044</v>
      </c>
      <c r="X128" s="123">
        <v>504711024.99070525</v>
      </c>
      <c r="Y128" s="123">
        <v>7000785.8470811546</v>
      </c>
      <c r="Z128" s="123">
        <v>5437812.912190062</v>
      </c>
      <c r="AA128" s="123">
        <v>8586398.9901955016</v>
      </c>
      <c r="AB128" s="123">
        <v>0</v>
      </c>
      <c r="AC128" s="123">
        <v>132264007.96493082</v>
      </c>
      <c r="AD128" s="123">
        <v>90759483.003581196</v>
      </c>
      <c r="AE128" s="123">
        <v>74600851.836630791</v>
      </c>
      <c r="AF128" s="123">
        <v>0</v>
      </c>
      <c r="AG128" s="123">
        <v>64764294.428462394</v>
      </c>
      <c r="AH128" s="123">
        <v>585274057.22225475</v>
      </c>
      <c r="AI128" s="123">
        <v>153772153.29067099</v>
      </c>
      <c r="AJ128" s="123">
        <v>824323036.53691936</v>
      </c>
      <c r="AK128" s="123">
        <v>21024997.749466717</v>
      </c>
      <c r="AL128" s="123">
        <v>223023490.968512</v>
      </c>
      <c r="AM128" s="16">
        <v>2.2032326321416473</v>
      </c>
      <c r="AN128" s="16">
        <v>33.616080027901276</v>
      </c>
      <c r="AO128" s="16">
        <v>1.9466580015314952</v>
      </c>
      <c r="AP128" s="16">
        <v>17.878942061602828</v>
      </c>
      <c r="AQ128" s="16">
        <v>55.644912723177249</v>
      </c>
    </row>
    <row r="129" spans="1:44" x14ac:dyDescent="0.25">
      <c r="A129" s="3" t="s">
        <v>217</v>
      </c>
      <c r="B129" s="123">
        <v>0</v>
      </c>
      <c r="C129" s="124">
        <v>0</v>
      </c>
      <c r="D129" s="123">
        <v>9561280.0641891211</v>
      </c>
      <c r="E129" s="123">
        <v>39181289.125031807</v>
      </c>
      <c r="F129" s="123">
        <v>168151419.47983325</v>
      </c>
      <c r="G129" s="123">
        <v>107007936.88721894</v>
      </c>
      <c r="H129" s="123">
        <v>32299916.788978256</v>
      </c>
      <c r="I129" s="123">
        <v>109719872.52196713</v>
      </c>
      <c r="J129" s="123">
        <v>0</v>
      </c>
      <c r="K129" s="123">
        <v>0</v>
      </c>
      <c r="L129" s="123">
        <v>0</v>
      </c>
      <c r="M129" s="123">
        <v>4298532.8871406475</v>
      </c>
      <c r="N129" s="123">
        <v>0</v>
      </c>
      <c r="O129" s="123">
        <v>60317034.775631607</v>
      </c>
      <c r="P129" s="123">
        <v>889676.9799800386</v>
      </c>
      <c r="Q129" s="123">
        <v>3906348.7348088999</v>
      </c>
      <c r="R129" s="123">
        <v>133981.40863813381</v>
      </c>
      <c r="S129" s="123">
        <v>0</v>
      </c>
      <c r="T129" s="123">
        <v>0</v>
      </c>
      <c r="U129" s="123">
        <v>0</v>
      </c>
      <c r="V129" s="123">
        <v>115152.99712323137</v>
      </c>
      <c r="W129" s="123">
        <v>0</v>
      </c>
      <c r="X129" s="123">
        <v>1759480.0093935302</v>
      </c>
      <c r="Y129" s="123">
        <v>15976587.017358458</v>
      </c>
      <c r="Z129" s="123">
        <v>3126791.2483610241</v>
      </c>
      <c r="AA129" s="123">
        <v>20362360.731129769</v>
      </c>
      <c r="AB129" s="123">
        <v>0</v>
      </c>
      <c r="AC129" s="123">
        <v>5969757.6860603932</v>
      </c>
      <c r="AD129" s="123">
        <v>25494615.491496898</v>
      </c>
      <c r="AE129" s="123">
        <v>22117548.993130974</v>
      </c>
      <c r="AF129" s="123">
        <v>0</v>
      </c>
      <c r="AG129" s="123">
        <v>100950876.72948588</v>
      </c>
      <c r="AH129" s="123">
        <v>0</v>
      </c>
      <c r="AI129" s="123">
        <v>535333308.24477965</v>
      </c>
      <c r="AJ129" s="123">
        <v>2008614.4151548953</v>
      </c>
      <c r="AK129" s="123">
        <v>39465738.996849246</v>
      </c>
      <c r="AL129" s="123">
        <v>31464373.17755729</v>
      </c>
      <c r="AM129" s="16">
        <v>6.0592214270768316</v>
      </c>
      <c r="AN129" s="16">
        <v>0.18566990897249772</v>
      </c>
      <c r="AO129" s="16">
        <v>3.5163443598704922</v>
      </c>
      <c r="AP129" s="16">
        <v>2.8424492202002716</v>
      </c>
      <c r="AQ129" s="16">
        <v>12.603684916120095</v>
      </c>
    </row>
    <row r="130" spans="1:44" x14ac:dyDescent="0.25">
      <c r="A130" s="3" t="s">
        <v>218</v>
      </c>
      <c r="B130" s="123">
        <v>2676587.2913364251</v>
      </c>
      <c r="C130" s="124">
        <v>0</v>
      </c>
      <c r="D130" s="123">
        <v>29230346.308146928</v>
      </c>
      <c r="E130" s="123">
        <v>18623907.062760521</v>
      </c>
      <c r="F130" s="123">
        <v>0</v>
      </c>
      <c r="G130" s="123">
        <v>67320345.290514499</v>
      </c>
      <c r="H130" s="123">
        <v>10661694.573279317</v>
      </c>
      <c r="I130" s="123">
        <v>96289086.283488899</v>
      </c>
      <c r="J130" s="123">
        <v>0</v>
      </c>
      <c r="K130" s="123">
        <v>0</v>
      </c>
      <c r="L130" s="123">
        <v>0</v>
      </c>
      <c r="M130" s="123">
        <v>26948614.180316627</v>
      </c>
      <c r="N130" s="123">
        <v>0</v>
      </c>
      <c r="O130" s="123">
        <v>98155038.513473853</v>
      </c>
      <c r="P130" s="123">
        <v>9141629.5230826437</v>
      </c>
      <c r="Q130" s="123">
        <v>819519.85361748759</v>
      </c>
      <c r="R130" s="123">
        <v>2248895.6143955849</v>
      </c>
      <c r="S130" s="123">
        <v>0</v>
      </c>
      <c r="T130" s="123">
        <v>0</v>
      </c>
      <c r="U130" s="123">
        <v>0</v>
      </c>
      <c r="V130" s="123">
        <v>0</v>
      </c>
      <c r="W130" s="123">
        <v>0</v>
      </c>
      <c r="X130" s="123">
        <v>4764124.8165326128</v>
      </c>
      <c r="Y130" s="123">
        <v>35391225.659993351</v>
      </c>
      <c r="Z130" s="123">
        <v>13931929.646372728</v>
      </c>
      <c r="AA130" s="123">
        <v>84956844.752343476</v>
      </c>
      <c r="AB130" s="123">
        <v>2924243.6642595744</v>
      </c>
      <c r="AC130" s="123">
        <v>21558110.589248326</v>
      </c>
      <c r="AD130" s="123">
        <v>124121088.33832359</v>
      </c>
      <c r="AE130" s="123">
        <v>119297473.707901</v>
      </c>
      <c r="AF130" s="123">
        <v>30450928.413471881</v>
      </c>
      <c r="AG130" s="123">
        <v>6412804661.2653875</v>
      </c>
      <c r="AH130" s="123">
        <v>490952.62138202303</v>
      </c>
      <c r="AI130" s="123">
        <v>359866768.88001722</v>
      </c>
      <c r="AJ130" s="123">
        <v>7013020.4309281977</v>
      </c>
      <c r="AK130" s="123">
        <v>137204243.72296911</v>
      </c>
      <c r="AL130" s="123">
        <v>145679198.92757192</v>
      </c>
      <c r="AM130" s="16">
        <v>4.3906973141580163</v>
      </c>
      <c r="AN130" s="16">
        <v>0.5468911474937439</v>
      </c>
      <c r="AO130" s="16">
        <v>11.329968926528002</v>
      </c>
      <c r="AP130" s="16">
        <v>11.985906599368619</v>
      </c>
      <c r="AQ130" s="16">
        <v>28.253463987548379</v>
      </c>
      <c r="AR130" s="3" t="s">
        <v>219</v>
      </c>
    </row>
    <row r="131" spans="1:44" x14ac:dyDescent="0.25">
      <c r="A131" s="3" t="s">
        <v>220</v>
      </c>
      <c r="B131" s="123">
        <v>0</v>
      </c>
      <c r="C131" s="124">
        <v>0</v>
      </c>
      <c r="D131" s="123">
        <v>72503079.172925904</v>
      </c>
      <c r="E131" s="123">
        <v>57153807.828407146</v>
      </c>
      <c r="F131" s="123">
        <v>4890407.4320559949</v>
      </c>
      <c r="G131" s="123">
        <v>219870505.01309869</v>
      </c>
      <c r="H131" s="123">
        <v>1304826.0698381052</v>
      </c>
      <c r="I131" s="123">
        <v>18563621.234633382</v>
      </c>
      <c r="J131" s="123">
        <v>15297003.02046336</v>
      </c>
      <c r="K131" s="123">
        <v>15297003.02046336</v>
      </c>
      <c r="L131" s="123">
        <v>0</v>
      </c>
      <c r="M131" s="123">
        <v>9503817.5175379403</v>
      </c>
      <c r="N131" s="123">
        <v>0</v>
      </c>
      <c r="O131" s="123">
        <v>151919576.62193376</v>
      </c>
      <c r="P131" s="123">
        <v>6219710.4017335325</v>
      </c>
      <c r="Q131" s="123">
        <v>458282.4003918349</v>
      </c>
      <c r="R131" s="123">
        <v>4784516.6252757376</v>
      </c>
      <c r="S131" s="123">
        <v>1847301.2691529684</v>
      </c>
      <c r="T131" s="123">
        <v>0</v>
      </c>
      <c r="U131" s="123">
        <v>19628468.493286785</v>
      </c>
      <c r="V131" s="123">
        <v>8376902.4259366523</v>
      </c>
      <c r="W131" s="123">
        <v>0</v>
      </c>
      <c r="X131" s="123">
        <v>5900774.8020194443</v>
      </c>
      <c r="Y131" s="123">
        <v>12930593.019966586</v>
      </c>
      <c r="Z131" s="123">
        <v>621490.57424111711</v>
      </c>
      <c r="AA131" s="123">
        <v>5422113.5525074936</v>
      </c>
      <c r="AB131" s="123">
        <v>0</v>
      </c>
      <c r="AC131" s="123">
        <v>16751338.126442321</v>
      </c>
      <c r="AD131" s="123">
        <v>64894759.535069585</v>
      </c>
      <c r="AE131" s="123">
        <v>84032985.619441316</v>
      </c>
      <c r="AF131" s="123">
        <v>0</v>
      </c>
      <c r="AG131" s="123">
        <v>247453770.93991542</v>
      </c>
      <c r="AH131" s="123">
        <v>340475.19438818679</v>
      </c>
      <c r="AI131" s="123">
        <v>572981639.73348308</v>
      </c>
      <c r="AJ131" s="123">
        <v>40537963.61567159</v>
      </c>
      <c r="AK131" s="123">
        <v>18974197.146715198</v>
      </c>
      <c r="AL131" s="123">
        <v>81646097.661511898</v>
      </c>
      <c r="AM131" s="16">
        <v>6.4606675416620636</v>
      </c>
      <c r="AN131" s="16">
        <v>2.5064226121940467</v>
      </c>
      <c r="AO131" s="16">
        <v>1.7729729266664962</v>
      </c>
      <c r="AP131" s="16">
        <v>6.9793348313837749</v>
      </c>
      <c r="AQ131" s="16">
        <v>17.71939791190638</v>
      </c>
    </row>
    <row r="132" spans="1:44" x14ac:dyDescent="0.25">
      <c r="A132" s="3" t="s">
        <v>221</v>
      </c>
      <c r="B132" s="123">
        <v>0</v>
      </c>
      <c r="C132" s="124">
        <v>0</v>
      </c>
      <c r="D132" s="123">
        <v>40363308.401338585</v>
      </c>
      <c r="E132" s="123">
        <v>211199998.4539814</v>
      </c>
      <c r="F132" s="123">
        <v>120070175.18933831</v>
      </c>
      <c r="G132" s="123">
        <v>747289176.28525019</v>
      </c>
      <c r="H132" s="123">
        <v>42378226.95160374</v>
      </c>
      <c r="I132" s="123">
        <v>63972728.546546876</v>
      </c>
      <c r="J132" s="123">
        <v>6388870.3105735919</v>
      </c>
      <c r="K132" s="123">
        <v>6388870.3105735919</v>
      </c>
      <c r="L132" s="123">
        <v>0</v>
      </c>
      <c r="M132" s="123">
        <v>3775840.9557916988</v>
      </c>
      <c r="N132" s="123">
        <v>0</v>
      </c>
      <c r="O132" s="123">
        <v>89414839.233644471</v>
      </c>
      <c r="P132" s="123">
        <v>686306.93359948322</v>
      </c>
      <c r="Q132" s="123">
        <v>0</v>
      </c>
      <c r="R132" s="123">
        <v>1497803.5969392746</v>
      </c>
      <c r="S132" s="123">
        <v>0</v>
      </c>
      <c r="T132" s="123">
        <v>0</v>
      </c>
      <c r="U132" s="123">
        <v>0</v>
      </c>
      <c r="V132" s="123">
        <v>312459.32405722223</v>
      </c>
      <c r="W132" s="123">
        <v>0</v>
      </c>
      <c r="X132" s="123">
        <v>1848718.9964578559</v>
      </c>
      <c r="Y132" s="123">
        <v>8449866.1226247083</v>
      </c>
      <c r="Z132" s="123">
        <v>1603334.8597819917</v>
      </c>
      <c r="AA132" s="123">
        <v>6696949.1966574686</v>
      </c>
      <c r="AB132" s="123">
        <v>2071631.9497446131</v>
      </c>
      <c r="AC132" s="123">
        <v>4103455.27309732</v>
      </c>
      <c r="AD132" s="123">
        <v>24471226.207949273</v>
      </c>
      <c r="AE132" s="123">
        <v>56540321.689269751</v>
      </c>
      <c r="AF132" s="123">
        <v>0</v>
      </c>
      <c r="AG132" s="123">
        <v>107826334.58580406</v>
      </c>
      <c r="AH132" s="123">
        <v>1063505.2545059589</v>
      </c>
      <c r="AI132" s="123">
        <v>1331928341.572242</v>
      </c>
      <c r="AJ132" s="123">
        <v>3658981.9174543526</v>
      </c>
      <c r="AK132" s="123">
        <v>18821782.128808782</v>
      </c>
      <c r="AL132" s="123">
        <v>28574681.481046591</v>
      </c>
      <c r="AM132" s="16">
        <v>12.689850964360186</v>
      </c>
      <c r="AN132" s="16">
        <v>0.31173254918374566</v>
      </c>
      <c r="AO132" s="16">
        <v>1.7544743825226303</v>
      </c>
      <c r="AP132" s="16">
        <v>2.5966124044414967</v>
      </c>
      <c r="AQ132" s="16">
        <v>17.352670300508059</v>
      </c>
    </row>
    <row r="133" spans="1:44" x14ac:dyDescent="0.25">
      <c r="A133" s="3" t="s">
        <v>222</v>
      </c>
      <c r="B133" s="123">
        <v>0</v>
      </c>
      <c r="C133" s="124">
        <v>0</v>
      </c>
      <c r="D133" s="123">
        <v>37536203.996164285</v>
      </c>
      <c r="E133" s="123">
        <v>141441185.52222154</v>
      </c>
      <c r="F133" s="123">
        <v>137488957.67040449</v>
      </c>
      <c r="G133" s="123">
        <v>694037739.23168755</v>
      </c>
      <c r="H133" s="123">
        <v>16514881.387111291</v>
      </c>
      <c r="I133" s="123">
        <v>7593073.719642262</v>
      </c>
      <c r="J133" s="123">
        <v>10508156.75453531</v>
      </c>
      <c r="K133" s="123">
        <v>10508156.75453531</v>
      </c>
      <c r="L133" s="123">
        <v>0</v>
      </c>
      <c r="M133" s="123">
        <v>4321910.9180218792</v>
      </c>
      <c r="N133" s="123">
        <v>0</v>
      </c>
      <c r="O133" s="123">
        <v>57101831.523121782</v>
      </c>
      <c r="P133" s="123">
        <v>10231817.276267637</v>
      </c>
      <c r="Q133" s="123">
        <v>0</v>
      </c>
      <c r="R133" s="123">
        <v>2352936.0457151802</v>
      </c>
      <c r="S133" s="123">
        <v>0</v>
      </c>
      <c r="T133" s="123">
        <v>0</v>
      </c>
      <c r="U133" s="123">
        <v>224280.9056928707</v>
      </c>
      <c r="V133" s="123">
        <v>0</v>
      </c>
      <c r="W133" s="123">
        <v>0</v>
      </c>
      <c r="X133" s="123">
        <v>1717242.9010352453</v>
      </c>
      <c r="Y133" s="123">
        <v>418728.38998806232</v>
      </c>
      <c r="Z133" s="123">
        <v>671951.25149220123</v>
      </c>
      <c r="AA133" s="123">
        <v>49245659.230121918</v>
      </c>
      <c r="AB133" s="123">
        <v>11442998.708389595</v>
      </c>
      <c r="AC133" s="123">
        <v>7385638.4469363373</v>
      </c>
      <c r="AD133" s="123">
        <v>33126652.556801513</v>
      </c>
      <c r="AE133" s="123">
        <v>32737988.316796806</v>
      </c>
      <c r="AF133" s="123">
        <v>0</v>
      </c>
      <c r="AG133" s="123">
        <v>49282467.543396138</v>
      </c>
      <c r="AH133" s="123">
        <v>514115.40343255241</v>
      </c>
      <c r="AI133" s="123">
        <v>1127283914.7537134</v>
      </c>
      <c r="AJ133" s="123">
        <v>4294459.8524432955</v>
      </c>
      <c r="AK133" s="123">
        <v>61779337.57999178</v>
      </c>
      <c r="AL133" s="123">
        <v>40512291.003737852</v>
      </c>
      <c r="AM133" s="16">
        <v>11.084128664401351</v>
      </c>
      <c r="AN133" s="16">
        <v>0.35799080191187205</v>
      </c>
      <c r="AO133" s="16">
        <v>5.3560226376677038</v>
      </c>
      <c r="AP133" s="16">
        <v>3.603832547686133</v>
      </c>
      <c r="AQ133" s="16">
        <v>20.401974651667057</v>
      </c>
    </row>
    <row r="134" spans="1:44" x14ac:dyDescent="0.25">
      <c r="A134" s="3" t="s">
        <v>223</v>
      </c>
      <c r="B134" s="123">
        <v>0</v>
      </c>
      <c r="C134" s="124">
        <v>0</v>
      </c>
      <c r="D134" s="123">
        <v>17510833.127849855</v>
      </c>
      <c r="E134" s="123">
        <v>15212643.18284115</v>
      </c>
      <c r="F134" s="123">
        <v>0</v>
      </c>
      <c r="G134" s="123">
        <v>1646928673.9075131</v>
      </c>
      <c r="H134" s="123">
        <v>1627036.302080275</v>
      </c>
      <c r="I134" s="123">
        <v>211663.77032818645</v>
      </c>
      <c r="J134" s="123">
        <v>17479939.216031622</v>
      </c>
      <c r="K134" s="123">
        <v>17479939.216031622</v>
      </c>
      <c r="L134" s="123">
        <v>0</v>
      </c>
      <c r="M134" s="123">
        <v>5697614.1411769306</v>
      </c>
      <c r="N134" s="123">
        <v>0</v>
      </c>
      <c r="O134" s="123">
        <v>60665184.034912616</v>
      </c>
      <c r="P134" s="123">
        <v>1808818.1373412393</v>
      </c>
      <c r="Q134" s="123">
        <v>0</v>
      </c>
      <c r="R134" s="123">
        <v>228523.06307364133</v>
      </c>
      <c r="S134" s="123">
        <v>0</v>
      </c>
      <c r="T134" s="123">
        <v>0</v>
      </c>
      <c r="U134" s="123">
        <v>29189093.64175424</v>
      </c>
      <c r="V134" s="123">
        <v>5830950.0185913602</v>
      </c>
      <c r="W134" s="123">
        <v>0</v>
      </c>
      <c r="X134" s="123">
        <v>1487075.2460909211</v>
      </c>
      <c r="Y134" s="123">
        <v>7833109.0040900987</v>
      </c>
      <c r="Z134" s="123">
        <v>1530972.3086557467</v>
      </c>
      <c r="AA134" s="123">
        <v>55336871.563044287</v>
      </c>
      <c r="AB134" s="123">
        <v>7745007.4365447462</v>
      </c>
      <c r="AC134" s="123">
        <v>14726534.47229887</v>
      </c>
      <c r="AD134" s="123">
        <v>36355839.546762161</v>
      </c>
      <c r="AE134" s="123">
        <v>9507607.3895770926</v>
      </c>
      <c r="AF134" s="123">
        <v>0</v>
      </c>
      <c r="AG134" s="123">
        <v>20145795.710287873</v>
      </c>
      <c r="AH134" s="123">
        <v>0</v>
      </c>
      <c r="AI134" s="123">
        <v>1784622345.0361068</v>
      </c>
      <c r="AJ134" s="123">
        <v>36735641.96951016</v>
      </c>
      <c r="AK134" s="123">
        <v>72445960.31233488</v>
      </c>
      <c r="AL134" s="123">
        <v>51082374.019061029</v>
      </c>
      <c r="AM134" s="16">
        <v>16.088168813733301</v>
      </c>
      <c r="AN134" s="16">
        <v>2.2870444164986252</v>
      </c>
      <c r="AO134" s="16">
        <v>6.220050399846297</v>
      </c>
      <c r="AP134" s="16">
        <v>4.4803003777143822</v>
      </c>
      <c r="AQ134" s="16">
        <v>29.075564007792604</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6"/>
  <sheetViews>
    <sheetView topLeftCell="A13" workbookViewId="0">
      <selection activeCell="H4" sqref="H4"/>
    </sheetView>
  </sheetViews>
  <sheetFormatPr defaultColWidth="8.875" defaultRowHeight="12.75" x14ac:dyDescent="0.2"/>
  <cols>
    <col min="1" max="1" width="21.5" customWidth="1"/>
    <col min="2" max="2" width="11.875" customWidth="1"/>
    <col min="3" max="3" width="10.125" bestFit="1" customWidth="1"/>
    <col min="4" max="4" width="18.125" bestFit="1" customWidth="1"/>
    <col min="5" max="5" width="11.5" customWidth="1"/>
    <col min="6" max="6" width="8.125" bestFit="1" customWidth="1"/>
    <col min="7" max="7" width="13" bestFit="1" customWidth="1"/>
    <col min="8" max="8" width="13.5" customWidth="1"/>
    <col min="9" max="9" width="13.625" customWidth="1"/>
    <col min="10" max="10" width="40" customWidth="1"/>
    <col min="11" max="11" width="24.875" customWidth="1"/>
  </cols>
  <sheetData>
    <row r="1" spans="1:12" ht="18.75" x14ac:dyDescent="0.3">
      <c r="A1" s="1" t="s">
        <v>797</v>
      </c>
      <c r="B1" s="143"/>
      <c r="C1" s="3"/>
      <c r="D1" s="143"/>
      <c r="E1" s="143"/>
      <c r="F1" s="3"/>
      <c r="G1" s="3"/>
      <c r="H1" s="143"/>
      <c r="I1" s="143"/>
      <c r="J1" s="3"/>
    </row>
    <row r="2" spans="1:12" ht="18.75" x14ac:dyDescent="0.3">
      <c r="A2" s="1"/>
      <c r="B2" s="143"/>
      <c r="C2" s="3"/>
      <c r="D2" s="143"/>
      <c r="E2" s="143"/>
      <c r="F2" s="3"/>
      <c r="G2" s="3"/>
      <c r="H2" s="143"/>
      <c r="I2" s="143"/>
      <c r="J2" s="3"/>
    </row>
    <row r="3" spans="1:12" ht="15" x14ac:dyDescent="0.25">
      <c r="A3" s="28" t="s">
        <v>798</v>
      </c>
      <c r="B3" s="28"/>
      <c r="D3" s="28"/>
      <c r="E3" s="28"/>
      <c r="G3" s="3"/>
    </row>
    <row r="4" spans="1:12" ht="15" x14ac:dyDescent="0.25">
      <c r="G4" s="3"/>
    </row>
    <row r="5" spans="1:12" ht="15" x14ac:dyDescent="0.25">
      <c r="A5" s="100" t="s">
        <v>799</v>
      </c>
      <c r="B5" s="29" t="s">
        <v>800</v>
      </c>
      <c r="G5" s="3"/>
    </row>
    <row r="6" spans="1:12" ht="15" x14ac:dyDescent="0.25">
      <c r="A6" s="100" t="s">
        <v>801</v>
      </c>
      <c r="B6" s="29" t="s">
        <v>802</v>
      </c>
      <c r="G6" s="3"/>
    </row>
    <row r="7" spans="1:12" ht="15" x14ac:dyDescent="0.25">
      <c r="A7" s="100" t="s">
        <v>803</v>
      </c>
      <c r="B7" s="29" t="s">
        <v>804</v>
      </c>
      <c r="G7" s="3"/>
    </row>
    <row r="8" spans="1:12" ht="15" x14ac:dyDescent="0.25">
      <c r="A8" s="100" t="s">
        <v>805</v>
      </c>
      <c r="B8" s="29">
        <v>36</v>
      </c>
      <c r="G8" s="3"/>
    </row>
    <row r="9" spans="1:12" ht="15" x14ac:dyDescent="0.25">
      <c r="A9" s="100" t="s">
        <v>806</v>
      </c>
      <c r="B9" s="50">
        <v>41242</v>
      </c>
      <c r="G9" s="3"/>
    </row>
    <row r="10" spans="1:12" ht="15" x14ac:dyDescent="0.25">
      <c r="A10" s="100" t="s">
        <v>1</v>
      </c>
      <c r="B10" s="29" t="s">
        <v>807</v>
      </c>
      <c r="C10" s="118" t="s">
        <v>808</v>
      </c>
      <c r="G10" s="3"/>
    </row>
    <row r="11" spans="1:12" ht="15" x14ac:dyDescent="0.25">
      <c r="G11" s="3"/>
    </row>
    <row r="12" spans="1:12" ht="62.25" x14ac:dyDescent="0.25">
      <c r="A12" s="30" t="s">
        <v>6</v>
      </c>
      <c r="B12" s="30" t="s">
        <v>809</v>
      </c>
      <c r="C12" s="6" t="s">
        <v>364</v>
      </c>
      <c r="D12" s="78" t="s">
        <v>810</v>
      </c>
      <c r="E12" s="78" t="s">
        <v>811</v>
      </c>
      <c r="F12" s="49" t="s">
        <v>812</v>
      </c>
      <c r="G12" s="49" t="s">
        <v>813</v>
      </c>
      <c r="H12" s="78" t="s">
        <v>814</v>
      </c>
      <c r="I12" s="78" t="s">
        <v>815</v>
      </c>
      <c r="J12" s="31" t="s">
        <v>139</v>
      </c>
    </row>
    <row r="13" spans="1:12" ht="15" x14ac:dyDescent="0.25">
      <c r="A13" s="55" t="s">
        <v>816</v>
      </c>
      <c r="B13" s="162">
        <v>12</v>
      </c>
      <c r="C13" s="64">
        <v>250</v>
      </c>
      <c r="D13" s="65">
        <v>36.581893587689997</v>
      </c>
      <c r="E13" s="65">
        <v>184.21983512990002</v>
      </c>
      <c r="F13" s="66">
        <f t="shared" ref="F13:F42" si="0">D13/(C13/1000)</f>
        <v>146.32757435075999</v>
      </c>
      <c r="G13" s="66">
        <f t="shared" ref="G13:G42" si="1">E13/(C13/1000)</f>
        <v>736.87934051960008</v>
      </c>
      <c r="H13" s="163">
        <v>5.7292687908496731</v>
      </c>
      <c r="I13" s="163">
        <v>-21.217508837596171</v>
      </c>
      <c r="J13" s="164"/>
      <c r="K13" s="54"/>
      <c r="L13" s="54"/>
    </row>
    <row r="14" spans="1:12" ht="15" x14ac:dyDescent="0.25">
      <c r="A14" s="55" t="s">
        <v>817</v>
      </c>
      <c r="B14" s="162">
        <v>14</v>
      </c>
      <c r="C14" s="64">
        <v>250</v>
      </c>
      <c r="D14" s="65">
        <v>54.049601059990003</v>
      </c>
      <c r="E14" s="65">
        <v>265.04777770650003</v>
      </c>
      <c r="F14" s="66">
        <f t="shared" si="0"/>
        <v>216.19840423996001</v>
      </c>
      <c r="G14" s="66">
        <f t="shared" si="1"/>
        <v>1060.1911108260001</v>
      </c>
      <c r="H14" s="163">
        <v>10.669015522875817</v>
      </c>
      <c r="I14" s="163">
        <v>-21.829902266583485</v>
      </c>
      <c r="J14" s="164"/>
      <c r="K14" s="54"/>
      <c r="L14" s="54"/>
    </row>
    <row r="15" spans="1:12" ht="15" x14ac:dyDescent="0.25">
      <c r="A15" s="55" t="s">
        <v>818</v>
      </c>
      <c r="B15" s="162">
        <v>17</v>
      </c>
      <c r="C15" s="64">
        <v>250</v>
      </c>
      <c r="D15" s="65">
        <v>24.30716861933</v>
      </c>
      <c r="E15" s="65">
        <v>96.064472751119993</v>
      </c>
      <c r="F15" s="66">
        <f t="shared" si="0"/>
        <v>97.228674477319998</v>
      </c>
      <c r="G15" s="66">
        <f t="shared" si="1"/>
        <v>384.25789100447997</v>
      </c>
      <c r="H15" s="163">
        <v>6.2817606209150325</v>
      </c>
      <c r="I15" s="163">
        <v>-20.839051777916403</v>
      </c>
      <c r="J15" s="164"/>
      <c r="K15" s="54"/>
      <c r="L15" s="54"/>
    </row>
    <row r="16" spans="1:12" ht="15" x14ac:dyDescent="0.25">
      <c r="A16" s="55" t="s">
        <v>819</v>
      </c>
      <c r="B16" s="162">
        <v>19</v>
      </c>
      <c r="C16" s="64">
        <v>250</v>
      </c>
      <c r="D16" s="65">
        <v>17.45196070535</v>
      </c>
      <c r="E16" s="65">
        <v>69.65765011293</v>
      </c>
      <c r="F16" s="66">
        <f t="shared" si="0"/>
        <v>69.807842821400001</v>
      </c>
      <c r="G16" s="66">
        <f t="shared" si="1"/>
        <v>278.63060045172</v>
      </c>
      <c r="H16" s="163">
        <v>0.38511029411764663</v>
      </c>
      <c r="I16" s="163">
        <v>-20.341027240590556</v>
      </c>
      <c r="J16" s="164"/>
      <c r="K16" s="54"/>
      <c r="L16" s="54"/>
    </row>
    <row r="17" spans="1:12" ht="15" x14ac:dyDescent="0.25">
      <c r="A17" s="55" t="s">
        <v>820</v>
      </c>
      <c r="B17" s="162">
        <v>25</v>
      </c>
      <c r="C17" s="64">
        <v>250</v>
      </c>
      <c r="D17" s="65">
        <v>18.053013676679999</v>
      </c>
      <c r="E17" s="65">
        <v>78.280246482949991</v>
      </c>
      <c r="F17" s="66">
        <f t="shared" si="0"/>
        <v>72.212054706719996</v>
      </c>
      <c r="G17" s="66">
        <f t="shared" si="1"/>
        <v>313.12098593179996</v>
      </c>
      <c r="H17" s="163">
        <v>3.2936070261437904</v>
      </c>
      <c r="I17" s="163">
        <v>-21.895404449989602</v>
      </c>
      <c r="J17" s="164"/>
      <c r="K17" s="54"/>
      <c r="L17" s="54"/>
    </row>
    <row r="18" spans="1:12" ht="15" x14ac:dyDescent="0.25">
      <c r="A18" s="55" t="s">
        <v>821</v>
      </c>
      <c r="B18" s="162">
        <v>27</v>
      </c>
      <c r="C18" s="64">
        <v>250</v>
      </c>
      <c r="D18" s="65">
        <v>25.946323458399998</v>
      </c>
      <c r="E18" s="65">
        <v>123.67497858909999</v>
      </c>
      <c r="F18" s="66">
        <f t="shared" si="0"/>
        <v>103.78529383359999</v>
      </c>
      <c r="G18" s="66">
        <f t="shared" si="1"/>
        <v>494.69991435639997</v>
      </c>
      <c r="H18" s="163">
        <v>3.1649305555555554</v>
      </c>
      <c r="I18" s="163">
        <v>-19.689124558120188</v>
      </c>
      <c r="J18" s="164"/>
      <c r="K18" s="54"/>
      <c r="L18" s="54"/>
    </row>
    <row r="19" spans="1:12" ht="15" x14ac:dyDescent="0.25">
      <c r="A19" s="55" t="s">
        <v>822</v>
      </c>
      <c r="B19" s="67">
        <v>29</v>
      </c>
      <c r="C19" s="64">
        <v>250</v>
      </c>
      <c r="D19" s="65">
        <v>27.591162886149998</v>
      </c>
      <c r="E19" s="65">
        <v>109.7767409702</v>
      </c>
      <c r="F19" s="66">
        <f t="shared" si="0"/>
        <v>110.36465154459999</v>
      </c>
      <c r="G19" s="66">
        <f t="shared" si="1"/>
        <v>439.10696388079998</v>
      </c>
      <c r="H19" s="68">
        <v>2.9657883986928102</v>
      </c>
      <c r="I19" s="68">
        <v>-21.196714493657723</v>
      </c>
      <c r="J19" s="57"/>
      <c r="K19" s="54"/>
      <c r="L19" s="54"/>
    </row>
    <row r="20" spans="1:12" ht="15" x14ac:dyDescent="0.25">
      <c r="A20" s="55" t="s">
        <v>823</v>
      </c>
      <c r="B20" s="69">
        <v>31</v>
      </c>
      <c r="C20" s="64">
        <v>250</v>
      </c>
      <c r="D20" s="65">
        <v>22.659413071399999</v>
      </c>
      <c r="E20" s="65">
        <v>78.768383509770004</v>
      </c>
      <c r="F20" s="66">
        <f t="shared" si="0"/>
        <v>90.637652285599998</v>
      </c>
      <c r="G20" s="66">
        <f t="shared" si="1"/>
        <v>315.07353403908002</v>
      </c>
      <c r="H20" s="70">
        <v>-2.3916462418300664</v>
      </c>
      <c r="I20" s="70">
        <v>-23.001663547515072</v>
      </c>
      <c r="J20" s="58"/>
      <c r="K20" s="54"/>
      <c r="L20" s="54"/>
    </row>
    <row r="21" spans="1:12" ht="15" x14ac:dyDescent="0.25">
      <c r="A21" s="55" t="s">
        <v>824</v>
      </c>
      <c r="B21" s="69">
        <v>34</v>
      </c>
      <c r="C21" s="64">
        <v>250</v>
      </c>
      <c r="D21" s="65">
        <v>31.955081351769998</v>
      </c>
      <c r="E21" s="65">
        <v>113.3803709564</v>
      </c>
      <c r="F21" s="66">
        <f t="shared" si="0"/>
        <v>127.82032540707999</v>
      </c>
      <c r="G21" s="66">
        <f t="shared" si="1"/>
        <v>453.5214838256</v>
      </c>
      <c r="H21" s="70">
        <v>1.0060253267973858</v>
      </c>
      <c r="I21" s="70">
        <v>-22.309211894364729</v>
      </c>
      <c r="J21" s="58"/>
      <c r="K21" s="54"/>
      <c r="L21" s="54"/>
    </row>
    <row r="22" spans="1:12" ht="15" x14ac:dyDescent="0.25">
      <c r="A22" s="55" t="s">
        <v>825</v>
      </c>
      <c r="B22" s="69">
        <v>36</v>
      </c>
      <c r="C22" s="64">
        <v>250</v>
      </c>
      <c r="D22" s="65">
        <v>24.229799152529999</v>
      </c>
      <c r="E22" s="65">
        <v>77.926375402719998</v>
      </c>
      <c r="F22" s="66">
        <f t="shared" si="0"/>
        <v>96.919196610119997</v>
      </c>
      <c r="G22" s="66">
        <f t="shared" si="1"/>
        <v>311.70550161087999</v>
      </c>
      <c r="H22" s="70">
        <v>-6.8636642156862759</v>
      </c>
      <c r="I22" s="70">
        <v>-23.778332293616135</v>
      </c>
      <c r="J22" s="58"/>
      <c r="K22" s="54"/>
      <c r="L22" s="54"/>
    </row>
    <row r="23" spans="1:12" ht="15" x14ac:dyDescent="0.25">
      <c r="A23" s="56" t="s">
        <v>826</v>
      </c>
      <c r="B23" s="69">
        <v>44</v>
      </c>
      <c r="C23" s="64">
        <v>250</v>
      </c>
      <c r="D23" s="65">
        <v>44.128517285359997</v>
      </c>
      <c r="E23" s="65">
        <v>197.59335956109999</v>
      </c>
      <c r="F23" s="66">
        <f t="shared" si="0"/>
        <v>176.51406914143999</v>
      </c>
      <c r="G23" s="66">
        <f t="shared" si="1"/>
        <v>790.37343824439995</v>
      </c>
      <c r="H23" s="71">
        <v>6.5728145424836599</v>
      </c>
      <c r="I23" s="71">
        <v>-22.91848617176128</v>
      </c>
      <c r="J23" s="59"/>
      <c r="K23" s="54"/>
      <c r="L23" s="54"/>
    </row>
    <row r="24" spans="1:12" ht="15" x14ac:dyDescent="0.25">
      <c r="A24" s="56" t="s">
        <v>827</v>
      </c>
      <c r="B24" s="69">
        <v>45</v>
      </c>
      <c r="C24" s="64">
        <v>250</v>
      </c>
      <c r="D24" s="65">
        <v>48.041323034489999</v>
      </c>
      <c r="E24" s="65">
        <v>230.3413338833</v>
      </c>
      <c r="F24" s="66">
        <f t="shared" si="0"/>
        <v>192.16529213795999</v>
      </c>
      <c r="G24" s="66">
        <f t="shared" si="1"/>
        <v>921.36533553319998</v>
      </c>
      <c r="H24" s="71">
        <v>6.5952818627450984</v>
      </c>
      <c r="I24" s="71">
        <v>-22.07943439384487</v>
      </c>
      <c r="J24" s="59"/>
      <c r="K24" s="54"/>
      <c r="L24" s="54"/>
    </row>
    <row r="25" spans="1:12" ht="15" x14ac:dyDescent="0.25">
      <c r="A25" s="56" t="s">
        <v>828</v>
      </c>
      <c r="B25" s="69">
        <v>48</v>
      </c>
      <c r="C25" s="64">
        <v>250</v>
      </c>
      <c r="D25" s="65">
        <v>21.761691013890001</v>
      </c>
      <c r="E25" s="65">
        <v>81.865256641089999</v>
      </c>
      <c r="F25" s="66">
        <f t="shared" si="0"/>
        <v>87.046764055560004</v>
      </c>
      <c r="G25" s="66">
        <f t="shared" si="1"/>
        <v>327.46102656436</v>
      </c>
      <c r="H25" s="71">
        <v>-1.5572916666666674</v>
      </c>
      <c r="I25" s="71">
        <v>-21.912039925140359</v>
      </c>
      <c r="J25" s="59"/>
      <c r="K25" s="54"/>
      <c r="L25" s="54"/>
    </row>
    <row r="26" spans="1:12" ht="15" x14ac:dyDescent="0.25">
      <c r="A26" s="56" t="s">
        <v>829</v>
      </c>
      <c r="B26" s="69">
        <v>49</v>
      </c>
      <c r="C26" s="64">
        <v>250</v>
      </c>
      <c r="D26" s="65">
        <v>23.96734833719</v>
      </c>
      <c r="E26" s="65">
        <v>119.9182894204</v>
      </c>
      <c r="F26" s="66">
        <f t="shared" si="0"/>
        <v>95.869393348759999</v>
      </c>
      <c r="G26" s="66">
        <f t="shared" si="1"/>
        <v>479.6731576816</v>
      </c>
      <c r="H26" s="71">
        <v>2.5511642156862742</v>
      </c>
      <c r="I26" s="71">
        <v>-20.87232272821792</v>
      </c>
      <c r="J26" s="59"/>
      <c r="K26" s="54"/>
      <c r="L26" s="54"/>
    </row>
    <row r="27" spans="1:12" ht="15" x14ac:dyDescent="0.25">
      <c r="A27" s="56" t="s">
        <v>830</v>
      </c>
      <c r="B27" s="69">
        <v>54</v>
      </c>
      <c r="C27" s="64">
        <v>250</v>
      </c>
      <c r="D27" s="65">
        <v>23.797770412350001</v>
      </c>
      <c r="E27" s="65">
        <v>99.467300132280002</v>
      </c>
      <c r="F27" s="66">
        <f t="shared" si="0"/>
        <v>95.191081649400004</v>
      </c>
      <c r="G27" s="66">
        <f t="shared" si="1"/>
        <v>397.86920052912001</v>
      </c>
      <c r="H27" s="71">
        <v>3.5356413398692808</v>
      </c>
      <c r="I27" s="71">
        <v>-21.36618839675608</v>
      </c>
      <c r="J27" s="60" t="s">
        <v>831</v>
      </c>
      <c r="K27" s="54"/>
      <c r="L27" s="54"/>
    </row>
    <row r="28" spans="1:12" ht="26.25" x14ac:dyDescent="0.25">
      <c r="A28" s="56" t="s">
        <v>832</v>
      </c>
      <c r="B28" s="69">
        <v>55</v>
      </c>
      <c r="C28" s="64">
        <v>250</v>
      </c>
      <c r="D28" s="65">
        <v>403.48599911470001</v>
      </c>
      <c r="E28" s="65">
        <v>194.05536473080002</v>
      </c>
      <c r="F28" s="66">
        <f t="shared" si="0"/>
        <v>1613.9439964588</v>
      </c>
      <c r="G28" s="66">
        <f t="shared" si="1"/>
        <v>776.22145892320009</v>
      </c>
      <c r="H28" s="71">
        <v>35.992466854158295</v>
      </c>
      <c r="I28" s="71">
        <v>-20.452833927863654</v>
      </c>
      <c r="J28" s="60" t="s">
        <v>833</v>
      </c>
      <c r="K28" s="54"/>
      <c r="L28" s="54"/>
    </row>
    <row r="29" spans="1:12" ht="15" x14ac:dyDescent="0.25">
      <c r="A29" s="56" t="s">
        <v>834</v>
      </c>
      <c r="B29" s="69">
        <v>58</v>
      </c>
      <c r="C29" s="64">
        <v>250</v>
      </c>
      <c r="D29" s="65">
        <v>446.02812074859997</v>
      </c>
      <c r="E29" s="65">
        <v>181.19160114960002</v>
      </c>
      <c r="F29" s="66">
        <f t="shared" si="0"/>
        <v>1784.1124829943999</v>
      </c>
      <c r="G29" s="66">
        <f t="shared" si="1"/>
        <v>724.76640459840007</v>
      </c>
      <c r="H29" s="71">
        <v>26.342004821213337</v>
      </c>
      <c r="I29" s="71">
        <v>-20.04954419342053</v>
      </c>
      <c r="J29" s="60" t="s">
        <v>835</v>
      </c>
      <c r="K29" s="54"/>
      <c r="L29" s="54"/>
    </row>
    <row r="30" spans="1:12" ht="15" x14ac:dyDescent="0.25">
      <c r="A30" s="56" t="s">
        <v>836</v>
      </c>
      <c r="B30" s="69">
        <v>59</v>
      </c>
      <c r="C30" s="64">
        <v>250</v>
      </c>
      <c r="D30" s="65">
        <v>21.147054090379999</v>
      </c>
      <c r="E30" s="65">
        <v>86.994252528229993</v>
      </c>
      <c r="F30" s="66">
        <f t="shared" si="0"/>
        <v>84.588216361519997</v>
      </c>
      <c r="G30" s="66">
        <f t="shared" si="1"/>
        <v>347.97701011291997</v>
      </c>
      <c r="H30" s="71">
        <v>2.6880106209150325</v>
      </c>
      <c r="I30" s="71">
        <v>-22.26762320648783</v>
      </c>
      <c r="J30" s="59"/>
      <c r="K30" s="54"/>
      <c r="L30" s="54"/>
    </row>
    <row r="31" spans="1:12" ht="15" x14ac:dyDescent="0.25">
      <c r="A31" s="56" t="s">
        <v>837</v>
      </c>
      <c r="B31" s="69">
        <v>67</v>
      </c>
      <c r="C31" s="64">
        <v>250</v>
      </c>
      <c r="D31" s="65">
        <v>32.220660030510004</v>
      </c>
      <c r="E31" s="65">
        <v>165.17590564990002</v>
      </c>
      <c r="F31" s="66">
        <f t="shared" si="0"/>
        <v>128.88264012204002</v>
      </c>
      <c r="G31" s="66">
        <f t="shared" si="1"/>
        <v>660.70362259960007</v>
      </c>
      <c r="H31" s="71">
        <v>3.412113298513459</v>
      </c>
      <c r="I31" s="71">
        <v>-22.696195005945302</v>
      </c>
      <c r="J31" s="59"/>
      <c r="K31" s="54"/>
      <c r="L31" s="54"/>
    </row>
    <row r="32" spans="1:12" ht="15" x14ac:dyDescent="0.25">
      <c r="A32" s="56" t="s">
        <v>838</v>
      </c>
      <c r="B32" s="69">
        <v>68</v>
      </c>
      <c r="C32" s="64">
        <v>250</v>
      </c>
      <c r="D32" s="65">
        <v>33.09502290076</v>
      </c>
      <c r="E32" s="65">
        <v>169.01015594339998</v>
      </c>
      <c r="F32" s="66">
        <f t="shared" si="0"/>
        <v>132.38009160304</v>
      </c>
      <c r="G32" s="66">
        <f t="shared" si="1"/>
        <v>676.04062377359992</v>
      </c>
      <c r="H32" s="71">
        <v>2.8426074728806747</v>
      </c>
      <c r="I32" s="71">
        <v>-22.490091161315895</v>
      </c>
      <c r="J32" s="59"/>
      <c r="K32" s="54"/>
      <c r="L32" s="54"/>
    </row>
    <row r="33" spans="1:12" ht="15" x14ac:dyDescent="0.25">
      <c r="A33" s="56" t="s">
        <v>839</v>
      </c>
      <c r="B33" s="69">
        <v>71</v>
      </c>
      <c r="C33" s="64">
        <v>250</v>
      </c>
      <c r="D33" s="65">
        <v>32.02312899663</v>
      </c>
      <c r="E33" s="65">
        <v>130.10702561799999</v>
      </c>
      <c r="F33" s="66">
        <f t="shared" si="0"/>
        <v>128.09251598652</v>
      </c>
      <c r="G33" s="66">
        <f t="shared" si="1"/>
        <v>520.42810247199998</v>
      </c>
      <c r="H33" s="71">
        <v>1.3972478907191641</v>
      </c>
      <c r="I33" s="71">
        <v>-21.188069758224337</v>
      </c>
      <c r="J33" s="59"/>
      <c r="K33" s="54"/>
      <c r="L33" s="54"/>
    </row>
    <row r="34" spans="1:12" ht="15" x14ac:dyDescent="0.25">
      <c r="A34" s="56" t="s">
        <v>840</v>
      </c>
      <c r="B34" s="69">
        <v>72</v>
      </c>
      <c r="C34" s="64">
        <v>250</v>
      </c>
      <c r="D34" s="65">
        <v>30.1872425629</v>
      </c>
      <c r="E34" s="65">
        <v>111.7546920587</v>
      </c>
      <c r="F34" s="66">
        <f t="shared" si="0"/>
        <v>120.7489702516</v>
      </c>
      <c r="G34" s="66">
        <f t="shared" si="1"/>
        <v>447.01876823480001</v>
      </c>
      <c r="H34" s="71">
        <v>-3.941241462434713</v>
      </c>
      <c r="I34" s="71">
        <v>-22.411811335711455</v>
      </c>
      <c r="J34" s="59"/>
      <c r="K34" s="54"/>
      <c r="L34" s="54"/>
    </row>
    <row r="35" spans="1:12" ht="15" x14ac:dyDescent="0.25">
      <c r="A35" s="56" t="s">
        <v>841</v>
      </c>
      <c r="B35" s="69">
        <v>79</v>
      </c>
      <c r="C35" s="64">
        <v>250</v>
      </c>
      <c r="D35" s="65">
        <v>51.804389439040001</v>
      </c>
      <c r="E35" s="65">
        <v>153.73603356800001</v>
      </c>
      <c r="F35" s="66">
        <f t="shared" si="0"/>
        <v>207.21755775616001</v>
      </c>
      <c r="G35" s="66">
        <f t="shared" si="1"/>
        <v>614.94413427200004</v>
      </c>
      <c r="H35" s="71">
        <v>-2.719867416633186</v>
      </c>
      <c r="I35" s="71">
        <v>-19.774078478002377</v>
      </c>
      <c r="J35" s="59"/>
      <c r="K35" s="54"/>
      <c r="L35" s="54"/>
    </row>
    <row r="36" spans="1:12" ht="26.25" x14ac:dyDescent="0.25">
      <c r="A36" s="56" t="s">
        <v>842</v>
      </c>
      <c r="B36" s="69">
        <v>81</v>
      </c>
      <c r="C36" s="64">
        <v>250</v>
      </c>
      <c r="D36" s="65">
        <v>22.929130909369999</v>
      </c>
      <c r="E36" s="65">
        <v>102.9991403037</v>
      </c>
      <c r="F36" s="66">
        <f t="shared" si="0"/>
        <v>91.716523637479995</v>
      </c>
      <c r="G36" s="66">
        <f t="shared" si="1"/>
        <v>411.99656121480001</v>
      </c>
      <c r="H36" s="71">
        <v>5.038268380875853</v>
      </c>
      <c r="I36" s="71">
        <v>-21.32679349980182</v>
      </c>
      <c r="J36" s="60" t="s">
        <v>843</v>
      </c>
      <c r="K36" s="54"/>
      <c r="L36" s="54"/>
    </row>
    <row r="37" spans="1:12" ht="15" x14ac:dyDescent="0.25">
      <c r="A37" s="56" t="s">
        <v>844</v>
      </c>
      <c r="B37" s="69">
        <v>85</v>
      </c>
      <c r="C37" s="64">
        <v>250</v>
      </c>
      <c r="D37" s="65">
        <v>40.327235376880004</v>
      </c>
      <c r="E37" s="65">
        <v>163.07039896500001</v>
      </c>
      <c r="F37" s="66">
        <f t="shared" si="0"/>
        <v>161.30894150752002</v>
      </c>
      <c r="G37" s="66">
        <f t="shared" si="1"/>
        <v>652.28159586000004</v>
      </c>
      <c r="H37" s="71">
        <v>0.14172358376858155</v>
      </c>
      <c r="I37" s="71">
        <v>-20.025762980578676</v>
      </c>
      <c r="J37" s="59"/>
      <c r="K37" s="54"/>
      <c r="L37" s="54"/>
    </row>
    <row r="38" spans="1:12" ht="15" x14ac:dyDescent="0.25">
      <c r="A38" s="56" t="s">
        <v>845</v>
      </c>
      <c r="B38" s="53">
        <v>87</v>
      </c>
      <c r="C38" s="64">
        <v>250</v>
      </c>
      <c r="D38" s="65">
        <v>25.267029731940003</v>
      </c>
      <c r="E38" s="65">
        <v>112.37232218449999</v>
      </c>
      <c r="F38" s="66">
        <f t="shared" si="0"/>
        <v>101.06811892776001</v>
      </c>
      <c r="G38" s="66">
        <f t="shared" si="1"/>
        <v>449.48928873799997</v>
      </c>
      <c r="H38" s="71">
        <v>0.25120530333467234</v>
      </c>
      <c r="I38" s="71">
        <v>-21.33868410622275</v>
      </c>
      <c r="J38" s="61"/>
      <c r="K38" s="54"/>
      <c r="L38" s="54"/>
    </row>
    <row r="39" spans="1:12" ht="15" x14ac:dyDescent="0.25">
      <c r="A39" s="56" t="s">
        <v>846</v>
      </c>
      <c r="B39" s="4">
        <v>94</v>
      </c>
      <c r="C39" s="64">
        <v>250</v>
      </c>
      <c r="D39" s="65">
        <v>29.563636856509998</v>
      </c>
      <c r="E39" s="65">
        <v>135.72122694819998</v>
      </c>
      <c r="F39" s="66">
        <f t="shared" si="0"/>
        <v>118.25454742603999</v>
      </c>
      <c r="G39" s="66">
        <f t="shared" si="1"/>
        <v>542.88490779279994</v>
      </c>
      <c r="H39" s="71">
        <v>1.069807151466452</v>
      </c>
      <c r="I39" s="71">
        <v>-19.868212445501388</v>
      </c>
      <c r="J39" s="62"/>
      <c r="K39" s="54"/>
      <c r="L39" s="54"/>
    </row>
    <row r="40" spans="1:12" ht="15" x14ac:dyDescent="0.25">
      <c r="A40" s="56" t="s">
        <v>847</v>
      </c>
      <c r="B40" s="4">
        <v>95</v>
      </c>
      <c r="C40" s="64">
        <v>250</v>
      </c>
      <c r="D40" s="65">
        <v>29.98273867356</v>
      </c>
      <c r="E40" s="65">
        <v>142.9799047656</v>
      </c>
      <c r="F40" s="66">
        <f t="shared" si="0"/>
        <v>119.93095469424</v>
      </c>
      <c r="G40" s="66">
        <f t="shared" si="1"/>
        <v>571.91961906239999</v>
      </c>
      <c r="H40" s="71">
        <v>2.2309160305343507</v>
      </c>
      <c r="I40" s="71">
        <v>-18.338287752675384</v>
      </c>
      <c r="J40" s="62"/>
      <c r="K40" s="54"/>
      <c r="L40" s="54"/>
    </row>
    <row r="41" spans="1:12" ht="15" x14ac:dyDescent="0.25">
      <c r="A41" s="56" t="s">
        <v>848</v>
      </c>
      <c r="B41" s="4">
        <v>98</v>
      </c>
      <c r="C41" s="64">
        <v>250</v>
      </c>
      <c r="D41" s="65">
        <v>23.645907246290001</v>
      </c>
      <c r="E41" s="65">
        <v>103.4491978538</v>
      </c>
      <c r="F41" s="66">
        <f t="shared" si="0"/>
        <v>94.583628985160004</v>
      </c>
      <c r="G41" s="66">
        <f t="shared" si="1"/>
        <v>413.7967914152</v>
      </c>
      <c r="H41" s="71">
        <v>2.7281036560867817</v>
      </c>
      <c r="I41" s="71">
        <v>-19.533293697978596</v>
      </c>
      <c r="J41" s="62"/>
      <c r="K41" s="54"/>
      <c r="L41" s="54"/>
    </row>
    <row r="42" spans="1:12" ht="30" x14ac:dyDescent="0.25">
      <c r="A42" s="56" t="s">
        <v>849</v>
      </c>
      <c r="B42" s="4">
        <v>99</v>
      </c>
      <c r="C42" s="64">
        <v>250</v>
      </c>
      <c r="D42" s="65">
        <v>26.332116800990001</v>
      </c>
      <c r="E42" s="65">
        <v>109.5719514813</v>
      </c>
      <c r="F42" s="66">
        <f t="shared" si="0"/>
        <v>105.32846720396</v>
      </c>
      <c r="G42" s="66">
        <f t="shared" si="1"/>
        <v>438.28780592520002</v>
      </c>
      <c r="H42" s="71">
        <v>6.0627762153475286</v>
      </c>
      <c r="I42" s="71">
        <v>-19.668053904082441</v>
      </c>
      <c r="J42" s="62" t="s">
        <v>850</v>
      </c>
      <c r="K42" s="54"/>
      <c r="L42" s="54"/>
    </row>
    <row r="43" spans="1:12" x14ac:dyDescent="0.2">
      <c r="B43" s="53"/>
      <c r="C43" s="53"/>
      <c r="D43" s="53"/>
      <c r="E43" s="53"/>
      <c r="F43" s="53"/>
      <c r="G43" s="53"/>
      <c r="H43" s="53"/>
      <c r="I43" s="53"/>
      <c r="J43" s="29"/>
    </row>
    <row r="44" spans="1:12" ht="15" x14ac:dyDescent="0.25">
      <c r="A44" s="36" t="s">
        <v>851</v>
      </c>
      <c r="B44" s="72"/>
      <c r="C44" s="72"/>
      <c r="D44" s="72"/>
      <c r="E44" s="72"/>
      <c r="F44" s="72"/>
      <c r="G44" s="73"/>
      <c r="H44" s="72"/>
      <c r="I44" s="72"/>
      <c r="J44" s="63"/>
    </row>
    <row r="45" spans="1:12" ht="15" x14ac:dyDescent="0.25">
      <c r="A45" s="51" t="s">
        <v>852</v>
      </c>
      <c r="B45" s="74">
        <v>38</v>
      </c>
      <c r="C45" s="75" t="s">
        <v>853</v>
      </c>
      <c r="D45" s="76">
        <v>3.1723846633889998</v>
      </c>
      <c r="E45" s="76">
        <v>7.040199409685</v>
      </c>
      <c r="F45" s="77" t="s">
        <v>271</v>
      </c>
      <c r="G45" s="77" t="s">
        <v>271</v>
      </c>
      <c r="H45" s="77" t="s">
        <v>271</v>
      </c>
      <c r="I45" s="77" t="s">
        <v>271</v>
      </c>
      <c r="J45" s="59"/>
      <c r="K45" s="54"/>
      <c r="L45" s="54"/>
    </row>
    <row r="46" spans="1:12" ht="15" x14ac:dyDescent="0.25">
      <c r="A46" s="51" t="s">
        <v>854</v>
      </c>
      <c r="B46" s="74">
        <v>40</v>
      </c>
      <c r="C46" s="75" t="s">
        <v>853</v>
      </c>
      <c r="D46" s="76">
        <v>6.9329246441339993</v>
      </c>
      <c r="E46" s="76">
        <v>10.02924003213</v>
      </c>
      <c r="F46" s="77" t="s">
        <v>271</v>
      </c>
      <c r="G46" s="77" t="s">
        <v>271</v>
      </c>
      <c r="H46" s="77" t="s">
        <v>271</v>
      </c>
      <c r="I46" s="77" t="s">
        <v>271</v>
      </c>
      <c r="J46" s="59"/>
      <c r="K46" s="54"/>
      <c r="L46" s="54"/>
    </row>
    <row r="47" spans="1:12" ht="15" x14ac:dyDescent="0.25">
      <c r="A47" s="52" t="s">
        <v>855</v>
      </c>
      <c r="B47" s="74">
        <v>62</v>
      </c>
      <c r="C47" s="75" t="s">
        <v>853</v>
      </c>
      <c r="D47" s="76">
        <v>4.5647028495540001</v>
      </c>
      <c r="E47" s="76">
        <v>6.4404160563939996</v>
      </c>
      <c r="F47" s="77" t="s">
        <v>271</v>
      </c>
      <c r="G47" s="77" t="s">
        <v>271</v>
      </c>
      <c r="H47" s="77" t="s">
        <v>271</v>
      </c>
      <c r="I47" s="77" t="s">
        <v>271</v>
      </c>
      <c r="J47" s="59"/>
      <c r="K47" s="54"/>
      <c r="L47" s="54"/>
    </row>
    <row r="48" spans="1:12" ht="15" x14ac:dyDescent="0.25">
      <c r="A48" s="52" t="s">
        <v>856</v>
      </c>
      <c r="B48" s="74">
        <v>75</v>
      </c>
      <c r="C48" s="75" t="s">
        <v>853</v>
      </c>
      <c r="D48" s="76">
        <v>13.183801714259999</v>
      </c>
      <c r="E48" s="76">
        <v>5.0944933713329998</v>
      </c>
      <c r="F48" s="77" t="s">
        <v>271</v>
      </c>
      <c r="G48" s="77" t="s">
        <v>271</v>
      </c>
      <c r="H48" s="77" t="s">
        <v>271</v>
      </c>
      <c r="I48" s="77" t="s">
        <v>271</v>
      </c>
      <c r="J48" s="59"/>
      <c r="K48" s="54"/>
      <c r="L48" s="54"/>
    </row>
    <row r="49" spans="1:12" ht="15" x14ac:dyDescent="0.25">
      <c r="A49" s="52" t="s">
        <v>857</v>
      </c>
      <c r="B49" s="72">
        <v>89</v>
      </c>
      <c r="C49" s="75" t="s">
        <v>853</v>
      </c>
      <c r="D49" s="76">
        <v>5.4862009424809992</v>
      </c>
      <c r="E49" s="76">
        <v>5.3091183614119997</v>
      </c>
      <c r="F49" s="77" t="s">
        <v>271</v>
      </c>
      <c r="G49" s="77" t="s">
        <v>271</v>
      </c>
      <c r="H49" s="77" t="s">
        <v>271</v>
      </c>
      <c r="I49" s="77" t="s">
        <v>271</v>
      </c>
      <c r="J49" s="62"/>
      <c r="K49" s="54"/>
      <c r="L49" s="54"/>
    </row>
    <row r="50" spans="1:12" ht="15" x14ac:dyDescent="0.25">
      <c r="A50" s="52" t="s">
        <v>858</v>
      </c>
      <c r="B50" s="72">
        <v>104</v>
      </c>
      <c r="C50" s="75" t="s">
        <v>853</v>
      </c>
      <c r="D50" s="76">
        <v>5.409200695789</v>
      </c>
      <c r="E50" s="76">
        <v>12.03903551632</v>
      </c>
      <c r="F50" s="77" t="s">
        <v>271</v>
      </c>
      <c r="G50" s="77" t="s">
        <v>271</v>
      </c>
      <c r="H50" s="77" t="s">
        <v>271</v>
      </c>
      <c r="I50" s="77" t="s">
        <v>271</v>
      </c>
      <c r="J50" s="62"/>
      <c r="K50" s="54"/>
      <c r="L50" s="54"/>
    </row>
    <row r="51" spans="1:12" ht="15" x14ac:dyDescent="0.25">
      <c r="A51" s="3"/>
      <c r="B51" s="3"/>
      <c r="C51" s="3"/>
      <c r="D51" s="3"/>
      <c r="E51" s="3"/>
      <c r="F51" s="3"/>
      <c r="H51" s="3"/>
      <c r="I51" s="3"/>
      <c r="J51" s="3"/>
    </row>
    <row r="52" spans="1:12" ht="15" x14ac:dyDescent="0.25">
      <c r="A52" s="3"/>
      <c r="B52" s="3"/>
      <c r="C52" s="3"/>
      <c r="D52" s="3"/>
      <c r="E52" s="3"/>
      <c r="F52" s="3"/>
      <c r="H52" s="3"/>
      <c r="I52" s="3"/>
      <c r="J52" s="3"/>
    </row>
    <row r="53" spans="1:12" ht="15" x14ac:dyDescent="0.25">
      <c r="A53" s="3"/>
      <c r="B53" s="3"/>
      <c r="C53" s="3"/>
      <c r="D53" s="3"/>
      <c r="E53" s="3"/>
      <c r="F53" s="3"/>
      <c r="H53" s="3"/>
      <c r="I53" s="3"/>
      <c r="J53" s="3"/>
    </row>
    <row r="54" spans="1:12" ht="15" x14ac:dyDescent="0.25">
      <c r="A54" s="3"/>
      <c r="B54" s="3"/>
      <c r="C54" s="3"/>
      <c r="D54" s="3"/>
      <c r="E54" s="3"/>
      <c r="F54" s="3"/>
      <c r="H54" s="3"/>
      <c r="I54" s="3"/>
      <c r="J54" s="3"/>
    </row>
    <row r="55" spans="1:12" ht="15" x14ac:dyDescent="0.25">
      <c r="A55" s="3"/>
      <c r="B55" s="3"/>
      <c r="C55" s="3"/>
      <c r="D55" s="3"/>
      <c r="E55" s="3"/>
      <c r="F55" s="3"/>
      <c r="H55" s="3"/>
      <c r="I55" s="3"/>
      <c r="J55" s="3"/>
    </row>
    <row r="56" spans="1:12" ht="15" x14ac:dyDescent="0.25">
      <c r="A56" s="143"/>
      <c r="B56" s="143"/>
      <c r="C56" s="3"/>
      <c r="D56" s="143"/>
      <c r="E56" s="143"/>
      <c r="F56" s="3"/>
      <c r="H56" s="143"/>
      <c r="I56" s="143"/>
      <c r="J56" s="3"/>
    </row>
  </sheetData>
  <sortState xmlns:xlrd2="http://schemas.microsoft.com/office/spreadsheetml/2017/richdata2" ref="A16:K51">
    <sortCondition ref="B16:B51"/>
  </sortState>
  <hyperlinks>
    <hyperlink ref="C10" r:id="rId1" xr:uid="{00000000-0004-0000-0800-000000000000}"/>
  </hyperlinks>
  <pageMargins left="0.7" right="0.7" top="0.75" bottom="0.75" header="0.3" footer="0.3"/>
  <pageSetup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56"/>
  <sheetViews>
    <sheetView topLeftCell="A10" workbookViewId="0">
      <selection activeCell="C10" sqref="C10"/>
    </sheetView>
  </sheetViews>
  <sheetFormatPr defaultColWidth="9" defaultRowHeight="12.75" x14ac:dyDescent="0.2"/>
  <cols>
    <col min="1" max="1" width="21.5" style="2" customWidth="1"/>
    <col min="2" max="2" width="11.875" style="2" customWidth="1"/>
    <col min="3" max="3" width="10.125" style="2" bestFit="1" customWidth="1"/>
    <col min="4" max="4" width="18.125" style="2" bestFit="1" customWidth="1"/>
    <col min="5" max="5" width="11.5" style="2" customWidth="1"/>
    <col min="6" max="6" width="9.375" style="2" customWidth="1"/>
    <col min="7" max="7" width="13" style="2" bestFit="1" customWidth="1"/>
    <col min="8" max="8" width="13.5" style="2" customWidth="1"/>
    <col min="9" max="9" width="13.625" style="2" customWidth="1"/>
    <col min="10" max="10" width="16.375" style="2" customWidth="1"/>
    <col min="11" max="11" width="50.125" style="2" customWidth="1"/>
    <col min="12" max="16384" width="9" style="2"/>
  </cols>
  <sheetData>
    <row r="1" spans="1:13" ht="18.75" x14ac:dyDescent="0.3">
      <c r="A1" s="1" t="s">
        <v>859</v>
      </c>
      <c r="B1" s="143"/>
      <c r="C1" s="3"/>
      <c r="D1" s="143"/>
      <c r="E1" s="143"/>
      <c r="F1" s="3"/>
      <c r="G1" s="3"/>
      <c r="H1" s="143"/>
      <c r="I1" s="143"/>
      <c r="J1" s="3"/>
    </row>
    <row r="2" spans="1:13" ht="18.75" x14ac:dyDescent="0.3">
      <c r="A2" s="1"/>
      <c r="B2" s="143"/>
      <c r="C2" s="3"/>
      <c r="D2" s="143"/>
      <c r="E2" s="143"/>
      <c r="F2" s="3"/>
      <c r="G2" s="3"/>
      <c r="H2" s="143"/>
      <c r="I2" s="143"/>
      <c r="J2" s="3"/>
    </row>
    <row r="3" spans="1:13" ht="15" x14ac:dyDescent="0.25">
      <c r="A3" s="28" t="s">
        <v>798</v>
      </c>
      <c r="B3" s="28"/>
      <c r="D3" s="28"/>
      <c r="E3" s="28"/>
      <c r="G3" s="3"/>
    </row>
    <row r="4" spans="1:13" ht="15" x14ac:dyDescent="0.25">
      <c r="G4" s="3"/>
    </row>
    <row r="5" spans="1:13" ht="15" x14ac:dyDescent="0.25">
      <c r="A5" s="63" t="s">
        <v>799</v>
      </c>
      <c r="B5" s="63" t="s">
        <v>800</v>
      </c>
      <c r="C5" s="3"/>
      <c r="D5" s="3"/>
      <c r="E5" s="3"/>
      <c r="F5" s="3"/>
      <c r="G5" s="3"/>
      <c r="H5" s="3"/>
      <c r="I5" s="3"/>
      <c r="J5" s="3"/>
      <c r="K5" s="3"/>
    </row>
    <row r="6" spans="1:13" ht="15" x14ac:dyDescent="0.25">
      <c r="A6" s="63" t="s">
        <v>801</v>
      </c>
      <c r="B6" s="63" t="s">
        <v>802</v>
      </c>
      <c r="C6" s="3"/>
      <c r="D6" s="3"/>
      <c r="E6" s="3"/>
      <c r="F6" s="3"/>
      <c r="G6" s="3"/>
      <c r="H6" s="3"/>
      <c r="I6" s="3"/>
      <c r="J6" s="3"/>
      <c r="K6" s="3"/>
    </row>
    <row r="7" spans="1:13" ht="15" x14ac:dyDescent="0.25">
      <c r="A7" s="63" t="s">
        <v>803</v>
      </c>
      <c r="B7" s="63" t="s">
        <v>804</v>
      </c>
      <c r="C7" s="3"/>
      <c r="D7" s="3"/>
      <c r="E7" s="3"/>
      <c r="F7" s="3"/>
      <c r="G7" s="3"/>
      <c r="H7" s="3"/>
      <c r="I7" s="3"/>
      <c r="J7" s="3"/>
      <c r="K7" s="3"/>
    </row>
    <row r="8" spans="1:13" ht="15" x14ac:dyDescent="0.25">
      <c r="A8" s="63" t="s">
        <v>805</v>
      </c>
      <c r="B8" s="63">
        <v>36</v>
      </c>
      <c r="C8" s="3"/>
      <c r="D8" s="3"/>
      <c r="E8" s="3"/>
      <c r="F8" s="3"/>
      <c r="G8" s="3"/>
      <c r="H8" s="3"/>
      <c r="I8" s="3"/>
      <c r="J8" s="3"/>
      <c r="K8" s="3"/>
    </row>
    <row r="9" spans="1:13" ht="15" x14ac:dyDescent="0.25">
      <c r="A9" s="63" t="s">
        <v>806</v>
      </c>
      <c r="B9" s="101">
        <v>41290</v>
      </c>
      <c r="C9" s="3"/>
      <c r="D9" s="3"/>
      <c r="E9" s="3"/>
      <c r="F9" s="3"/>
      <c r="G9" s="3"/>
      <c r="H9" s="3"/>
      <c r="I9" s="3"/>
      <c r="J9" s="3"/>
      <c r="K9" s="3"/>
    </row>
    <row r="10" spans="1:13" ht="15" x14ac:dyDescent="0.25">
      <c r="A10" s="63" t="s">
        <v>1</v>
      </c>
      <c r="B10" s="63" t="s">
        <v>807</v>
      </c>
      <c r="C10" s="118" t="s">
        <v>808</v>
      </c>
      <c r="D10" s="3"/>
      <c r="E10" s="3"/>
      <c r="F10" s="3"/>
      <c r="G10" s="3"/>
      <c r="H10" s="3"/>
      <c r="I10" s="3"/>
      <c r="J10" s="3"/>
      <c r="K10" s="3"/>
    </row>
    <row r="11" spans="1:13" ht="15" x14ac:dyDescent="0.25">
      <c r="A11" s="3"/>
      <c r="B11" s="3"/>
      <c r="C11" s="3"/>
      <c r="D11" s="3"/>
      <c r="E11" s="3"/>
      <c r="F11" s="3"/>
      <c r="G11" s="3"/>
      <c r="H11" s="3"/>
      <c r="I11" s="3"/>
      <c r="J11" s="3"/>
      <c r="K11" s="3"/>
    </row>
    <row r="12" spans="1:13" ht="60" x14ac:dyDescent="0.25">
      <c r="A12" s="30" t="s">
        <v>6</v>
      </c>
      <c r="B12" s="30" t="s">
        <v>243</v>
      </c>
      <c r="C12" s="30" t="s">
        <v>809</v>
      </c>
      <c r="D12" s="6" t="s">
        <v>364</v>
      </c>
      <c r="E12" s="78" t="s">
        <v>810</v>
      </c>
      <c r="F12" s="78" t="s">
        <v>811</v>
      </c>
      <c r="G12" s="49" t="s">
        <v>812</v>
      </c>
      <c r="H12" s="49" t="s">
        <v>813</v>
      </c>
      <c r="I12" s="78" t="s">
        <v>814</v>
      </c>
      <c r="J12" s="78" t="s">
        <v>815</v>
      </c>
      <c r="K12" s="31" t="s">
        <v>139</v>
      </c>
    </row>
    <row r="13" spans="1:13" ht="15" x14ac:dyDescent="0.25">
      <c r="A13" s="102" t="s">
        <v>860</v>
      </c>
      <c r="B13" s="102">
        <v>1</v>
      </c>
      <c r="C13" s="162">
        <v>11</v>
      </c>
      <c r="D13" s="103">
        <v>250</v>
      </c>
      <c r="E13" s="66">
        <v>75.553916260139999</v>
      </c>
      <c r="F13" s="66">
        <v>211.70926633260001</v>
      </c>
      <c r="G13" s="66">
        <f t="shared" ref="G13:G42" si="0">E13/(D13/1000)</f>
        <v>302.21566504056</v>
      </c>
      <c r="H13" s="66">
        <f t="shared" ref="H13:H42" si="1">F13/(D13/1000)</f>
        <v>846.83706533040004</v>
      </c>
      <c r="I13" s="163">
        <v>0.95262457791875577</v>
      </c>
      <c r="J13" s="163">
        <v>-24.008728179551124</v>
      </c>
      <c r="K13" s="164"/>
      <c r="L13" s="87"/>
      <c r="M13" s="87"/>
    </row>
    <row r="14" spans="1:13" ht="15" x14ac:dyDescent="0.25">
      <c r="A14" s="102" t="s">
        <v>861</v>
      </c>
      <c r="B14" s="102">
        <v>5</v>
      </c>
      <c r="C14" s="162">
        <v>15</v>
      </c>
      <c r="D14" s="103">
        <v>250</v>
      </c>
      <c r="E14" s="66">
        <v>32.099802297769997</v>
      </c>
      <c r="F14" s="66">
        <v>95.259689050570003</v>
      </c>
      <c r="G14" s="66">
        <f t="shared" si="0"/>
        <v>128.39920919107999</v>
      </c>
      <c r="H14" s="66">
        <f t="shared" si="1"/>
        <v>381.03875620228001</v>
      </c>
      <c r="I14" s="163">
        <v>-0.87281285173437018</v>
      </c>
      <c r="J14" s="163">
        <v>-21.430798004987533</v>
      </c>
      <c r="K14" s="164"/>
      <c r="L14" s="87"/>
      <c r="M14" s="87"/>
    </row>
    <row r="15" spans="1:13" ht="15" x14ac:dyDescent="0.25">
      <c r="A15" s="102" t="s">
        <v>862</v>
      </c>
      <c r="B15" s="102">
        <v>1</v>
      </c>
      <c r="C15" s="162">
        <v>21</v>
      </c>
      <c r="D15" s="103">
        <v>250</v>
      </c>
      <c r="E15" s="66">
        <v>39.27164479292</v>
      </c>
      <c r="F15" s="66">
        <v>159.8006306828</v>
      </c>
      <c r="G15" s="66">
        <f t="shared" si="0"/>
        <v>157.08657917168</v>
      </c>
      <c r="H15" s="66">
        <f t="shared" si="1"/>
        <v>639.20252273120002</v>
      </c>
      <c r="I15" s="163">
        <v>4.863399160953648</v>
      </c>
      <c r="J15" s="163">
        <v>-23.069409808811304</v>
      </c>
      <c r="K15" s="164"/>
      <c r="L15" s="87"/>
      <c r="M15" s="87"/>
    </row>
    <row r="16" spans="1:13" ht="15" x14ac:dyDescent="0.25">
      <c r="A16" s="102" t="s">
        <v>863</v>
      </c>
      <c r="B16" s="102">
        <v>5</v>
      </c>
      <c r="C16" s="162">
        <v>20</v>
      </c>
      <c r="D16" s="103">
        <v>250</v>
      </c>
      <c r="E16" s="66">
        <v>21.149414540130003</v>
      </c>
      <c r="F16" s="66">
        <v>60.949672374570007</v>
      </c>
      <c r="G16" s="66">
        <f t="shared" si="0"/>
        <v>84.597658160520012</v>
      </c>
      <c r="H16" s="66">
        <f t="shared" si="1"/>
        <v>243.79868949828003</v>
      </c>
      <c r="I16" s="163">
        <v>-12.451652512022921</v>
      </c>
      <c r="J16" s="163">
        <v>-21.698877805486287</v>
      </c>
      <c r="K16" s="164"/>
      <c r="L16" s="87"/>
      <c r="M16" s="87"/>
    </row>
    <row r="17" spans="1:13" ht="15" x14ac:dyDescent="0.25">
      <c r="A17" s="102" t="s">
        <v>864</v>
      </c>
      <c r="B17" s="102">
        <v>1</v>
      </c>
      <c r="C17" s="162">
        <v>22</v>
      </c>
      <c r="D17" s="103">
        <v>250</v>
      </c>
      <c r="E17" s="66">
        <v>32.941332770199999</v>
      </c>
      <c r="F17" s="66">
        <v>111.54370743310001</v>
      </c>
      <c r="G17" s="66">
        <f t="shared" si="0"/>
        <v>131.7653310808</v>
      </c>
      <c r="H17" s="66">
        <f t="shared" si="1"/>
        <v>446.17482973240004</v>
      </c>
      <c r="I17" s="163">
        <v>-3.2845595006650981</v>
      </c>
      <c r="J17" s="163">
        <v>-21.720698254364091</v>
      </c>
      <c r="K17" s="164"/>
      <c r="L17" s="87"/>
      <c r="M17" s="87"/>
    </row>
    <row r="18" spans="1:13" ht="15" x14ac:dyDescent="0.25">
      <c r="A18" s="102" t="s">
        <v>865</v>
      </c>
      <c r="B18" s="102">
        <v>5</v>
      </c>
      <c r="C18" s="162">
        <v>26</v>
      </c>
      <c r="D18" s="103">
        <v>250</v>
      </c>
      <c r="E18" s="66">
        <v>22.293453277569999</v>
      </c>
      <c r="F18" s="66">
        <v>56.543464714320002</v>
      </c>
      <c r="G18" s="66">
        <f t="shared" si="0"/>
        <v>89.173813110279994</v>
      </c>
      <c r="H18" s="66">
        <f t="shared" si="1"/>
        <v>226.17385885728001</v>
      </c>
      <c r="I18" s="163">
        <v>-15.234830655888675</v>
      </c>
      <c r="J18" s="163">
        <v>-22.791978387364921</v>
      </c>
      <c r="K18" s="164"/>
      <c r="L18" s="87"/>
      <c r="M18" s="87"/>
    </row>
    <row r="19" spans="1:13" ht="15" x14ac:dyDescent="0.25">
      <c r="A19" s="102" t="s">
        <v>866</v>
      </c>
      <c r="B19" s="102">
        <v>1</v>
      </c>
      <c r="C19" s="104">
        <v>28</v>
      </c>
      <c r="D19" s="103">
        <v>250</v>
      </c>
      <c r="E19" s="66">
        <v>23.94170674303</v>
      </c>
      <c r="F19" s="66">
        <v>104.1757982325</v>
      </c>
      <c r="G19" s="66">
        <f t="shared" si="0"/>
        <v>95.766826972120001</v>
      </c>
      <c r="H19" s="66">
        <f t="shared" si="1"/>
        <v>416.70319293</v>
      </c>
      <c r="I19" s="105">
        <v>6.3081960503427812</v>
      </c>
      <c r="J19" s="105">
        <v>-21.041147132169581</v>
      </c>
      <c r="K19" s="106"/>
      <c r="L19" s="87"/>
      <c r="M19" s="87"/>
    </row>
    <row r="20" spans="1:13" ht="15" x14ac:dyDescent="0.25">
      <c r="A20" s="102" t="s">
        <v>867</v>
      </c>
      <c r="B20" s="102">
        <v>5</v>
      </c>
      <c r="C20" s="69">
        <v>32</v>
      </c>
      <c r="D20" s="103">
        <v>250</v>
      </c>
      <c r="E20" s="66">
        <v>20.720472014879999</v>
      </c>
      <c r="F20" s="66">
        <v>74.080495994730001</v>
      </c>
      <c r="G20" s="66">
        <f t="shared" si="0"/>
        <v>82.881888059519994</v>
      </c>
      <c r="H20" s="66">
        <f t="shared" si="1"/>
        <v>296.32198397892</v>
      </c>
      <c r="I20" s="70">
        <v>-15.02302261332242</v>
      </c>
      <c r="J20" s="70">
        <v>-22.424147963424772</v>
      </c>
      <c r="K20" s="58"/>
      <c r="L20" s="87"/>
      <c r="M20" s="87"/>
    </row>
    <row r="21" spans="1:13" ht="15" x14ac:dyDescent="0.25">
      <c r="A21" s="102" t="s">
        <v>868</v>
      </c>
      <c r="B21" s="102">
        <v>1</v>
      </c>
      <c r="C21" s="69">
        <v>42</v>
      </c>
      <c r="D21" s="103">
        <v>250</v>
      </c>
      <c r="E21" s="66">
        <v>21.781297836169998</v>
      </c>
      <c r="F21" s="66">
        <v>99.794505886609997</v>
      </c>
      <c r="G21" s="66">
        <f t="shared" si="0"/>
        <v>87.12519134467999</v>
      </c>
      <c r="H21" s="66">
        <f t="shared" si="1"/>
        <v>399.17802354643999</v>
      </c>
      <c r="I21" s="70">
        <v>-0.6323544459224395</v>
      </c>
      <c r="J21" s="70">
        <v>-20.404197838736497</v>
      </c>
      <c r="K21" s="58"/>
      <c r="L21" s="87"/>
      <c r="M21" s="87"/>
    </row>
    <row r="22" spans="1:13" ht="15" x14ac:dyDescent="0.25">
      <c r="A22" s="102" t="s">
        <v>869</v>
      </c>
      <c r="B22" s="102">
        <v>5</v>
      </c>
      <c r="C22" s="69">
        <v>50</v>
      </c>
      <c r="D22" s="103">
        <v>250</v>
      </c>
      <c r="E22" s="66">
        <v>10.59373783865</v>
      </c>
      <c r="F22" s="66">
        <v>57.146483259580002</v>
      </c>
      <c r="G22" s="66">
        <f t="shared" si="0"/>
        <v>42.3749513546</v>
      </c>
      <c r="H22" s="66">
        <f t="shared" si="1"/>
        <v>228.58593303832001</v>
      </c>
      <c r="I22" s="70">
        <v>-4.7917732528394561</v>
      </c>
      <c r="J22" s="70">
        <v>-25.710723192019948</v>
      </c>
      <c r="K22" s="58"/>
      <c r="L22" s="87"/>
      <c r="M22" s="87"/>
    </row>
    <row r="23" spans="1:13" ht="15" x14ac:dyDescent="0.25">
      <c r="A23" s="102" t="s">
        <v>870</v>
      </c>
      <c r="B23" s="102">
        <v>1</v>
      </c>
      <c r="C23" s="69">
        <v>52</v>
      </c>
      <c r="D23" s="103">
        <v>250</v>
      </c>
      <c r="E23" s="66">
        <v>20.887165280530002</v>
      </c>
      <c r="F23" s="66">
        <v>88.540608715339999</v>
      </c>
      <c r="G23" s="66">
        <f t="shared" si="0"/>
        <v>83.548661122120009</v>
      </c>
      <c r="H23" s="66">
        <f t="shared" si="1"/>
        <v>354.16243486136</v>
      </c>
      <c r="I23" s="107">
        <v>-3.4759029980558687</v>
      </c>
      <c r="J23" s="107">
        <v>-20.570448877805486</v>
      </c>
      <c r="K23" s="108"/>
      <c r="L23" s="87"/>
      <c r="M23" s="87"/>
    </row>
    <row r="24" spans="1:13" ht="15" x14ac:dyDescent="0.25">
      <c r="A24" s="102" t="s">
        <v>871</v>
      </c>
      <c r="B24" s="102">
        <v>5</v>
      </c>
      <c r="C24" s="69">
        <v>60</v>
      </c>
      <c r="D24" s="103">
        <v>250</v>
      </c>
      <c r="E24" s="66">
        <v>11.422719515310002</v>
      </c>
      <c r="F24" s="66">
        <v>60.262426710270006</v>
      </c>
      <c r="G24" s="66">
        <f t="shared" si="0"/>
        <v>45.690878061240007</v>
      </c>
      <c r="H24" s="66">
        <f t="shared" si="1"/>
        <v>241.04970684108002</v>
      </c>
      <c r="I24" s="107">
        <v>1.8387393840171902</v>
      </c>
      <c r="J24" s="107">
        <v>-22.102036575228595</v>
      </c>
      <c r="K24" s="108"/>
      <c r="L24" s="87"/>
      <c r="M24" s="87"/>
    </row>
    <row r="25" spans="1:13" ht="15" x14ac:dyDescent="0.25">
      <c r="A25" s="102" t="s">
        <v>872</v>
      </c>
      <c r="B25" s="102">
        <v>1</v>
      </c>
      <c r="C25" s="69">
        <v>65</v>
      </c>
      <c r="D25" s="103">
        <v>250</v>
      </c>
      <c r="E25" s="66">
        <v>16.305209084210002</v>
      </c>
      <c r="F25" s="66">
        <v>87.47058911805</v>
      </c>
      <c r="G25" s="66">
        <f t="shared" si="0"/>
        <v>65.220836336840009</v>
      </c>
      <c r="H25" s="66">
        <f t="shared" si="1"/>
        <v>349.8823564722</v>
      </c>
      <c r="I25" s="107">
        <v>2.5580681469354345</v>
      </c>
      <c r="J25" s="107">
        <v>-24.368246051537824</v>
      </c>
      <c r="K25" s="108"/>
      <c r="L25" s="87"/>
      <c r="M25" s="87"/>
    </row>
    <row r="26" spans="1:13" ht="15" x14ac:dyDescent="0.25">
      <c r="A26" s="102" t="s">
        <v>873</v>
      </c>
      <c r="B26" s="102">
        <v>5</v>
      </c>
      <c r="C26" s="69">
        <v>73</v>
      </c>
      <c r="D26" s="103">
        <v>250</v>
      </c>
      <c r="E26" s="66">
        <v>19.351809833320001</v>
      </c>
      <c r="F26" s="66">
        <v>102.43725767780001</v>
      </c>
      <c r="G26" s="66">
        <f t="shared" si="0"/>
        <v>77.407239333280003</v>
      </c>
      <c r="H26" s="66">
        <f t="shared" si="1"/>
        <v>409.74903071120002</v>
      </c>
      <c r="I26" s="107">
        <v>-4.4203417579044313</v>
      </c>
      <c r="J26" s="107">
        <v>-24.492934330839571</v>
      </c>
      <c r="K26" s="108"/>
      <c r="L26" s="87"/>
      <c r="M26" s="87"/>
    </row>
    <row r="27" spans="1:13" ht="15" x14ac:dyDescent="0.25">
      <c r="A27" s="102" t="s">
        <v>874</v>
      </c>
      <c r="B27" s="102">
        <v>1</v>
      </c>
      <c r="C27" s="69">
        <v>83</v>
      </c>
      <c r="D27" s="103">
        <v>250</v>
      </c>
      <c r="E27" s="66">
        <v>31.803671289619999</v>
      </c>
      <c r="F27" s="66">
        <v>121.82951225230001</v>
      </c>
      <c r="G27" s="66">
        <f t="shared" si="0"/>
        <v>127.21468515847999</v>
      </c>
      <c r="H27" s="66">
        <f t="shared" si="1"/>
        <v>487.31804900920002</v>
      </c>
      <c r="I27" s="107">
        <v>1.8622736109689964</v>
      </c>
      <c r="J27" s="107">
        <v>-21.740440565253532</v>
      </c>
      <c r="K27" s="108"/>
      <c r="L27" s="87"/>
      <c r="M27" s="87"/>
    </row>
    <row r="28" spans="1:13" ht="15" x14ac:dyDescent="0.25">
      <c r="A28" s="102" t="s">
        <v>875</v>
      </c>
      <c r="B28" s="102">
        <v>1</v>
      </c>
      <c r="C28" s="69">
        <v>92</v>
      </c>
      <c r="D28" s="103">
        <v>250</v>
      </c>
      <c r="E28" s="66">
        <v>20.38323855766</v>
      </c>
      <c r="F28" s="66">
        <v>115.096577537</v>
      </c>
      <c r="G28" s="66">
        <f t="shared" si="0"/>
        <v>81.532954230640001</v>
      </c>
      <c r="H28" s="66">
        <f t="shared" si="1"/>
        <v>460.38631014800001</v>
      </c>
      <c r="I28" s="107">
        <v>3.7572904942187657</v>
      </c>
      <c r="J28" s="107">
        <v>-22.902119700748134</v>
      </c>
      <c r="K28" s="108"/>
      <c r="L28" s="87"/>
      <c r="M28" s="87"/>
    </row>
    <row r="29" spans="1:13" ht="15" x14ac:dyDescent="0.25">
      <c r="A29" s="102" t="s">
        <v>876</v>
      </c>
      <c r="B29" s="102">
        <v>5</v>
      </c>
      <c r="C29" s="69">
        <v>100</v>
      </c>
      <c r="D29" s="103">
        <v>250</v>
      </c>
      <c r="E29" s="66">
        <v>13.295987289019999</v>
      </c>
      <c r="F29" s="66">
        <v>82.516186230000002</v>
      </c>
      <c r="G29" s="66">
        <f t="shared" si="0"/>
        <v>53.183949156079997</v>
      </c>
      <c r="H29" s="66">
        <f t="shared" si="1"/>
        <v>330.06474492000001</v>
      </c>
      <c r="I29" s="107">
        <v>3.3817660902486439</v>
      </c>
      <c r="J29" s="107">
        <v>-25.436408977556113</v>
      </c>
      <c r="K29" s="108"/>
      <c r="L29" s="87"/>
      <c r="M29" s="87"/>
    </row>
    <row r="30" spans="1:13" ht="15" x14ac:dyDescent="0.25">
      <c r="A30" s="102" t="s">
        <v>877</v>
      </c>
      <c r="B30" s="102">
        <v>2</v>
      </c>
      <c r="C30" s="69">
        <v>109</v>
      </c>
      <c r="D30" s="103">
        <v>250</v>
      </c>
      <c r="E30" s="66">
        <v>23.91892730915</v>
      </c>
      <c r="F30" s="66">
        <v>158.1519198817</v>
      </c>
      <c r="G30" s="66">
        <f t="shared" si="0"/>
        <v>95.675709236599999</v>
      </c>
      <c r="H30" s="66">
        <f t="shared" si="1"/>
        <v>632.60767952679998</v>
      </c>
      <c r="I30" s="107">
        <v>5.8548186528497421</v>
      </c>
      <c r="J30" s="107">
        <v>-19.098127035830615</v>
      </c>
      <c r="K30" s="108"/>
      <c r="L30" s="87"/>
      <c r="M30" s="87"/>
    </row>
    <row r="31" spans="1:13" ht="15" x14ac:dyDescent="0.25">
      <c r="A31" s="102" t="s">
        <v>877</v>
      </c>
      <c r="B31" s="102">
        <v>2</v>
      </c>
      <c r="C31" s="69">
        <v>110</v>
      </c>
      <c r="D31" s="103">
        <v>250</v>
      </c>
      <c r="E31" s="66">
        <v>24.31492205592</v>
      </c>
      <c r="F31" s="66">
        <v>159.94798838320003</v>
      </c>
      <c r="G31" s="66">
        <f t="shared" si="0"/>
        <v>97.259688223680001</v>
      </c>
      <c r="H31" s="66">
        <f t="shared" si="1"/>
        <v>639.79195353280011</v>
      </c>
      <c r="I31" s="107">
        <v>5.0890155440414508</v>
      </c>
      <c r="J31" s="107">
        <v>-17.865431596091202</v>
      </c>
      <c r="K31" s="108"/>
      <c r="L31" s="87"/>
      <c r="M31" s="87"/>
    </row>
    <row r="32" spans="1:13" ht="15" x14ac:dyDescent="0.25">
      <c r="A32" s="102" t="s">
        <v>878</v>
      </c>
      <c r="B32" s="102">
        <v>4</v>
      </c>
      <c r="C32" s="69">
        <v>113</v>
      </c>
      <c r="D32" s="103">
        <v>250</v>
      </c>
      <c r="E32" s="66">
        <v>11.888009598650001</v>
      </c>
      <c r="F32" s="66">
        <v>77.298998067880007</v>
      </c>
      <c r="G32" s="66">
        <f t="shared" si="0"/>
        <v>47.552038394600004</v>
      </c>
      <c r="H32" s="66">
        <f t="shared" si="1"/>
        <v>309.19599227152003</v>
      </c>
      <c r="I32" s="107">
        <v>-7.7223834196891188</v>
      </c>
      <c r="J32" s="107">
        <v>-18.889454397394136</v>
      </c>
      <c r="K32" s="108"/>
      <c r="L32" s="87"/>
      <c r="M32" s="87"/>
    </row>
    <row r="33" spans="1:13" ht="15" x14ac:dyDescent="0.25">
      <c r="A33" s="102" t="s">
        <v>879</v>
      </c>
      <c r="B33" s="102">
        <v>1</v>
      </c>
      <c r="C33" s="69">
        <v>107</v>
      </c>
      <c r="D33" s="103">
        <v>250</v>
      </c>
      <c r="E33" s="66">
        <v>22.137513263709998</v>
      </c>
      <c r="F33" s="66">
        <v>116.9737367181</v>
      </c>
      <c r="G33" s="66">
        <f t="shared" si="0"/>
        <v>88.550053054839992</v>
      </c>
      <c r="H33" s="66">
        <f t="shared" si="1"/>
        <v>467.8949468724</v>
      </c>
      <c r="I33" s="107">
        <v>5.2309844559585494</v>
      </c>
      <c r="J33" s="107">
        <v>-19.349552117263841</v>
      </c>
      <c r="K33" s="108"/>
      <c r="L33" s="87"/>
      <c r="M33" s="87"/>
    </row>
    <row r="34" spans="1:13" ht="15" x14ac:dyDescent="0.25">
      <c r="A34" s="102" t="s">
        <v>880</v>
      </c>
      <c r="B34" s="102">
        <v>5</v>
      </c>
      <c r="C34" s="69">
        <v>115</v>
      </c>
      <c r="D34" s="103">
        <v>250</v>
      </c>
      <c r="E34" s="66">
        <v>12.215235298730001</v>
      </c>
      <c r="F34" s="66">
        <v>82.636582815299988</v>
      </c>
      <c r="G34" s="66">
        <f t="shared" si="0"/>
        <v>48.860941194920002</v>
      </c>
      <c r="H34" s="66">
        <f t="shared" si="1"/>
        <v>330.54633126119995</v>
      </c>
      <c r="I34" s="107">
        <v>3.1470466321243524</v>
      </c>
      <c r="J34" s="107">
        <v>-16.407776872964163</v>
      </c>
      <c r="K34" s="108"/>
      <c r="L34" s="87"/>
      <c r="M34" s="87"/>
    </row>
    <row r="35" spans="1:13" ht="15" x14ac:dyDescent="0.25">
      <c r="A35" s="102" t="s">
        <v>881</v>
      </c>
      <c r="B35" s="102">
        <v>2</v>
      </c>
      <c r="C35" s="69">
        <v>122</v>
      </c>
      <c r="D35" s="103">
        <v>250</v>
      </c>
      <c r="E35" s="66">
        <v>11.25969543459</v>
      </c>
      <c r="F35" s="66">
        <v>66.282234784539995</v>
      </c>
      <c r="G35" s="66">
        <f t="shared" si="0"/>
        <v>45.038781738360001</v>
      </c>
      <c r="H35" s="66">
        <f t="shared" si="1"/>
        <v>265.12893913815998</v>
      </c>
      <c r="I35" s="107">
        <v>1.3646632124352331</v>
      </c>
      <c r="J35" s="107">
        <v>-19.380089576547228</v>
      </c>
      <c r="K35" s="108"/>
      <c r="L35" s="87"/>
      <c r="M35" s="87"/>
    </row>
    <row r="36" spans="1:13" ht="15" x14ac:dyDescent="0.25">
      <c r="A36" s="102" t="s">
        <v>882</v>
      </c>
      <c r="B36" s="102">
        <v>4</v>
      </c>
      <c r="C36" s="69">
        <v>124</v>
      </c>
      <c r="D36" s="103">
        <v>250</v>
      </c>
      <c r="E36" s="66">
        <v>12.09550384826</v>
      </c>
      <c r="F36" s="66">
        <v>75.974835560640003</v>
      </c>
      <c r="G36" s="66">
        <f t="shared" si="0"/>
        <v>48.38201539304</v>
      </c>
      <c r="H36" s="66">
        <f t="shared" si="1"/>
        <v>303.89934224256001</v>
      </c>
      <c r="I36" s="107">
        <v>1.4175129533678756</v>
      </c>
      <c r="J36" s="107">
        <v>-18.707247557003253</v>
      </c>
      <c r="K36" s="108"/>
      <c r="L36" s="87"/>
      <c r="M36" s="87"/>
    </row>
    <row r="37" spans="1:13" ht="15" x14ac:dyDescent="0.25">
      <c r="A37" s="102" t="s">
        <v>883</v>
      </c>
      <c r="B37" s="102">
        <v>1</v>
      </c>
      <c r="C37" s="69">
        <v>120</v>
      </c>
      <c r="D37" s="103">
        <v>250</v>
      </c>
      <c r="E37" s="66">
        <v>14.732407333749999</v>
      </c>
      <c r="F37" s="66">
        <v>79.564606599740003</v>
      </c>
      <c r="G37" s="66">
        <f t="shared" si="0"/>
        <v>58.929629334999994</v>
      </c>
      <c r="H37" s="66">
        <f t="shared" si="1"/>
        <v>318.25842639896001</v>
      </c>
      <c r="I37" s="107">
        <v>10.873471502590675</v>
      </c>
      <c r="J37" s="107">
        <v>-18.129071661237784</v>
      </c>
      <c r="K37" s="108"/>
      <c r="L37" s="87"/>
      <c r="M37" s="87"/>
    </row>
    <row r="38" spans="1:13" ht="15" x14ac:dyDescent="0.25">
      <c r="A38" s="102" t="s">
        <v>884</v>
      </c>
      <c r="B38" s="102">
        <v>2</v>
      </c>
      <c r="C38" s="4">
        <v>131</v>
      </c>
      <c r="D38" s="103">
        <v>250</v>
      </c>
      <c r="E38" s="66">
        <v>16.02764796125</v>
      </c>
      <c r="F38" s="66">
        <v>92.764198120960003</v>
      </c>
      <c r="G38" s="66">
        <f t="shared" si="0"/>
        <v>64.110591845000002</v>
      </c>
      <c r="H38" s="66">
        <f t="shared" si="1"/>
        <v>371.05679248384001</v>
      </c>
      <c r="I38" s="107">
        <v>1.3967875647668393</v>
      </c>
      <c r="J38" s="107">
        <v>-17.17528501628664</v>
      </c>
      <c r="K38" s="62"/>
      <c r="L38" s="87"/>
      <c r="M38" s="87"/>
    </row>
    <row r="39" spans="1:13" ht="15" x14ac:dyDescent="0.25">
      <c r="A39" s="102" t="s">
        <v>885</v>
      </c>
      <c r="B39" s="102">
        <v>4</v>
      </c>
      <c r="C39" s="4">
        <v>135</v>
      </c>
      <c r="D39" s="103">
        <v>250</v>
      </c>
      <c r="E39" s="66">
        <v>13.639308549739999</v>
      </c>
      <c r="F39" s="66">
        <v>75.12488786981001</v>
      </c>
      <c r="G39" s="66">
        <f t="shared" si="0"/>
        <v>54.557234198959996</v>
      </c>
      <c r="H39" s="66">
        <f t="shared" si="1"/>
        <v>300.49955147924004</v>
      </c>
      <c r="I39" s="107">
        <v>3.6910880829015547</v>
      </c>
      <c r="J39" s="107">
        <v>-18.968851791530941</v>
      </c>
      <c r="K39" s="62"/>
      <c r="L39" s="87"/>
      <c r="M39" s="87"/>
    </row>
    <row r="40" spans="1:13" ht="15" x14ac:dyDescent="0.25">
      <c r="A40" s="102" t="s">
        <v>886</v>
      </c>
      <c r="B40" s="102">
        <v>1</v>
      </c>
      <c r="C40" s="4">
        <v>129</v>
      </c>
      <c r="D40" s="103">
        <v>250</v>
      </c>
      <c r="E40" s="66">
        <v>12.42995633792</v>
      </c>
      <c r="F40" s="66">
        <v>75.435834232390008</v>
      </c>
      <c r="G40" s="66">
        <f t="shared" si="0"/>
        <v>49.719825351680001</v>
      </c>
      <c r="H40" s="66">
        <f t="shared" si="1"/>
        <v>301.74333692956003</v>
      </c>
      <c r="I40" s="107">
        <v>3.3677720207253889</v>
      </c>
      <c r="J40" s="107">
        <v>-18.918973941368076</v>
      </c>
      <c r="K40" s="62"/>
      <c r="L40" s="87"/>
      <c r="M40" s="87"/>
    </row>
    <row r="41" spans="1:13" ht="15" x14ac:dyDescent="0.25">
      <c r="A41" s="102" t="s">
        <v>887</v>
      </c>
      <c r="B41" s="102">
        <v>5</v>
      </c>
      <c r="C41" s="4">
        <v>138</v>
      </c>
      <c r="D41" s="103">
        <v>250</v>
      </c>
      <c r="E41" s="66">
        <v>7.2351233902679999</v>
      </c>
      <c r="F41" s="66">
        <v>45.517396262399998</v>
      </c>
      <c r="G41" s="66">
        <f t="shared" si="0"/>
        <v>28.940493561072</v>
      </c>
      <c r="H41" s="66">
        <f t="shared" si="1"/>
        <v>182.06958504959999</v>
      </c>
      <c r="I41" s="107">
        <v>1.5864248704663213</v>
      </c>
      <c r="J41" s="107">
        <v>-17.661848534201951</v>
      </c>
      <c r="K41" s="62"/>
      <c r="L41" s="87"/>
      <c r="M41" s="87"/>
    </row>
    <row r="42" spans="1:13" ht="15" x14ac:dyDescent="0.25">
      <c r="A42" s="102" t="s">
        <v>888</v>
      </c>
      <c r="B42" s="102">
        <v>2</v>
      </c>
      <c r="C42" s="4" t="s">
        <v>889</v>
      </c>
      <c r="D42" s="103">
        <v>250</v>
      </c>
      <c r="E42" s="66">
        <v>10.084686093150001</v>
      </c>
      <c r="F42" s="66">
        <v>60.496296475699999</v>
      </c>
      <c r="G42" s="66">
        <f t="shared" si="0"/>
        <v>40.338744372600004</v>
      </c>
      <c r="H42" s="66">
        <f t="shared" si="1"/>
        <v>241.9851859028</v>
      </c>
      <c r="I42" s="107">
        <v>-0.91409326424870452</v>
      </c>
      <c r="J42" s="107">
        <v>-21.03725570032573</v>
      </c>
      <c r="K42" s="62"/>
      <c r="L42" s="87"/>
      <c r="M42" s="87"/>
    </row>
    <row r="43" spans="1:13" ht="15" x14ac:dyDescent="0.25">
      <c r="A43" s="102" t="s">
        <v>890</v>
      </c>
      <c r="B43" s="102">
        <v>4</v>
      </c>
      <c r="C43" s="4" t="s">
        <v>891</v>
      </c>
      <c r="D43" s="103">
        <v>250</v>
      </c>
      <c r="E43" s="66">
        <v>24.976162889519998</v>
      </c>
      <c r="F43" s="66">
        <v>170.23960466329999</v>
      </c>
      <c r="G43" s="66">
        <f t="shared" ref="G43:G50" si="2">E43/(D43/1000)</f>
        <v>99.904651558079991</v>
      </c>
      <c r="H43" s="66">
        <f t="shared" ref="H43:H50" si="3">F43/(D43/1000)</f>
        <v>680.95841865319994</v>
      </c>
      <c r="I43" s="107">
        <v>5.1087046632124355</v>
      </c>
      <c r="J43" s="107">
        <v>-19.717019543973937</v>
      </c>
      <c r="K43" s="62"/>
      <c r="L43" s="87"/>
      <c r="M43" s="87"/>
    </row>
    <row r="44" spans="1:13" ht="15" x14ac:dyDescent="0.25">
      <c r="A44" s="102" t="s">
        <v>892</v>
      </c>
      <c r="B44" s="102">
        <v>2</v>
      </c>
      <c r="C44" s="4" t="s">
        <v>893</v>
      </c>
      <c r="D44" s="103">
        <v>250</v>
      </c>
      <c r="E44" s="66">
        <v>9.8873759936960006</v>
      </c>
      <c r="F44" s="66">
        <v>55.44114988242</v>
      </c>
      <c r="G44" s="66">
        <f t="shared" si="2"/>
        <v>39.549503974784002</v>
      </c>
      <c r="H44" s="66">
        <f t="shared" si="3"/>
        <v>221.76459952968</v>
      </c>
      <c r="I44" s="107">
        <v>3.0672538860103629</v>
      </c>
      <c r="J44" s="107">
        <v>-17.492874592833875</v>
      </c>
      <c r="K44" s="62"/>
      <c r="L44" s="87"/>
      <c r="M44" s="87"/>
    </row>
    <row r="45" spans="1:13" ht="15" x14ac:dyDescent="0.25">
      <c r="A45" s="102" t="s">
        <v>894</v>
      </c>
      <c r="B45" s="102">
        <v>4</v>
      </c>
      <c r="C45" s="4" t="s">
        <v>895</v>
      </c>
      <c r="D45" s="103">
        <v>250</v>
      </c>
      <c r="E45" s="66">
        <v>8.5703092120640001</v>
      </c>
      <c r="F45" s="66">
        <v>49.044569339879999</v>
      </c>
      <c r="G45" s="66">
        <f t="shared" si="2"/>
        <v>34.281236848256</v>
      </c>
      <c r="H45" s="66">
        <f t="shared" si="3"/>
        <v>196.17827735952</v>
      </c>
      <c r="I45" s="107">
        <v>2.8827979274611404</v>
      </c>
      <c r="J45" s="107">
        <v>-19.777076547231268</v>
      </c>
      <c r="K45" s="62"/>
      <c r="L45" s="87"/>
      <c r="M45" s="87"/>
    </row>
    <row r="46" spans="1:13" ht="15" x14ac:dyDescent="0.25">
      <c r="A46" s="102" t="s">
        <v>896</v>
      </c>
      <c r="B46" s="102">
        <v>5</v>
      </c>
      <c r="C46" s="4" t="s">
        <v>897</v>
      </c>
      <c r="D46" s="103">
        <v>250</v>
      </c>
      <c r="E46" s="66">
        <v>5.2412167393100004</v>
      </c>
      <c r="F46" s="66">
        <v>30.542909848880001</v>
      </c>
      <c r="G46" s="66">
        <f t="shared" si="2"/>
        <v>20.964866957240002</v>
      </c>
      <c r="H46" s="66">
        <f t="shared" si="3"/>
        <v>122.17163939552</v>
      </c>
      <c r="I46" s="107">
        <v>0.19160621761658014</v>
      </c>
      <c r="J46" s="107">
        <v>-18.113802931596087</v>
      </c>
      <c r="K46" s="62"/>
      <c r="L46" s="87"/>
      <c r="M46" s="87"/>
    </row>
    <row r="47" spans="1:13" ht="15" x14ac:dyDescent="0.25">
      <c r="A47" s="3"/>
      <c r="B47" s="3"/>
      <c r="C47" s="4"/>
      <c r="D47" s="4"/>
      <c r="E47" s="4"/>
      <c r="F47" s="4"/>
      <c r="G47" s="66"/>
      <c r="H47" s="66"/>
      <c r="I47" s="4"/>
      <c r="J47" s="4"/>
      <c r="K47" s="63"/>
    </row>
    <row r="48" spans="1:13" ht="15" x14ac:dyDescent="0.25">
      <c r="A48" s="36" t="s">
        <v>851</v>
      </c>
      <c r="B48" s="36"/>
      <c r="C48" s="72"/>
      <c r="D48" s="72"/>
      <c r="E48" s="72"/>
      <c r="F48" s="72"/>
      <c r="G48" s="85"/>
      <c r="H48" s="85"/>
      <c r="I48" s="72"/>
      <c r="J48" s="72"/>
      <c r="K48" s="63"/>
    </row>
    <row r="49" spans="1:13" ht="30" x14ac:dyDescent="0.25">
      <c r="A49" s="109" t="s">
        <v>898</v>
      </c>
      <c r="B49" s="109" t="s">
        <v>899</v>
      </c>
      <c r="C49" s="74">
        <v>76</v>
      </c>
      <c r="D49" s="110">
        <v>250</v>
      </c>
      <c r="E49" s="85">
        <v>2.6521192966779998</v>
      </c>
      <c r="F49" s="85">
        <v>8.3344164062730002</v>
      </c>
      <c r="G49" s="85">
        <f t="shared" si="2"/>
        <v>10.608477186711999</v>
      </c>
      <c r="H49" s="85">
        <f t="shared" si="3"/>
        <v>33.337665625092001</v>
      </c>
      <c r="I49" s="111">
        <v>-13.274327228077357</v>
      </c>
      <c r="J49" s="111">
        <v>-25.050914380714879</v>
      </c>
      <c r="K49" s="108" t="s">
        <v>900</v>
      </c>
      <c r="L49" s="87"/>
      <c r="M49" s="87"/>
    </row>
    <row r="50" spans="1:13" ht="30" x14ac:dyDescent="0.25">
      <c r="A50" s="109" t="s">
        <v>901</v>
      </c>
      <c r="B50" s="109" t="s">
        <v>899</v>
      </c>
      <c r="C50" s="74">
        <v>117</v>
      </c>
      <c r="D50" s="112">
        <v>250</v>
      </c>
      <c r="E50" s="85">
        <v>0.92931364132219996</v>
      </c>
      <c r="F50" s="85">
        <v>7.7770502960299996</v>
      </c>
      <c r="G50" s="85">
        <f t="shared" si="2"/>
        <v>3.7172545652887998</v>
      </c>
      <c r="H50" s="85">
        <f t="shared" si="3"/>
        <v>31.108201184119999</v>
      </c>
      <c r="I50" s="111">
        <v>-11.879668474368158</v>
      </c>
      <c r="J50" s="111">
        <v>-48.69804655029094</v>
      </c>
      <c r="K50" s="108" t="s">
        <v>900</v>
      </c>
      <c r="L50" s="87"/>
      <c r="M50" s="87"/>
    </row>
    <row r="51" spans="1:13" ht="15" x14ac:dyDescent="0.25">
      <c r="A51" s="3"/>
      <c r="B51" s="3"/>
      <c r="C51" s="3"/>
      <c r="D51" s="3"/>
      <c r="E51" s="3"/>
      <c r="F51" s="3"/>
      <c r="H51" s="3"/>
      <c r="I51" s="3"/>
      <c r="J51" s="3"/>
    </row>
    <row r="52" spans="1:13" ht="15" x14ac:dyDescent="0.25">
      <c r="A52" s="3"/>
      <c r="B52" s="3"/>
      <c r="C52" s="3"/>
      <c r="D52" s="3"/>
      <c r="E52" s="3"/>
      <c r="F52" s="3"/>
      <c r="H52" s="3"/>
      <c r="I52" s="3"/>
      <c r="J52" s="3"/>
    </row>
    <row r="53" spans="1:13" ht="15" x14ac:dyDescent="0.25">
      <c r="A53" s="3"/>
      <c r="B53" s="3"/>
      <c r="C53" s="3"/>
      <c r="D53" s="3"/>
      <c r="E53" s="3"/>
      <c r="F53" s="3"/>
      <c r="H53" s="3"/>
      <c r="I53" s="3"/>
      <c r="J53" s="3"/>
    </row>
    <row r="54" spans="1:13" ht="15" x14ac:dyDescent="0.25">
      <c r="A54" s="3"/>
      <c r="B54" s="3"/>
      <c r="C54" s="3"/>
      <c r="D54" s="3"/>
      <c r="E54" s="3"/>
      <c r="F54" s="3"/>
      <c r="H54" s="3"/>
      <c r="I54" s="3"/>
      <c r="J54" s="3"/>
    </row>
    <row r="55" spans="1:13" ht="15" x14ac:dyDescent="0.25">
      <c r="A55" s="3"/>
      <c r="B55" s="3"/>
      <c r="C55" s="3"/>
      <c r="D55" s="3"/>
      <c r="E55" s="3"/>
      <c r="F55" s="3"/>
      <c r="H55" s="3"/>
      <c r="I55" s="3"/>
      <c r="J55" s="3"/>
    </row>
    <row r="56" spans="1:13" ht="15" x14ac:dyDescent="0.25">
      <c r="A56" s="143"/>
      <c r="B56" s="143"/>
      <c r="C56" s="3"/>
      <c r="D56" s="143"/>
      <c r="E56" s="143"/>
      <c r="F56" s="3"/>
      <c r="H56" s="143"/>
      <c r="I56" s="143"/>
      <c r="J56" s="3"/>
    </row>
  </sheetData>
  <hyperlinks>
    <hyperlink ref="C10" r:id="rId1" xr:uid="{00000000-0004-0000-09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tabSelected="1" topLeftCell="A21" workbookViewId="0">
      <pane ySplit="1" topLeftCell="A66" activePane="bottomLeft" state="frozen"/>
      <selection activeCell="A21" sqref="A21"/>
      <selection pane="bottomLeft" activeCell="L22" sqref="L22:L98"/>
    </sheetView>
  </sheetViews>
  <sheetFormatPr defaultColWidth="9" defaultRowHeight="15" x14ac:dyDescent="0.25"/>
  <cols>
    <col min="1" max="1" width="15.5" style="3" customWidth="1"/>
    <col min="2" max="2" width="10.375" style="3" customWidth="1"/>
    <col min="3" max="4" width="9" style="3"/>
    <col min="5" max="5" width="8.125" style="27" customWidth="1"/>
    <col min="6" max="6" width="12" style="3" customWidth="1"/>
    <col min="7" max="7" width="21" style="3" customWidth="1"/>
    <col min="8" max="8" width="22.375" style="3" customWidth="1"/>
    <col min="9" max="9" width="19.375" style="3" bestFit="1" customWidth="1"/>
    <col min="10" max="10" width="10.625" style="3" customWidth="1"/>
    <col min="11" max="14" width="9" style="3"/>
    <col min="15" max="15" width="7" style="3" customWidth="1"/>
    <col min="16" max="16" width="10.5" style="3" customWidth="1"/>
    <col min="17" max="16384" width="9" style="3"/>
  </cols>
  <sheetData>
    <row r="1" spans="1:18" ht="18.75" hidden="1" x14ac:dyDescent="0.3">
      <c r="A1" s="1" t="s">
        <v>224</v>
      </c>
      <c r="B1" s="2"/>
      <c r="C1" s="24"/>
      <c r="D1" s="24"/>
      <c r="E1" s="24"/>
      <c r="F1" s="24"/>
      <c r="G1" s="25"/>
      <c r="H1" s="24"/>
      <c r="I1" s="26"/>
      <c r="J1" s="26"/>
      <c r="K1" s="2"/>
      <c r="L1" s="2"/>
    </row>
    <row r="2" spans="1:18" ht="18.75" hidden="1" x14ac:dyDescent="0.3">
      <c r="A2" s="1"/>
      <c r="B2" s="2"/>
      <c r="C2" s="24"/>
      <c r="D2" s="24"/>
      <c r="E2" s="24"/>
      <c r="F2" s="24"/>
      <c r="G2" s="25"/>
      <c r="H2" s="24"/>
      <c r="I2" s="26"/>
      <c r="J2" s="26"/>
      <c r="K2" s="2"/>
      <c r="L2" s="2"/>
    </row>
    <row r="3" spans="1:18" hidden="1" x14ac:dyDescent="0.25">
      <c r="A3" s="6" t="s">
        <v>225</v>
      </c>
      <c r="C3" s="5"/>
      <c r="D3" s="24"/>
      <c r="E3" s="24"/>
      <c r="F3" s="24"/>
      <c r="G3" s="25"/>
      <c r="H3" s="24"/>
      <c r="I3" s="26"/>
      <c r="J3" s="26"/>
      <c r="K3" s="2"/>
      <c r="L3" s="2"/>
    </row>
    <row r="4" spans="1:18" hidden="1" x14ac:dyDescent="0.25">
      <c r="A4" s="6" t="s">
        <v>226</v>
      </c>
      <c r="C4" s="5"/>
      <c r="D4" s="24"/>
      <c r="E4" s="24"/>
      <c r="F4" s="24"/>
      <c r="G4" s="25"/>
      <c r="H4" s="24"/>
      <c r="I4" s="26"/>
      <c r="J4" s="26"/>
      <c r="K4" s="2"/>
      <c r="L4" s="2"/>
    </row>
    <row r="5" spans="1:18" hidden="1" x14ac:dyDescent="0.25">
      <c r="A5" s="6" t="s">
        <v>227</v>
      </c>
      <c r="C5" s="5"/>
      <c r="D5" s="24"/>
      <c r="E5" s="24"/>
      <c r="F5" s="24"/>
      <c r="G5" s="25"/>
      <c r="H5" s="24"/>
      <c r="I5" s="26"/>
      <c r="J5" s="26"/>
      <c r="K5" s="2"/>
      <c r="L5" s="2"/>
      <c r="M5" s="5"/>
      <c r="N5" s="5"/>
      <c r="O5" s="5"/>
      <c r="P5" s="5"/>
      <c r="Q5" s="7"/>
      <c r="R5" s="5"/>
    </row>
    <row r="6" spans="1:18" hidden="1" x14ac:dyDescent="0.25">
      <c r="A6" s="6" t="s">
        <v>228</v>
      </c>
      <c r="C6" s="5"/>
      <c r="D6" s="24"/>
      <c r="E6" s="24"/>
      <c r="F6" s="24"/>
      <c r="G6" s="25"/>
      <c r="H6" s="24"/>
      <c r="I6" s="26"/>
      <c r="J6" s="26"/>
      <c r="K6" s="2"/>
      <c r="L6" s="2"/>
      <c r="M6" s="5"/>
      <c r="N6" s="5"/>
      <c r="O6" s="5"/>
      <c r="P6" s="5"/>
      <c r="Q6" s="7"/>
      <c r="R6" s="5"/>
    </row>
    <row r="7" spans="1:18" hidden="1" x14ac:dyDescent="0.25">
      <c r="A7" s="6" t="s">
        <v>229</v>
      </c>
      <c r="C7" s="5"/>
      <c r="D7" s="24"/>
      <c r="E7" s="24"/>
      <c r="F7" s="24"/>
      <c r="G7" s="25"/>
      <c r="H7" s="24"/>
      <c r="I7" s="26"/>
      <c r="J7" s="26"/>
      <c r="K7" s="2"/>
      <c r="L7" s="2"/>
      <c r="M7" s="5"/>
      <c r="N7" s="5"/>
      <c r="O7" s="5"/>
      <c r="P7" s="5"/>
      <c r="Q7" s="7"/>
      <c r="R7" s="5"/>
    </row>
    <row r="8" spans="1:18" hidden="1" x14ac:dyDescent="0.25">
      <c r="A8" s="6" t="s">
        <v>230</v>
      </c>
      <c r="C8" s="5"/>
      <c r="D8" s="24"/>
      <c r="E8" s="24"/>
      <c r="F8" s="24"/>
      <c r="G8" s="25"/>
      <c r="H8" s="24"/>
      <c r="I8" s="26"/>
      <c r="J8" s="26"/>
      <c r="K8" s="2"/>
      <c r="L8" s="2"/>
      <c r="M8" s="5"/>
      <c r="N8" s="5"/>
      <c r="O8" s="5"/>
      <c r="P8" s="5"/>
      <c r="Q8" s="7"/>
      <c r="R8" s="5"/>
    </row>
    <row r="9" spans="1:18" hidden="1" x14ac:dyDescent="0.25">
      <c r="A9" s="97" t="s">
        <v>231</v>
      </c>
      <c r="C9" s="5"/>
      <c r="D9" s="24"/>
      <c r="E9" s="24"/>
      <c r="F9" s="24"/>
      <c r="G9" s="25"/>
      <c r="H9" s="24"/>
      <c r="I9" s="26"/>
      <c r="J9" s="26"/>
      <c r="K9" s="2"/>
      <c r="L9" s="2"/>
      <c r="M9" s="5"/>
      <c r="N9" s="5"/>
      <c r="O9" s="5"/>
      <c r="P9" s="5"/>
      <c r="Q9" s="7"/>
      <c r="R9" s="5"/>
    </row>
    <row r="10" spans="1:18" hidden="1" x14ac:dyDescent="0.25"/>
    <row r="11" spans="1:18" hidden="1" x14ac:dyDescent="0.25">
      <c r="A11" s="6" t="s">
        <v>5</v>
      </c>
      <c r="C11" s="5"/>
    </row>
    <row r="12" spans="1:18" hidden="1" x14ac:dyDescent="0.25">
      <c r="A12" s="3" t="s">
        <v>232</v>
      </c>
      <c r="B12" s="4" t="s">
        <v>233</v>
      </c>
      <c r="C12" s="5"/>
    </row>
    <row r="13" spans="1:18" hidden="1" x14ac:dyDescent="0.25">
      <c r="A13" s="3" t="s">
        <v>6</v>
      </c>
      <c r="B13" s="4" t="s">
        <v>7</v>
      </c>
      <c r="C13" s="5"/>
    </row>
    <row r="14" spans="1:18" hidden="1" x14ac:dyDescent="0.25">
      <c r="A14" s="3" t="s">
        <v>234</v>
      </c>
      <c r="B14" s="4" t="s">
        <v>235</v>
      </c>
      <c r="C14" s="5"/>
    </row>
    <row r="15" spans="1:18" hidden="1" x14ac:dyDescent="0.25">
      <c r="A15" s="3" t="s">
        <v>236</v>
      </c>
      <c r="B15" s="4" t="s">
        <v>237</v>
      </c>
      <c r="C15" s="5"/>
    </row>
    <row r="16" spans="1:18" hidden="1" x14ac:dyDescent="0.25">
      <c r="A16" s="3" t="s">
        <v>238</v>
      </c>
      <c r="B16" s="4" t="s">
        <v>239</v>
      </c>
      <c r="C16" s="5"/>
    </row>
    <row r="17" spans="1:22" hidden="1" x14ac:dyDescent="0.25">
      <c r="B17" s="4"/>
      <c r="C17" s="5"/>
    </row>
    <row r="18" spans="1:22" hidden="1" x14ac:dyDescent="0.25">
      <c r="A18" s="6" t="s">
        <v>92</v>
      </c>
      <c r="B18" s="4"/>
      <c r="C18" s="5"/>
    </row>
    <row r="19" spans="1:22" hidden="1" x14ac:dyDescent="0.25">
      <c r="A19" s="3" t="s">
        <v>240</v>
      </c>
      <c r="B19" s="4"/>
      <c r="C19" s="5"/>
    </row>
    <row r="20" spans="1:22" hidden="1" x14ac:dyDescent="0.25"/>
    <row r="21" spans="1:22" ht="60" x14ac:dyDescent="0.25">
      <c r="A21" s="23" t="s">
        <v>241</v>
      </c>
      <c r="B21" s="11" t="s">
        <v>242</v>
      </c>
      <c r="C21" s="11" t="s">
        <v>243</v>
      </c>
      <c r="D21" s="11" t="s">
        <v>244</v>
      </c>
      <c r="E21" s="35" t="s">
        <v>245</v>
      </c>
      <c r="F21" s="11" t="s">
        <v>246</v>
      </c>
      <c r="G21" s="11" t="s">
        <v>247</v>
      </c>
      <c r="H21" s="11" t="s">
        <v>6</v>
      </c>
      <c r="I21" s="11" t="s">
        <v>248</v>
      </c>
      <c r="J21" s="12" t="s">
        <v>234</v>
      </c>
      <c r="K21" s="12" t="s">
        <v>249</v>
      </c>
      <c r="L21" s="12" t="s">
        <v>238</v>
      </c>
      <c r="M21" s="12" t="s">
        <v>250</v>
      </c>
      <c r="N21" s="12" t="s">
        <v>251</v>
      </c>
      <c r="O21" s="21" t="s">
        <v>252</v>
      </c>
      <c r="P21" s="21" t="s">
        <v>253</v>
      </c>
      <c r="Q21" s="21" t="s">
        <v>254</v>
      </c>
      <c r="R21" s="21" t="s">
        <v>255</v>
      </c>
      <c r="S21" s="3" t="s">
        <v>903</v>
      </c>
      <c r="T21" s="3" t="s">
        <v>904</v>
      </c>
      <c r="U21" s="3" t="s">
        <v>905</v>
      </c>
      <c r="V21" s="3" t="s">
        <v>906</v>
      </c>
    </row>
    <row r="22" spans="1:22" x14ac:dyDescent="0.25">
      <c r="A22" s="144">
        <v>41017</v>
      </c>
      <c r="B22" s="145">
        <v>0.41666666666666669</v>
      </c>
      <c r="C22" s="143" t="s">
        <v>256</v>
      </c>
      <c r="D22" s="143">
        <v>8.9</v>
      </c>
      <c r="E22" s="146">
        <v>3.6</v>
      </c>
      <c r="F22" s="143" t="s">
        <v>257</v>
      </c>
      <c r="G22" s="143" t="s">
        <v>258</v>
      </c>
      <c r="H22" s="147" t="s">
        <v>140</v>
      </c>
      <c r="I22" s="148">
        <v>0.51041666666666663</v>
      </c>
      <c r="J22" s="143">
        <v>250</v>
      </c>
      <c r="K22" s="143">
        <v>100</v>
      </c>
      <c r="L22" s="143">
        <v>31</v>
      </c>
      <c r="M22" s="143" t="s">
        <v>259</v>
      </c>
      <c r="N22" s="143" t="s">
        <v>259</v>
      </c>
      <c r="O22" s="3" t="s">
        <v>260</v>
      </c>
      <c r="P22" s="3" t="s">
        <v>260</v>
      </c>
      <c r="Q22" s="3" t="s">
        <v>260</v>
      </c>
      <c r="R22" s="3" t="s">
        <v>260</v>
      </c>
      <c r="S22" s="3">
        <v>26461.352657004831</v>
      </c>
      <c r="T22" s="3">
        <v>1545.8937198067633</v>
      </c>
      <c r="U22" s="3">
        <v>101.44927536231884</v>
      </c>
      <c r="V22" s="3">
        <v>24915.458937198069</v>
      </c>
    </row>
    <row r="23" spans="1:22" x14ac:dyDescent="0.25">
      <c r="A23" s="144">
        <v>41017</v>
      </c>
      <c r="B23" s="145">
        <v>0.45763888888888887</v>
      </c>
      <c r="C23" s="143" t="s">
        <v>261</v>
      </c>
      <c r="D23" s="143">
        <v>6.7</v>
      </c>
      <c r="E23" s="146">
        <v>4</v>
      </c>
      <c r="F23" s="143" t="s">
        <v>257</v>
      </c>
      <c r="G23" s="143" t="s">
        <v>258</v>
      </c>
      <c r="H23" s="147" t="s">
        <v>141</v>
      </c>
      <c r="I23" s="148">
        <v>0.51041666666666663</v>
      </c>
      <c r="J23" s="143">
        <v>250</v>
      </c>
      <c r="K23" s="143">
        <v>100</v>
      </c>
      <c r="L23" s="143">
        <v>31</v>
      </c>
      <c r="M23" s="143" t="s">
        <v>259</v>
      </c>
      <c r="N23" s="143" t="s">
        <v>259</v>
      </c>
      <c r="O23" s="3" t="s">
        <v>260</v>
      </c>
      <c r="P23" s="3" t="s">
        <v>260</v>
      </c>
      <c r="Q23" s="3" t="s">
        <v>260</v>
      </c>
      <c r="R23" s="3" t="s">
        <v>260</v>
      </c>
      <c r="S23" s="3">
        <v>17741.206030150752</v>
      </c>
      <c r="T23" s="3">
        <v>1914.572864321608</v>
      </c>
      <c r="U23" s="3">
        <v>160.8040201005025</v>
      </c>
      <c r="V23" s="3">
        <v>15826.633165829146</v>
      </c>
    </row>
    <row r="24" spans="1:22" x14ac:dyDescent="0.25">
      <c r="A24" s="144">
        <v>41017</v>
      </c>
      <c r="B24" s="145">
        <v>0.47916666666666669</v>
      </c>
      <c r="C24" s="143" t="s">
        <v>262</v>
      </c>
      <c r="D24" s="143">
        <v>6.1</v>
      </c>
      <c r="E24" s="146">
        <v>5.5</v>
      </c>
      <c r="F24" s="143" t="s">
        <v>257</v>
      </c>
      <c r="G24" s="143" t="s">
        <v>258</v>
      </c>
      <c r="H24" s="147" t="s">
        <v>143</v>
      </c>
      <c r="I24" s="148">
        <v>0.51041666666666663</v>
      </c>
      <c r="J24" s="143">
        <v>250</v>
      </c>
      <c r="K24" s="143">
        <v>100</v>
      </c>
      <c r="L24" s="143">
        <v>30</v>
      </c>
      <c r="M24" s="143" t="s">
        <v>259</v>
      </c>
      <c r="N24" s="143" t="s">
        <v>259</v>
      </c>
      <c r="O24" s="3" t="s">
        <v>260</v>
      </c>
      <c r="P24" s="3" t="s">
        <v>260</v>
      </c>
      <c r="Q24" s="3" t="s">
        <v>260</v>
      </c>
      <c r="R24" s="3" t="s">
        <v>260</v>
      </c>
      <c r="S24" s="3">
        <v>19879.699248120301</v>
      </c>
      <c r="T24" s="3">
        <v>1982.4561403508771</v>
      </c>
      <c r="U24" s="3">
        <v>120.30075187969925</v>
      </c>
      <c r="V24" s="3">
        <v>17897.243107769424</v>
      </c>
    </row>
    <row r="25" spans="1:22" x14ac:dyDescent="0.25">
      <c r="A25" s="144">
        <v>41018</v>
      </c>
      <c r="B25" s="145">
        <v>0.4201388888888889</v>
      </c>
      <c r="C25" s="143" t="s">
        <v>263</v>
      </c>
      <c r="D25" s="143">
        <v>6</v>
      </c>
      <c r="E25" s="146">
        <v>-999</v>
      </c>
      <c r="F25" s="143" t="s">
        <v>264</v>
      </c>
      <c r="G25" s="143" t="s">
        <v>265</v>
      </c>
      <c r="H25" s="143" t="s">
        <v>144</v>
      </c>
      <c r="I25" s="148">
        <v>0.60416666666666663</v>
      </c>
      <c r="J25" s="143">
        <v>250</v>
      </c>
      <c r="K25" s="143">
        <v>100</v>
      </c>
      <c r="L25" s="143">
        <v>31</v>
      </c>
      <c r="M25" s="143" t="s">
        <v>259</v>
      </c>
      <c r="N25" s="143" t="s">
        <v>259</v>
      </c>
      <c r="O25" s="3" t="s">
        <v>260</v>
      </c>
      <c r="P25" s="3" t="s">
        <v>260</v>
      </c>
      <c r="Q25" s="3" t="s">
        <v>260</v>
      </c>
      <c r="R25" s="3" t="s">
        <v>260</v>
      </c>
      <c r="S25" s="3">
        <v>20470.108695652176</v>
      </c>
      <c r="T25" s="3">
        <v>1750</v>
      </c>
      <c r="U25" s="3">
        <v>353.26086956521738</v>
      </c>
      <c r="V25" s="3">
        <v>18720.108695652176</v>
      </c>
    </row>
    <row r="26" spans="1:22" x14ac:dyDescent="0.25">
      <c r="A26" s="144">
        <v>41018</v>
      </c>
      <c r="B26" s="145">
        <v>0.38194444444444442</v>
      </c>
      <c r="C26" s="143" t="s">
        <v>266</v>
      </c>
      <c r="D26" s="143">
        <v>7</v>
      </c>
      <c r="E26" s="146">
        <v>-999</v>
      </c>
      <c r="F26" s="143" t="s">
        <v>264</v>
      </c>
      <c r="G26" s="143" t="s">
        <v>265</v>
      </c>
      <c r="H26" s="143" t="s">
        <v>146</v>
      </c>
      <c r="I26" s="148">
        <v>0.60416666666666663</v>
      </c>
      <c r="J26" s="143">
        <v>250</v>
      </c>
      <c r="K26" s="143">
        <v>100</v>
      </c>
      <c r="L26" s="143">
        <v>30</v>
      </c>
      <c r="M26" s="143" t="s">
        <v>259</v>
      </c>
      <c r="N26" s="143" t="s">
        <v>259</v>
      </c>
      <c r="O26" s="3" t="s">
        <v>260</v>
      </c>
      <c r="P26" s="3" t="s">
        <v>260</v>
      </c>
      <c r="Q26" s="3" t="s">
        <v>260</v>
      </c>
      <c r="R26" s="3" t="s">
        <v>260</v>
      </c>
      <c r="S26" s="3">
        <v>17248.663101604277</v>
      </c>
      <c r="T26" s="3">
        <v>1441.1764705882354</v>
      </c>
      <c r="U26" s="3">
        <v>823.52941176470586</v>
      </c>
      <c r="V26" s="3">
        <v>15807.486631016043</v>
      </c>
    </row>
    <row r="27" spans="1:22" x14ac:dyDescent="0.25">
      <c r="A27" s="144">
        <v>41018</v>
      </c>
      <c r="B27" s="145">
        <v>0.39999999999999997</v>
      </c>
      <c r="C27" s="143" t="s">
        <v>267</v>
      </c>
      <c r="D27" s="143">
        <v>7</v>
      </c>
      <c r="E27" s="146">
        <v>-999</v>
      </c>
      <c r="F27" s="143" t="s">
        <v>264</v>
      </c>
      <c r="G27" s="143" t="s">
        <v>265</v>
      </c>
      <c r="H27" s="143" t="s">
        <v>147</v>
      </c>
      <c r="I27" s="148">
        <v>0.60416666666666663</v>
      </c>
      <c r="J27" s="143">
        <v>250</v>
      </c>
      <c r="K27" s="143">
        <v>100</v>
      </c>
      <c r="L27" s="143">
        <v>30</v>
      </c>
      <c r="M27" s="143" t="s">
        <v>259</v>
      </c>
      <c r="N27" s="143" t="s">
        <v>259</v>
      </c>
      <c r="O27" s="3" t="s">
        <v>260</v>
      </c>
      <c r="P27" s="3" t="s">
        <v>260</v>
      </c>
      <c r="Q27" s="3" t="s">
        <v>260</v>
      </c>
      <c r="R27" s="3" t="s">
        <v>260</v>
      </c>
      <c r="S27" s="3">
        <v>18838.120104438643</v>
      </c>
      <c r="T27" s="3">
        <v>1433.420365535248</v>
      </c>
      <c r="U27" s="3">
        <v>780.67885117493472</v>
      </c>
      <c r="V27" s="3">
        <v>17404.699738903393</v>
      </c>
    </row>
    <row r="28" spans="1:22" x14ac:dyDescent="0.25">
      <c r="A28" s="144">
        <v>41031</v>
      </c>
      <c r="B28" s="149">
        <v>0.39444444444444443</v>
      </c>
      <c r="C28" s="150" t="s">
        <v>256</v>
      </c>
      <c r="D28" s="146">
        <v>9.8000000000000007</v>
      </c>
      <c r="E28" s="146">
        <v>2.5</v>
      </c>
      <c r="F28" s="150" t="s">
        <v>257</v>
      </c>
      <c r="G28" s="143" t="s">
        <v>268</v>
      </c>
      <c r="H28" s="143" t="s">
        <v>148</v>
      </c>
      <c r="I28" s="148">
        <v>0.48958333333333331</v>
      </c>
      <c r="J28" s="143">
        <v>250</v>
      </c>
      <c r="K28" s="143">
        <v>100</v>
      </c>
      <c r="L28" s="143">
        <v>30</v>
      </c>
      <c r="M28" s="143" t="s">
        <v>259</v>
      </c>
      <c r="N28" s="143" t="s">
        <v>259</v>
      </c>
      <c r="O28" s="3" t="s">
        <v>260</v>
      </c>
      <c r="P28" s="3" t="s">
        <v>260</v>
      </c>
      <c r="Q28" s="3" t="s">
        <v>260</v>
      </c>
      <c r="R28" s="3" t="s">
        <v>260</v>
      </c>
      <c r="S28" s="3">
        <v>22383.073496659243</v>
      </c>
      <c r="T28" s="3">
        <v>1621.3808463251671</v>
      </c>
      <c r="U28" s="3">
        <v>142.53897550111358</v>
      </c>
      <c r="V28" s="3">
        <v>20761.692650334076</v>
      </c>
    </row>
    <row r="29" spans="1:22" x14ac:dyDescent="0.25">
      <c r="A29" s="144">
        <v>41031</v>
      </c>
      <c r="B29" s="149">
        <v>0.43124999999999997</v>
      </c>
      <c r="C29" s="150" t="s">
        <v>261</v>
      </c>
      <c r="D29" s="146">
        <v>7</v>
      </c>
      <c r="E29" s="146">
        <v>3.4</v>
      </c>
      <c r="F29" s="150" t="s">
        <v>257</v>
      </c>
      <c r="G29" s="143" t="s">
        <v>268</v>
      </c>
      <c r="H29" s="143" t="s">
        <v>149</v>
      </c>
      <c r="I29" s="148">
        <v>0.48958333333333331</v>
      </c>
      <c r="J29" s="143">
        <v>250</v>
      </c>
      <c r="K29" s="143">
        <v>100</v>
      </c>
      <c r="L29" s="3">
        <v>31</v>
      </c>
      <c r="M29" s="143" t="s">
        <v>259</v>
      </c>
      <c r="N29" s="143" t="s">
        <v>259</v>
      </c>
      <c r="O29" s="3" t="s">
        <v>260</v>
      </c>
      <c r="P29" s="3" t="s">
        <v>260</v>
      </c>
      <c r="Q29" s="3" t="s">
        <v>260</v>
      </c>
      <c r="R29" s="3" t="s">
        <v>260</v>
      </c>
      <c r="S29" s="3">
        <v>13473.922902494331</v>
      </c>
      <c r="T29" s="3">
        <v>1154.1950113378684</v>
      </c>
      <c r="U29" s="3">
        <v>163.26530612244898</v>
      </c>
      <c r="V29" s="3">
        <v>12319.727891156463</v>
      </c>
    </row>
    <row r="30" spans="1:22" x14ac:dyDescent="0.25">
      <c r="A30" s="144">
        <v>41031</v>
      </c>
      <c r="B30" s="149">
        <v>0.45833333333333331</v>
      </c>
      <c r="C30" s="150" t="s">
        <v>262</v>
      </c>
      <c r="D30" s="146">
        <v>5.8</v>
      </c>
      <c r="E30" s="146">
        <v>4.0999999999999996</v>
      </c>
      <c r="F30" s="150" t="s">
        <v>257</v>
      </c>
      <c r="G30" s="143" t="s">
        <v>268</v>
      </c>
      <c r="H30" s="143" t="s">
        <v>150</v>
      </c>
      <c r="I30" s="148">
        <v>0.48958333333333331</v>
      </c>
      <c r="J30" s="143">
        <v>250</v>
      </c>
      <c r="K30" s="143">
        <v>100</v>
      </c>
      <c r="L30" s="3">
        <v>32</v>
      </c>
      <c r="M30" s="143" t="s">
        <v>259</v>
      </c>
      <c r="N30" s="143" t="s">
        <v>259</v>
      </c>
      <c r="O30" s="3" t="s">
        <v>260</v>
      </c>
      <c r="P30" s="3" t="s">
        <v>260</v>
      </c>
      <c r="Q30" s="3" t="s">
        <v>260</v>
      </c>
      <c r="R30" s="3" t="s">
        <v>260</v>
      </c>
      <c r="S30" s="3">
        <v>12048.723897911834</v>
      </c>
      <c r="T30" s="3">
        <v>1245.9396751740139</v>
      </c>
      <c r="U30" s="3">
        <v>88.167053364269137</v>
      </c>
      <c r="V30" s="3">
        <v>10802.784222737819</v>
      </c>
    </row>
    <row r="31" spans="1:22" x14ac:dyDescent="0.25">
      <c r="A31" s="144">
        <v>41032</v>
      </c>
      <c r="B31" s="22">
        <v>0.39374999999999999</v>
      </c>
      <c r="C31" s="150" t="s">
        <v>269</v>
      </c>
      <c r="D31" s="3">
        <v>7.2</v>
      </c>
      <c r="E31" s="146">
        <v>6.5</v>
      </c>
      <c r="F31" s="3" t="s">
        <v>264</v>
      </c>
      <c r="G31" s="3" t="s">
        <v>270</v>
      </c>
      <c r="H31" s="10" t="s">
        <v>151</v>
      </c>
      <c r="I31" s="22">
        <v>0.60416666666666663</v>
      </c>
      <c r="J31" s="143" t="s">
        <v>271</v>
      </c>
      <c r="K31" s="143">
        <v>100</v>
      </c>
      <c r="L31" s="3">
        <v>31</v>
      </c>
      <c r="M31" s="143" t="s">
        <v>259</v>
      </c>
      <c r="N31" s="143" t="s">
        <v>259</v>
      </c>
      <c r="O31" s="3" t="s">
        <v>260</v>
      </c>
      <c r="P31" s="3" t="s">
        <v>260</v>
      </c>
      <c r="Q31" s="3" t="s">
        <v>260</v>
      </c>
      <c r="R31" s="3" t="s">
        <v>260</v>
      </c>
      <c r="S31" s="3">
        <v>20919.724770642202</v>
      </c>
      <c r="T31" s="3">
        <v>1949.5412844036698</v>
      </c>
      <c r="U31" s="3">
        <v>256.8807339449541</v>
      </c>
      <c r="V31" s="3">
        <v>18970.183486238533</v>
      </c>
    </row>
    <row r="32" spans="1:22" x14ac:dyDescent="0.25">
      <c r="A32" s="144">
        <v>41032</v>
      </c>
      <c r="B32" s="22">
        <v>0.39930555555555558</v>
      </c>
      <c r="C32" s="3" t="s">
        <v>272</v>
      </c>
      <c r="D32" s="3">
        <v>7.4</v>
      </c>
      <c r="E32" s="27">
        <v>6</v>
      </c>
      <c r="F32" s="3" t="s">
        <v>264</v>
      </c>
      <c r="G32" s="3" t="s">
        <v>270</v>
      </c>
      <c r="H32" s="10" t="s">
        <v>153</v>
      </c>
      <c r="I32" s="22">
        <v>0.60416666666666663</v>
      </c>
      <c r="J32" s="143" t="s">
        <v>271</v>
      </c>
      <c r="K32" s="143">
        <v>100</v>
      </c>
      <c r="L32" s="3">
        <v>29</v>
      </c>
      <c r="M32" s="143" t="s">
        <v>259</v>
      </c>
      <c r="N32" s="143" t="s">
        <v>259</v>
      </c>
      <c r="O32" s="3" t="s">
        <v>260</v>
      </c>
      <c r="P32" s="3" t="s">
        <v>260</v>
      </c>
      <c r="Q32" s="3" t="s">
        <v>260</v>
      </c>
      <c r="R32" s="3" t="s">
        <v>260</v>
      </c>
      <c r="S32" s="3">
        <v>13747.706422018349</v>
      </c>
      <c r="T32" s="3">
        <v>1676.605504587156</v>
      </c>
      <c r="U32" s="3">
        <v>206.42201834862385</v>
      </c>
      <c r="V32" s="3">
        <v>12071.100917431193</v>
      </c>
    </row>
    <row r="33" spans="1:22" x14ac:dyDescent="0.25">
      <c r="A33" s="144">
        <v>41032</v>
      </c>
      <c r="B33" s="22">
        <v>0.4201388888888889</v>
      </c>
      <c r="C33" s="150" t="s">
        <v>273</v>
      </c>
      <c r="D33" s="3">
        <v>7.3</v>
      </c>
      <c r="E33" s="146">
        <v>5</v>
      </c>
      <c r="F33" s="3" t="s">
        <v>264</v>
      </c>
      <c r="G33" s="3" t="s">
        <v>270</v>
      </c>
      <c r="H33" s="10" t="s">
        <v>155</v>
      </c>
      <c r="I33" s="22">
        <v>0.60416666666666663</v>
      </c>
      <c r="J33" s="143" t="s">
        <v>271</v>
      </c>
      <c r="K33" s="143">
        <v>100</v>
      </c>
      <c r="L33" s="3">
        <v>29</v>
      </c>
      <c r="M33" s="143" t="s">
        <v>259</v>
      </c>
      <c r="N33" s="143" t="s">
        <v>259</v>
      </c>
      <c r="O33" s="3" t="s">
        <v>260</v>
      </c>
      <c r="P33" s="3" t="s">
        <v>260</v>
      </c>
      <c r="Q33" s="3" t="s">
        <v>260</v>
      </c>
      <c r="R33" s="3" t="s">
        <v>260</v>
      </c>
      <c r="S33" s="3">
        <v>9965.9090909090901</v>
      </c>
      <c r="T33" s="3">
        <v>1538.6363636363637</v>
      </c>
      <c r="U33" s="3">
        <v>238.63636363636363</v>
      </c>
      <c r="V33" s="3">
        <v>8427.2727272727279</v>
      </c>
    </row>
    <row r="34" spans="1:22" x14ac:dyDescent="0.25">
      <c r="A34" s="15">
        <v>41045</v>
      </c>
      <c r="B34" s="22">
        <v>0.41805555555555557</v>
      </c>
      <c r="C34" s="150" t="s">
        <v>256</v>
      </c>
      <c r="D34" s="3">
        <v>9</v>
      </c>
      <c r="E34" s="146">
        <v>2.2999999999999998</v>
      </c>
      <c r="F34" s="150" t="s">
        <v>257</v>
      </c>
      <c r="G34" s="3" t="s">
        <v>274</v>
      </c>
      <c r="H34" s="3" t="s">
        <v>157</v>
      </c>
      <c r="I34" s="22">
        <v>0.54166666666666663</v>
      </c>
      <c r="J34" s="143" t="s">
        <v>271</v>
      </c>
      <c r="K34" s="143">
        <v>100</v>
      </c>
      <c r="L34" s="3">
        <v>31</v>
      </c>
      <c r="M34" s="143" t="s">
        <v>259</v>
      </c>
      <c r="N34" s="143" t="s">
        <v>259</v>
      </c>
      <c r="O34" s="3" t="s">
        <v>260</v>
      </c>
      <c r="P34" s="3" t="s">
        <v>260</v>
      </c>
      <c r="Q34" s="3" t="s">
        <v>260</v>
      </c>
      <c r="R34" s="3" t="s">
        <v>260</v>
      </c>
      <c r="S34" s="3">
        <v>72829.157175398635</v>
      </c>
      <c r="T34" s="3">
        <v>3255.125284738041</v>
      </c>
      <c r="U34" s="3">
        <v>437.35763097949888</v>
      </c>
      <c r="V34" s="3">
        <v>69574.031890660597</v>
      </c>
    </row>
    <row r="35" spans="1:22" x14ac:dyDescent="0.25">
      <c r="A35" s="15">
        <v>41045</v>
      </c>
      <c r="B35" s="22">
        <v>0.4680555555555555</v>
      </c>
      <c r="C35" s="150" t="s">
        <v>261</v>
      </c>
      <c r="D35" s="3">
        <v>9.89</v>
      </c>
      <c r="E35" s="146">
        <v>3</v>
      </c>
      <c r="F35" s="150" t="s">
        <v>257</v>
      </c>
      <c r="G35" s="3" t="s">
        <v>274</v>
      </c>
      <c r="H35" s="3" t="s">
        <v>158</v>
      </c>
      <c r="I35" s="22">
        <v>0.54166666666666663</v>
      </c>
      <c r="J35" s="143" t="s">
        <v>271</v>
      </c>
      <c r="K35" s="143">
        <v>100</v>
      </c>
      <c r="L35" s="3">
        <v>32</v>
      </c>
      <c r="M35" s="143" t="s">
        <v>259</v>
      </c>
      <c r="N35" s="143" t="s">
        <v>259</v>
      </c>
      <c r="O35" s="3" t="s">
        <v>260</v>
      </c>
      <c r="P35" s="3" t="s">
        <v>260</v>
      </c>
      <c r="Q35" s="3" t="s">
        <v>260</v>
      </c>
      <c r="R35" s="3" t="s">
        <v>260</v>
      </c>
      <c r="S35" s="3">
        <v>28314.350797266514</v>
      </c>
      <c r="T35" s="3">
        <v>2439.6355353075169</v>
      </c>
      <c r="U35" s="3">
        <v>412.30068337129842</v>
      </c>
      <c r="V35" s="3">
        <v>25874.715261958998</v>
      </c>
    </row>
    <row r="36" spans="1:22" x14ac:dyDescent="0.25">
      <c r="A36" s="15">
        <v>41045</v>
      </c>
      <c r="B36" s="22">
        <v>0.50138888888888888</v>
      </c>
      <c r="C36" s="150" t="s">
        <v>262</v>
      </c>
      <c r="D36" s="3">
        <v>7.2</v>
      </c>
      <c r="E36" s="146">
        <v>5</v>
      </c>
      <c r="F36" s="150" t="s">
        <v>257</v>
      </c>
      <c r="G36" s="3" t="s">
        <v>274</v>
      </c>
      <c r="H36" s="3" t="s">
        <v>159</v>
      </c>
      <c r="I36" s="22">
        <v>0.54166666666666663</v>
      </c>
      <c r="J36" s="143" t="s">
        <v>271</v>
      </c>
      <c r="K36" s="143">
        <v>100</v>
      </c>
      <c r="L36" s="3">
        <v>33</v>
      </c>
      <c r="M36" s="143" t="s">
        <v>259</v>
      </c>
      <c r="N36" s="143" t="s">
        <v>259</v>
      </c>
      <c r="O36" s="3" t="s">
        <v>260</v>
      </c>
      <c r="P36" s="3" t="s">
        <v>260</v>
      </c>
      <c r="Q36" s="3" t="s">
        <v>260</v>
      </c>
      <c r="R36" s="3" t="s">
        <v>260</v>
      </c>
      <c r="S36" s="3">
        <v>16582.191780821919</v>
      </c>
      <c r="T36" s="3">
        <v>1643.8356164383561</v>
      </c>
      <c r="U36" s="3">
        <v>111.87214611872146</v>
      </c>
      <c r="V36" s="3">
        <v>14938.356164383562</v>
      </c>
    </row>
    <row r="37" spans="1:22" x14ac:dyDescent="0.25">
      <c r="A37" s="15">
        <v>41046</v>
      </c>
      <c r="B37" s="22">
        <v>0.44791666666666669</v>
      </c>
      <c r="C37" s="150" t="s">
        <v>263</v>
      </c>
      <c r="D37" s="3">
        <v>7.69</v>
      </c>
      <c r="E37" s="146">
        <v>10</v>
      </c>
      <c r="F37" s="3" t="s">
        <v>264</v>
      </c>
      <c r="G37" s="3" t="s">
        <v>275</v>
      </c>
      <c r="H37" s="10" t="s">
        <v>160</v>
      </c>
      <c r="I37" s="22">
        <v>0.61111111111111105</v>
      </c>
      <c r="J37" s="3" t="s">
        <v>276</v>
      </c>
      <c r="K37" s="143">
        <v>100</v>
      </c>
      <c r="L37" s="3">
        <v>32</v>
      </c>
      <c r="M37" s="143" t="s">
        <v>259</v>
      </c>
      <c r="N37" s="143" t="s">
        <v>259</v>
      </c>
      <c r="O37" s="3" t="s">
        <v>260</v>
      </c>
      <c r="P37" s="3" t="s">
        <v>260</v>
      </c>
      <c r="Q37" s="3" t="s">
        <v>260</v>
      </c>
      <c r="R37" s="3" t="s">
        <v>260</v>
      </c>
      <c r="S37" s="3">
        <v>7807.2562358276646</v>
      </c>
      <c r="T37" s="3">
        <v>1238.0952380952381</v>
      </c>
      <c r="U37" s="3">
        <v>13.605442176870747</v>
      </c>
      <c r="V37" s="3">
        <v>6569.160997732426</v>
      </c>
    </row>
    <row r="38" spans="1:22" x14ac:dyDescent="0.25">
      <c r="A38" s="15">
        <v>41046</v>
      </c>
      <c r="B38" s="22">
        <v>0.41388888888888892</v>
      </c>
      <c r="C38" s="150" t="s">
        <v>266</v>
      </c>
      <c r="D38" s="3">
        <v>8</v>
      </c>
      <c r="E38" s="3" t="s">
        <v>277</v>
      </c>
      <c r="F38" s="3" t="s">
        <v>264</v>
      </c>
      <c r="G38" s="3" t="s">
        <v>275</v>
      </c>
      <c r="H38" s="10" t="s">
        <v>161</v>
      </c>
      <c r="I38" s="22">
        <v>0.61111111111111105</v>
      </c>
      <c r="J38" s="3" t="s">
        <v>276</v>
      </c>
      <c r="K38" s="143">
        <v>100</v>
      </c>
      <c r="L38" s="3">
        <v>32</v>
      </c>
      <c r="M38" s="143" t="s">
        <v>259</v>
      </c>
      <c r="N38" s="143" t="s">
        <v>259</v>
      </c>
      <c r="O38" s="3" t="s">
        <v>260</v>
      </c>
      <c r="P38" s="3" t="s">
        <v>260</v>
      </c>
      <c r="Q38" s="3" t="s">
        <v>260</v>
      </c>
      <c r="R38" s="3" t="s">
        <v>260</v>
      </c>
      <c r="S38" s="3">
        <v>6353.0751708428243</v>
      </c>
      <c r="T38" s="3">
        <v>1075.1708428246013</v>
      </c>
      <c r="U38" s="3">
        <v>68.337129840546694</v>
      </c>
      <c r="V38" s="3">
        <v>5277.9043280182232</v>
      </c>
    </row>
    <row r="39" spans="1:22" x14ac:dyDescent="0.25">
      <c r="A39" s="15">
        <v>41046</v>
      </c>
      <c r="B39" s="22">
        <v>0.4291666666666667</v>
      </c>
      <c r="C39" s="150" t="s">
        <v>267</v>
      </c>
      <c r="D39" s="3">
        <v>8.9</v>
      </c>
      <c r="E39" s="150" t="s">
        <v>278</v>
      </c>
      <c r="F39" s="3" t="s">
        <v>264</v>
      </c>
      <c r="G39" s="3" t="s">
        <v>275</v>
      </c>
      <c r="H39" s="10" t="s">
        <v>162</v>
      </c>
      <c r="I39" s="22">
        <v>0.61111111111111105</v>
      </c>
      <c r="J39" s="3" t="s">
        <v>276</v>
      </c>
      <c r="K39" s="143">
        <v>100</v>
      </c>
      <c r="L39" s="3">
        <v>30</v>
      </c>
      <c r="M39" s="143" t="s">
        <v>259</v>
      </c>
      <c r="N39" s="143" t="s">
        <v>259</v>
      </c>
      <c r="O39" s="3" t="s">
        <v>260</v>
      </c>
      <c r="P39" s="3" t="s">
        <v>260</v>
      </c>
      <c r="Q39" s="3" t="s">
        <v>260</v>
      </c>
      <c r="R39" s="3" t="s">
        <v>260</v>
      </c>
      <c r="S39" s="3">
        <v>6861.678004535147</v>
      </c>
      <c r="T39" s="3">
        <v>1097.5056689342402</v>
      </c>
      <c r="U39" s="3">
        <v>47.61904761904762</v>
      </c>
      <c r="V39" s="3">
        <v>5764.172335600907</v>
      </c>
    </row>
    <row r="40" spans="1:22" x14ac:dyDescent="0.25">
      <c r="A40" s="15">
        <v>41059</v>
      </c>
      <c r="B40" s="22">
        <v>0.3354166666666667</v>
      </c>
      <c r="C40" s="150" t="s">
        <v>256</v>
      </c>
      <c r="D40" s="3">
        <v>14.94</v>
      </c>
      <c r="E40" s="146">
        <v>1.78</v>
      </c>
      <c r="F40" s="3" t="s">
        <v>279</v>
      </c>
      <c r="G40" s="3" t="s">
        <v>280</v>
      </c>
      <c r="H40" s="3" t="s">
        <v>163</v>
      </c>
      <c r="I40" s="22">
        <v>0.4375</v>
      </c>
      <c r="J40" s="143" t="s">
        <v>271</v>
      </c>
      <c r="K40" s="143">
        <v>100</v>
      </c>
      <c r="L40" s="3">
        <v>32</v>
      </c>
      <c r="M40" s="143" t="s">
        <v>259</v>
      </c>
      <c r="N40" s="143" t="s">
        <v>259</v>
      </c>
      <c r="O40" s="3" t="s">
        <v>260</v>
      </c>
      <c r="P40" s="3" t="s">
        <v>260</v>
      </c>
      <c r="Q40" s="3" t="s">
        <v>260</v>
      </c>
      <c r="R40" s="3" t="s">
        <v>260</v>
      </c>
      <c r="S40" s="3">
        <v>95244.493392070479</v>
      </c>
      <c r="T40" s="3">
        <v>4685.0220264317177</v>
      </c>
      <c r="U40" s="3">
        <v>469.16299559471366</v>
      </c>
      <c r="V40" s="3">
        <v>90559.471365638761</v>
      </c>
    </row>
    <row r="41" spans="1:22" x14ac:dyDescent="0.25">
      <c r="A41" s="15">
        <v>41059</v>
      </c>
      <c r="B41" s="22">
        <v>0.3743055555555555</v>
      </c>
      <c r="C41" s="150" t="s">
        <v>261</v>
      </c>
      <c r="D41" s="3">
        <v>12.84</v>
      </c>
      <c r="E41" s="27">
        <v>2.4900000000000002</v>
      </c>
      <c r="F41" s="3" t="s">
        <v>279</v>
      </c>
      <c r="G41" s="3" t="s">
        <v>281</v>
      </c>
      <c r="H41" s="3" t="s">
        <v>164</v>
      </c>
      <c r="I41" s="22">
        <v>0.4375</v>
      </c>
      <c r="J41" s="143" t="s">
        <v>271</v>
      </c>
      <c r="K41" s="143">
        <v>100</v>
      </c>
      <c r="L41" s="3">
        <v>32</v>
      </c>
      <c r="M41" s="143" t="s">
        <v>259</v>
      </c>
      <c r="N41" s="143" t="s">
        <v>259</v>
      </c>
      <c r="O41" s="3" t="s">
        <v>260</v>
      </c>
      <c r="P41" s="3" t="s">
        <v>260</v>
      </c>
      <c r="Q41" s="3" t="s">
        <v>260</v>
      </c>
      <c r="R41" s="3" t="s">
        <v>260</v>
      </c>
      <c r="S41" s="3">
        <v>49712.742980561554</v>
      </c>
      <c r="T41" s="3">
        <v>4041.0367170626346</v>
      </c>
      <c r="U41" s="3">
        <v>509.71922246220299</v>
      </c>
      <c r="V41" s="3">
        <v>45671.70626349892</v>
      </c>
    </row>
    <row r="42" spans="1:22" x14ac:dyDescent="0.25">
      <c r="A42" s="15">
        <v>41059</v>
      </c>
      <c r="B42" s="22">
        <v>0.41111111111111115</v>
      </c>
      <c r="C42" s="150" t="s">
        <v>262</v>
      </c>
      <c r="D42" s="3">
        <v>11.52</v>
      </c>
      <c r="E42" s="27">
        <v>3.48</v>
      </c>
      <c r="F42" s="3" t="s">
        <v>279</v>
      </c>
      <c r="G42" s="3" t="s">
        <v>282</v>
      </c>
      <c r="H42" s="3" t="s">
        <v>165</v>
      </c>
      <c r="I42" s="22">
        <v>0.4375</v>
      </c>
      <c r="J42" s="143" t="s">
        <v>271</v>
      </c>
      <c r="K42" s="143">
        <v>100</v>
      </c>
      <c r="L42" s="3">
        <v>33</v>
      </c>
      <c r="M42" s="143" t="s">
        <v>259</v>
      </c>
      <c r="N42" s="143" t="s">
        <v>259</v>
      </c>
      <c r="O42" s="3" t="s">
        <v>260</v>
      </c>
      <c r="P42" s="3" t="s">
        <v>260</v>
      </c>
      <c r="Q42" s="3" t="s">
        <v>260</v>
      </c>
      <c r="R42" s="3" t="s">
        <v>260</v>
      </c>
      <c r="S42" s="3">
        <v>16340.611353711789</v>
      </c>
      <c r="T42" s="3">
        <v>2303.4934497816594</v>
      </c>
      <c r="U42" s="3">
        <v>290.39301310043669</v>
      </c>
      <c r="V42" s="3">
        <v>14037.11790393013</v>
      </c>
    </row>
    <row r="43" spans="1:22" x14ac:dyDescent="0.25">
      <c r="A43" s="15">
        <v>41060</v>
      </c>
      <c r="B43" s="22">
        <v>0.37638888888888888</v>
      </c>
      <c r="C43" s="3" t="s">
        <v>263</v>
      </c>
      <c r="D43" s="3">
        <v>13.03</v>
      </c>
      <c r="E43" s="27">
        <v>8</v>
      </c>
      <c r="F43" s="3" t="s">
        <v>264</v>
      </c>
      <c r="G43" s="3">
        <v>-999</v>
      </c>
      <c r="H43" s="3" t="s">
        <v>166</v>
      </c>
      <c r="I43" s="22">
        <v>0.58333333333333337</v>
      </c>
      <c r="J43" s="143" t="s">
        <v>271</v>
      </c>
      <c r="K43" s="143">
        <v>100</v>
      </c>
      <c r="L43" s="3">
        <v>31</v>
      </c>
      <c r="M43" s="143" t="s">
        <v>259</v>
      </c>
      <c r="N43" s="143" t="s">
        <v>259</v>
      </c>
      <c r="O43" s="3" t="s">
        <v>260</v>
      </c>
      <c r="P43" s="3" t="s">
        <v>260</v>
      </c>
      <c r="Q43" s="3" t="s">
        <v>260</v>
      </c>
      <c r="R43" s="3" t="s">
        <v>260</v>
      </c>
      <c r="S43" s="3">
        <v>38946.547884187079</v>
      </c>
      <c r="T43" s="3">
        <v>6962.1380846325164</v>
      </c>
      <c r="U43" s="3">
        <v>463.25167037861917</v>
      </c>
      <c r="V43" s="3">
        <v>31988.864142538976</v>
      </c>
    </row>
    <row r="44" spans="1:22" x14ac:dyDescent="0.25">
      <c r="A44" s="15">
        <v>41060</v>
      </c>
      <c r="B44" s="22">
        <v>0.39444444444444443</v>
      </c>
      <c r="C44" s="3" t="s">
        <v>266</v>
      </c>
      <c r="D44" s="3">
        <v>13.08</v>
      </c>
      <c r="E44" s="27">
        <v>9</v>
      </c>
      <c r="F44" s="3" t="s">
        <v>264</v>
      </c>
      <c r="G44" s="3">
        <v>-999</v>
      </c>
      <c r="H44" s="3" t="s">
        <v>168</v>
      </c>
      <c r="I44" s="22">
        <v>0.58333333333333337</v>
      </c>
      <c r="J44" s="143" t="s">
        <v>271</v>
      </c>
      <c r="K44" s="143">
        <v>100</v>
      </c>
      <c r="L44" s="3">
        <v>30</v>
      </c>
      <c r="M44" s="143" t="s">
        <v>259</v>
      </c>
      <c r="N44" s="143" t="s">
        <v>259</v>
      </c>
      <c r="O44" s="3" t="s">
        <v>260</v>
      </c>
      <c r="P44" s="3" t="s">
        <v>260</v>
      </c>
      <c r="Q44" s="3" t="s">
        <v>260</v>
      </c>
      <c r="R44" s="3" t="s">
        <v>260</v>
      </c>
      <c r="S44" s="3">
        <v>23182.222222222223</v>
      </c>
      <c r="T44" s="3">
        <v>5155.5555555555557</v>
      </c>
      <c r="U44" s="3">
        <v>580</v>
      </c>
      <c r="V44" s="3">
        <v>18026.666666666668</v>
      </c>
    </row>
    <row r="45" spans="1:22" x14ac:dyDescent="0.25">
      <c r="A45" s="15">
        <v>41060</v>
      </c>
      <c r="B45" s="22">
        <v>0.41111111111111115</v>
      </c>
      <c r="C45" s="3" t="s">
        <v>267</v>
      </c>
      <c r="D45" s="3">
        <v>13.42</v>
      </c>
      <c r="E45" s="27">
        <v>9</v>
      </c>
      <c r="F45" s="3" t="s">
        <v>264</v>
      </c>
      <c r="G45" s="3">
        <v>-999</v>
      </c>
      <c r="H45" s="3" t="s">
        <v>169</v>
      </c>
      <c r="I45" s="22">
        <v>0.58333333333333337</v>
      </c>
      <c r="J45" s="143" t="s">
        <v>271</v>
      </c>
      <c r="K45" s="143">
        <v>100</v>
      </c>
      <c r="L45" s="3">
        <v>31</v>
      </c>
      <c r="M45" s="143" t="s">
        <v>259</v>
      </c>
      <c r="N45" s="143" t="s">
        <v>259</v>
      </c>
      <c r="O45" s="3" t="s">
        <v>260</v>
      </c>
      <c r="P45" s="3" t="s">
        <v>260</v>
      </c>
      <c r="Q45" s="3" t="s">
        <v>260</v>
      </c>
      <c r="R45" s="3" t="s">
        <v>260</v>
      </c>
      <c r="S45" s="3">
        <v>22913.24200913242</v>
      </c>
      <c r="T45" s="3">
        <v>4796.8036529680367</v>
      </c>
      <c r="U45" s="3">
        <v>602.7397260273973</v>
      </c>
      <c r="V45" s="3">
        <v>18123.287671232876</v>
      </c>
    </row>
    <row r="46" spans="1:22" x14ac:dyDescent="0.25">
      <c r="A46" s="15">
        <v>41073</v>
      </c>
      <c r="B46" s="22">
        <v>0.3888888888888889</v>
      </c>
      <c r="C46" s="3" t="s">
        <v>256</v>
      </c>
      <c r="D46" s="3">
        <v>14.9</v>
      </c>
      <c r="E46" s="27">
        <v>1.1499999999999999</v>
      </c>
      <c r="F46" s="3">
        <v>-999</v>
      </c>
      <c r="G46" s="3" t="s">
        <v>283</v>
      </c>
      <c r="H46" s="3" t="s">
        <v>170</v>
      </c>
      <c r="I46" s="22">
        <v>0.51041666666666663</v>
      </c>
      <c r="J46" s="143" t="s">
        <v>271</v>
      </c>
      <c r="K46" s="3">
        <v>100</v>
      </c>
      <c r="L46" s="3">
        <v>30</v>
      </c>
      <c r="M46" s="3" t="s">
        <v>284</v>
      </c>
      <c r="N46" s="143" t="s">
        <v>259</v>
      </c>
      <c r="O46" s="3" t="s">
        <v>260</v>
      </c>
      <c r="P46" s="3" t="s">
        <v>260</v>
      </c>
      <c r="Q46" s="3" t="s">
        <v>260</v>
      </c>
      <c r="R46" s="3" t="s">
        <v>260</v>
      </c>
      <c r="S46" s="3">
        <v>57260.180995475115</v>
      </c>
      <c r="T46" s="3">
        <v>3427.6018099547509</v>
      </c>
      <c r="U46" s="3">
        <v>1070.1357466063348</v>
      </c>
      <c r="V46" s="3">
        <v>53832.579185520364</v>
      </c>
    </row>
    <row r="47" spans="1:22" x14ac:dyDescent="0.25">
      <c r="A47" s="15">
        <v>41073</v>
      </c>
      <c r="B47" s="22">
        <v>0.42986111111111108</v>
      </c>
      <c r="C47" s="150" t="s">
        <v>261</v>
      </c>
      <c r="D47" s="3">
        <v>13</v>
      </c>
      <c r="E47" s="27">
        <v>1.68</v>
      </c>
      <c r="F47" s="3">
        <v>-999</v>
      </c>
      <c r="G47" s="3" t="s">
        <v>283</v>
      </c>
      <c r="H47" s="3" t="s">
        <v>171</v>
      </c>
      <c r="I47" s="22">
        <v>0.51041666666666663</v>
      </c>
      <c r="J47" s="143" t="s">
        <v>271</v>
      </c>
      <c r="K47" s="3">
        <v>100</v>
      </c>
      <c r="L47" s="3">
        <v>30</v>
      </c>
      <c r="M47" s="3" t="s">
        <v>284</v>
      </c>
      <c r="N47" s="143" t="s">
        <v>259</v>
      </c>
      <c r="O47" s="3" t="s">
        <v>260</v>
      </c>
      <c r="P47" s="3" t="s">
        <v>260</v>
      </c>
      <c r="Q47" s="3" t="s">
        <v>260</v>
      </c>
      <c r="R47" s="3" t="s">
        <v>260</v>
      </c>
      <c r="S47" s="3">
        <v>38916.289592760178</v>
      </c>
      <c r="T47" s="3">
        <v>3239.8190045248866</v>
      </c>
      <c r="U47" s="3">
        <v>866.51583710407238</v>
      </c>
      <c r="V47" s="3">
        <v>35676.470588235294</v>
      </c>
    </row>
    <row r="48" spans="1:22" x14ac:dyDescent="0.25">
      <c r="A48" s="15">
        <v>41073</v>
      </c>
      <c r="B48" s="22">
        <v>0.4770833333333333</v>
      </c>
      <c r="C48" s="150" t="s">
        <v>262</v>
      </c>
      <c r="D48" s="3">
        <v>10.54</v>
      </c>
      <c r="E48" s="27">
        <v>2.7</v>
      </c>
      <c r="F48" s="3">
        <v>-999</v>
      </c>
      <c r="G48" s="3" t="s">
        <v>283</v>
      </c>
      <c r="H48" s="3" t="s">
        <v>172</v>
      </c>
      <c r="I48" s="22">
        <v>0.51041666666666663</v>
      </c>
      <c r="J48" s="143" t="s">
        <v>271</v>
      </c>
      <c r="K48" s="3">
        <v>100</v>
      </c>
      <c r="L48" s="3">
        <v>31</v>
      </c>
      <c r="M48" s="3" t="s">
        <v>284</v>
      </c>
      <c r="N48" s="143" t="s">
        <v>259</v>
      </c>
      <c r="O48" s="3" t="s">
        <v>260</v>
      </c>
      <c r="P48" s="3" t="s">
        <v>260</v>
      </c>
      <c r="Q48" s="3" t="s">
        <v>260</v>
      </c>
      <c r="R48" s="3" t="s">
        <v>260</v>
      </c>
      <c r="S48" s="3">
        <v>27086.363636363636</v>
      </c>
      <c r="T48" s="3">
        <v>2240.909090909091</v>
      </c>
      <c r="U48" s="3">
        <v>515.90909090909088</v>
      </c>
      <c r="V48" s="3">
        <v>24845.454545454544</v>
      </c>
    </row>
    <row r="49" spans="1:22" x14ac:dyDescent="0.25">
      <c r="A49" s="15">
        <v>41074</v>
      </c>
      <c r="B49" s="22">
        <v>0.36527777777777781</v>
      </c>
      <c r="C49" s="3" t="s">
        <v>263</v>
      </c>
      <c r="D49" s="3">
        <v>12.81</v>
      </c>
      <c r="E49" s="27">
        <v>9</v>
      </c>
      <c r="F49" s="3">
        <v>-999</v>
      </c>
      <c r="G49" s="3" t="s">
        <v>285</v>
      </c>
      <c r="H49" s="3" t="s">
        <v>174</v>
      </c>
      <c r="I49" s="22">
        <v>0.61805555555555558</v>
      </c>
      <c r="J49" s="143" t="s">
        <v>271</v>
      </c>
      <c r="K49" s="143">
        <v>100</v>
      </c>
      <c r="L49" s="3">
        <v>30</v>
      </c>
      <c r="M49" s="3" t="s">
        <v>286</v>
      </c>
      <c r="N49" s="143" t="s">
        <v>259</v>
      </c>
      <c r="O49" s="3" t="s">
        <v>260</v>
      </c>
      <c r="P49" s="3" t="s">
        <v>260</v>
      </c>
      <c r="Q49" s="3" t="s">
        <v>260</v>
      </c>
      <c r="R49" s="3" t="s">
        <v>260</v>
      </c>
      <c r="S49" s="3">
        <v>56650.334075723833</v>
      </c>
      <c r="T49" s="3">
        <v>16670.378619153675</v>
      </c>
      <c r="U49" s="3">
        <v>64.587973273942097</v>
      </c>
      <c r="V49" s="3">
        <v>39979.955456570155</v>
      </c>
    </row>
    <row r="50" spans="1:22" x14ac:dyDescent="0.25">
      <c r="A50" s="15">
        <v>41074</v>
      </c>
      <c r="B50" s="22">
        <v>0.3840277777777778</v>
      </c>
      <c r="C50" s="3" t="s">
        <v>266</v>
      </c>
      <c r="D50" s="3">
        <v>13</v>
      </c>
      <c r="E50" s="27">
        <v>7</v>
      </c>
      <c r="F50" s="3">
        <v>-999</v>
      </c>
      <c r="G50" s="3" t="s">
        <v>285</v>
      </c>
      <c r="H50" s="3" t="s">
        <v>175</v>
      </c>
      <c r="I50" s="22">
        <v>0.61805555555555558</v>
      </c>
      <c r="J50" s="143" t="s">
        <v>271</v>
      </c>
      <c r="K50" s="143">
        <v>100</v>
      </c>
      <c r="L50" s="3">
        <v>30</v>
      </c>
      <c r="M50" s="3" t="s">
        <v>286</v>
      </c>
      <c r="N50" s="143" t="s">
        <v>259</v>
      </c>
      <c r="O50" s="3" t="s">
        <v>260</v>
      </c>
      <c r="P50" s="3" t="s">
        <v>260</v>
      </c>
      <c r="Q50" s="3" t="s">
        <v>260</v>
      </c>
      <c r="R50" s="3" t="s">
        <v>260</v>
      </c>
      <c r="S50" s="3">
        <v>47675.555555555555</v>
      </c>
      <c r="T50" s="3">
        <v>17533.333333333332</v>
      </c>
      <c r="U50" s="3">
        <v>77.777777777777771</v>
      </c>
      <c r="V50" s="3">
        <v>30142.222222222223</v>
      </c>
    </row>
    <row r="51" spans="1:22" x14ac:dyDescent="0.25">
      <c r="A51" s="15">
        <v>41074</v>
      </c>
      <c r="B51" s="22">
        <v>0.40069444444444446</v>
      </c>
      <c r="C51" s="3" t="s">
        <v>267</v>
      </c>
      <c r="D51" s="3">
        <v>13.19</v>
      </c>
      <c r="E51" s="27">
        <v>8</v>
      </c>
      <c r="F51" s="3">
        <v>-999</v>
      </c>
      <c r="G51" s="3" t="s">
        <v>285</v>
      </c>
      <c r="H51" s="3" t="s">
        <v>177</v>
      </c>
      <c r="I51" s="22">
        <v>0.61805555555555558</v>
      </c>
      <c r="J51" s="143" t="s">
        <v>271</v>
      </c>
      <c r="K51" s="143">
        <v>100</v>
      </c>
      <c r="L51" s="3">
        <v>30</v>
      </c>
      <c r="M51" s="3" t="s">
        <v>286</v>
      </c>
      <c r="N51" s="143" t="s">
        <v>259</v>
      </c>
      <c r="O51" s="3" t="s">
        <v>260</v>
      </c>
      <c r="P51" s="3" t="s">
        <v>260</v>
      </c>
      <c r="Q51" s="3" t="s">
        <v>260</v>
      </c>
      <c r="R51" s="3" t="s">
        <v>260</v>
      </c>
      <c r="S51" s="3">
        <v>50749.44567627494</v>
      </c>
      <c r="T51" s="3">
        <v>19325.942350332592</v>
      </c>
      <c r="U51" s="3">
        <v>75.388026607538805</v>
      </c>
      <c r="V51" s="3">
        <v>31423.503325942351</v>
      </c>
    </row>
    <row r="52" spans="1:22" x14ac:dyDescent="0.25">
      <c r="A52" s="15">
        <v>41080</v>
      </c>
      <c r="B52" s="3">
        <v>-999</v>
      </c>
      <c r="C52" s="3" t="s">
        <v>256</v>
      </c>
      <c r="D52" s="3">
        <v>17.89</v>
      </c>
      <c r="E52" s="27">
        <v>2.2799999999999998</v>
      </c>
      <c r="F52" s="3">
        <v>-999</v>
      </c>
      <c r="G52" s="3">
        <v>-999</v>
      </c>
      <c r="H52" s="3" t="s">
        <v>178</v>
      </c>
      <c r="I52" s="22">
        <v>0.53125</v>
      </c>
      <c r="J52" s="143" t="s">
        <v>271</v>
      </c>
      <c r="K52" s="3">
        <v>100</v>
      </c>
      <c r="L52" s="3">
        <v>31</v>
      </c>
      <c r="M52" s="3" t="s">
        <v>286</v>
      </c>
      <c r="N52" s="143" t="s">
        <v>259</v>
      </c>
      <c r="O52" s="3" t="s">
        <v>260</v>
      </c>
      <c r="P52" s="3" t="s">
        <v>260</v>
      </c>
      <c r="Q52" s="3" t="s">
        <v>260</v>
      </c>
      <c r="R52" s="3" t="s">
        <v>260</v>
      </c>
      <c r="S52" s="3">
        <v>77586.723768736614</v>
      </c>
      <c r="T52" s="3">
        <v>10291.220556745182</v>
      </c>
      <c r="U52" s="3">
        <v>1209.850107066381</v>
      </c>
      <c r="V52" s="3">
        <v>67295.503211991425</v>
      </c>
    </row>
    <row r="53" spans="1:22" x14ac:dyDescent="0.25">
      <c r="A53" s="15">
        <v>41080</v>
      </c>
      <c r="B53" s="3">
        <v>-999</v>
      </c>
      <c r="C53" s="3" t="s">
        <v>261</v>
      </c>
      <c r="D53" s="3">
        <v>14.95</v>
      </c>
      <c r="E53" s="27">
        <v>3.24</v>
      </c>
      <c r="F53" s="3">
        <v>-999</v>
      </c>
      <c r="G53" s="3">
        <v>-999</v>
      </c>
      <c r="H53" s="3" t="s">
        <v>179</v>
      </c>
      <c r="I53" s="22">
        <v>0.53125</v>
      </c>
      <c r="J53" s="143" t="s">
        <v>271</v>
      </c>
      <c r="K53" s="3">
        <v>100</v>
      </c>
      <c r="L53" s="3">
        <v>31</v>
      </c>
      <c r="M53" s="3" t="s">
        <v>286</v>
      </c>
      <c r="N53" s="143" t="s">
        <v>259</v>
      </c>
      <c r="O53" s="3" t="s">
        <v>260</v>
      </c>
      <c r="P53" s="3" t="s">
        <v>260</v>
      </c>
      <c r="Q53" s="3" t="s">
        <v>260</v>
      </c>
      <c r="R53" s="3" t="s">
        <v>260</v>
      </c>
      <c r="S53" s="3">
        <v>51828.571428571428</v>
      </c>
      <c r="T53" s="3">
        <v>7892.3076923076924</v>
      </c>
      <c r="U53" s="3">
        <v>837.36263736263732</v>
      </c>
      <c r="V53" s="3">
        <v>43936.263736263732</v>
      </c>
    </row>
    <row r="54" spans="1:22" x14ac:dyDescent="0.25">
      <c r="A54" s="15">
        <v>41080</v>
      </c>
      <c r="B54" s="3">
        <v>-999</v>
      </c>
      <c r="C54" s="3" t="s">
        <v>262</v>
      </c>
      <c r="D54" s="3">
        <v>12.9</v>
      </c>
      <c r="E54" s="27">
        <v>3.9</v>
      </c>
      <c r="F54" s="3">
        <v>-999</v>
      </c>
      <c r="G54" s="3">
        <v>-999</v>
      </c>
      <c r="H54" s="3" t="s">
        <v>180</v>
      </c>
      <c r="I54" s="22">
        <v>0.53125</v>
      </c>
      <c r="J54" s="143" t="s">
        <v>271</v>
      </c>
      <c r="K54" s="3">
        <v>100</v>
      </c>
      <c r="L54" s="3">
        <v>32</v>
      </c>
      <c r="M54" s="3" t="s">
        <v>286</v>
      </c>
      <c r="N54" s="143" t="s">
        <v>259</v>
      </c>
      <c r="O54" s="3" t="s">
        <v>260</v>
      </c>
      <c r="P54" s="3" t="s">
        <v>260</v>
      </c>
      <c r="Q54" s="3" t="s">
        <v>260</v>
      </c>
      <c r="R54" s="3" t="s">
        <v>260</v>
      </c>
      <c r="S54" s="3">
        <v>37213.483146067418</v>
      </c>
      <c r="T54" s="3">
        <v>5910.1123595505615</v>
      </c>
      <c r="U54" s="3">
        <v>420.22471910112358</v>
      </c>
      <c r="V54" s="3">
        <v>31303.370786516854</v>
      </c>
    </row>
    <row r="55" spans="1:22" x14ac:dyDescent="0.25">
      <c r="A55" s="15">
        <v>41094</v>
      </c>
      <c r="B55" s="22">
        <v>0.41805555555555557</v>
      </c>
      <c r="C55" s="3" t="s">
        <v>256</v>
      </c>
      <c r="D55" s="3">
        <v>20.43</v>
      </c>
      <c r="E55" s="27">
        <v>1.7</v>
      </c>
      <c r="F55" s="3" t="s">
        <v>287</v>
      </c>
      <c r="G55" s="3" t="s">
        <v>268</v>
      </c>
      <c r="H55" s="3" t="s">
        <v>181</v>
      </c>
      <c r="I55" s="22">
        <v>0.50902777777777775</v>
      </c>
      <c r="J55" s="143" t="s">
        <v>271</v>
      </c>
      <c r="K55" s="3">
        <v>100</v>
      </c>
      <c r="L55" s="3">
        <v>30</v>
      </c>
      <c r="M55" s="3" t="s">
        <v>286</v>
      </c>
      <c r="N55" s="143" t="s">
        <v>259</v>
      </c>
      <c r="O55" s="3" t="s">
        <v>260</v>
      </c>
      <c r="P55" s="3" t="s">
        <v>260</v>
      </c>
      <c r="Q55" s="3" t="s">
        <v>260</v>
      </c>
      <c r="R55" s="3" t="s">
        <v>260</v>
      </c>
      <c r="S55" s="3">
        <v>228107.75862068965</v>
      </c>
      <c r="T55" s="3">
        <v>35379.310344827587</v>
      </c>
      <c r="U55" s="3">
        <v>2605.6034482758619</v>
      </c>
      <c r="V55" s="3">
        <v>192750</v>
      </c>
    </row>
    <row r="56" spans="1:22" x14ac:dyDescent="0.25">
      <c r="A56" s="15">
        <v>41094</v>
      </c>
      <c r="B56" s="22">
        <v>0.4513888888888889</v>
      </c>
      <c r="C56" s="3" t="s">
        <v>261</v>
      </c>
      <c r="D56" s="3">
        <v>16.04</v>
      </c>
      <c r="E56" s="27">
        <v>1.72</v>
      </c>
      <c r="F56" s="3" t="s">
        <v>287</v>
      </c>
      <c r="G56" s="3" t="s">
        <v>288</v>
      </c>
      <c r="H56" s="3" t="s">
        <v>182</v>
      </c>
      <c r="I56" s="22">
        <v>0.50902777777777775</v>
      </c>
      <c r="J56" s="143" t="s">
        <v>271</v>
      </c>
      <c r="K56" s="3">
        <v>100</v>
      </c>
      <c r="L56" s="3">
        <v>31</v>
      </c>
      <c r="M56" s="3" t="s">
        <v>286</v>
      </c>
      <c r="N56" s="143" t="s">
        <v>259</v>
      </c>
      <c r="O56" s="3" t="s">
        <v>260</v>
      </c>
      <c r="P56" s="3" t="s">
        <v>260</v>
      </c>
      <c r="Q56" s="3" t="s">
        <v>260</v>
      </c>
      <c r="R56" s="3" t="s">
        <v>260</v>
      </c>
      <c r="S56" s="3">
        <v>108232.30088495575</v>
      </c>
      <c r="T56" s="3">
        <v>30557.522123893803</v>
      </c>
      <c r="U56" s="3">
        <v>1814.1592920353983</v>
      </c>
      <c r="V56" s="3">
        <v>77685.840707964599</v>
      </c>
    </row>
    <row r="57" spans="1:22" x14ac:dyDescent="0.25">
      <c r="A57" s="15">
        <v>41094</v>
      </c>
      <c r="B57" s="22">
        <v>0.47916666666666669</v>
      </c>
      <c r="C57" s="3" t="s">
        <v>262</v>
      </c>
      <c r="D57" s="3">
        <v>13.07</v>
      </c>
      <c r="E57" s="27">
        <v>3.63</v>
      </c>
      <c r="F57" s="3" t="s">
        <v>287</v>
      </c>
      <c r="G57" s="3" t="s">
        <v>288</v>
      </c>
      <c r="H57" s="3" t="s">
        <v>183</v>
      </c>
      <c r="I57" s="22">
        <v>0.50902777777777775</v>
      </c>
      <c r="J57" s="143" t="s">
        <v>271</v>
      </c>
      <c r="K57" s="3">
        <v>100</v>
      </c>
      <c r="L57" s="3">
        <v>32</v>
      </c>
      <c r="M57" s="3" t="s">
        <v>286</v>
      </c>
      <c r="N57" s="143" t="s">
        <v>259</v>
      </c>
      <c r="O57" s="3" t="s">
        <v>260</v>
      </c>
      <c r="P57" s="3" t="s">
        <v>260</v>
      </c>
      <c r="Q57" s="3" t="s">
        <v>260</v>
      </c>
      <c r="R57" s="3" t="s">
        <v>260</v>
      </c>
      <c r="S57" s="3">
        <v>86028.953229398656</v>
      </c>
      <c r="T57" s="3">
        <v>38547.884187082404</v>
      </c>
      <c r="U57" s="3">
        <v>541.20267260579067</v>
      </c>
      <c r="V57" s="3">
        <v>47492.20489977728</v>
      </c>
    </row>
    <row r="58" spans="1:22" x14ac:dyDescent="0.25">
      <c r="A58" s="15">
        <v>41095</v>
      </c>
      <c r="B58" s="22">
        <v>0.37638888888888888</v>
      </c>
      <c r="C58" s="3" t="s">
        <v>263</v>
      </c>
      <c r="D58" s="3">
        <v>14.71</v>
      </c>
      <c r="E58" s="27">
        <v>6</v>
      </c>
      <c r="F58" s="3">
        <v>-999</v>
      </c>
      <c r="G58" s="3">
        <v>-999</v>
      </c>
      <c r="H58" s="3" t="s">
        <v>289</v>
      </c>
      <c r="I58" s="22">
        <v>0.60416666666666663</v>
      </c>
      <c r="J58" s="143" t="s">
        <v>271</v>
      </c>
      <c r="K58" s="3">
        <v>100</v>
      </c>
      <c r="L58" s="3">
        <v>30</v>
      </c>
      <c r="M58" s="3" t="s">
        <v>286</v>
      </c>
      <c r="N58" s="143" t="s">
        <v>259</v>
      </c>
      <c r="O58" s="3" t="s">
        <v>260</v>
      </c>
      <c r="P58" s="3" t="s">
        <v>260</v>
      </c>
      <c r="Q58" s="3" t="s">
        <v>260</v>
      </c>
      <c r="R58" s="3" t="s">
        <v>260</v>
      </c>
      <c r="S58" s="3">
        <v>93110.45364891518</v>
      </c>
      <c r="T58" s="3">
        <v>62295.857988165677</v>
      </c>
      <c r="U58" s="3">
        <v>895.46351084812625</v>
      </c>
      <c r="V58" s="3">
        <v>30814.595660749506</v>
      </c>
    </row>
    <row r="59" spans="1:22" x14ac:dyDescent="0.25">
      <c r="A59" s="15">
        <v>41095</v>
      </c>
      <c r="B59" s="22">
        <v>0.39861111111111108</v>
      </c>
      <c r="C59" s="3" t="s">
        <v>266</v>
      </c>
      <c r="D59" s="3">
        <v>13.58</v>
      </c>
      <c r="E59" s="27">
        <v>5.5</v>
      </c>
      <c r="F59" s="3">
        <v>-999</v>
      </c>
      <c r="G59" s="3">
        <v>-999</v>
      </c>
      <c r="H59" s="3" t="s">
        <v>290</v>
      </c>
      <c r="I59" s="22">
        <v>0.60416666666666663</v>
      </c>
      <c r="J59" s="143" t="s">
        <v>271</v>
      </c>
      <c r="K59" s="3">
        <v>100</v>
      </c>
      <c r="L59" s="3">
        <v>27</v>
      </c>
      <c r="M59" s="3" t="s">
        <v>286</v>
      </c>
      <c r="N59" s="143" t="s">
        <v>259</v>
      </c>
      <c r="O59" s="3" t="s">
        <v>260</v>
      </c>
      <c r="P59" s="3" t="s">
        <v>260</v>
      </c>
      <c r="Q59" s="3" t="s">
        <v>260</v>
      </c>
      <c r="R59" s="3" t="s">
        <v>260</v>
      </c>
      <c r="S59" s="3">
        <v>76677.68595041323</v>
      </c>
      <c r="T59" s="3">
        <v>48138.42975206612</v>
      </c>
      <c r="U59" s="3">
        <v>497.93388429752065</v>
      </c>
      <c r="V59" s="3">
        <v>28541.322314049587</v>
      </c>
    </row>
    <row r="60" spans="1:22" x14ac:dyDescent="0.25">
      <c r="A60" s="15">
        <v>41095</v>
      </c>
      <c r="B60" s="22">
        <v>0.42777777777777781</v>
      </c>
      <c r="C60" s="3" t="s">
        <v>267</v>
      </c>
      <c r="D60" s="3">
        <v>14.37</v>
      </c>
      <c r="E60" s="27">
        <v>5</v>
      </c>
      <c r="F60" s="3">
        <v>-999</v>
      </c>
      <c r="G60" s="3">
        <v>-999</v>
      </c>
      <c r="H60" s="3" t="s">
        <v>291</v>
      </c>
      <c r="I60" s="22">
        <v>0.60416666666666663</v>
      </c>
      <c r="J60" s="143" t="s">
        <v>271</v>
      </c>
      <c r="K60" s="3">
        <v>100</v>
      </c>
      <c r="L60" s="3">
        <v>30</v>
      </c>
      <c r="M60" s="3" t="s">
        <v>286</v>
      </c>
      <c r="N60" s="143" t="s">
        <v>259</v>
      </c>
      <c r="O60" s="3" t="s">
        <v>260</v>
      </c>
      <c r="P60" s="3" t="s">
        <v>260</v>
      </c>
      <c r="Q60" s="3" t="s">
        <v>260</v>
      </c>
      <c r="R60" s="3" t="s">
        <v>260</v>
      </c>
      <c r="S60" s="3">
        <v>88116.93548387097</v>
      </c>
      <c r="T60" s="3">
        <v>54114.919354838712</v>
      </c>
      <c r="U60" s="3">
        <v>568.54838709677415</v>
      </c>
      <c r="V60" s="3">
        <v>34006.048387096773</v>
      </c>
    </row>
    <row r="61" spans="1:22" x14ac:dyDescent="0.25">
      <c r="A61" s="15">
        <v>41108</v>
      </c>
      <c r="B61" s="22">
        <v>0.375</v>
      </c>
      <c r="C61" s="3" t="s">
        <v>256</v>
      </c>
      <c r="D61" s="3">
        <v>21.3</v>
      </c>
      <c r="E61" s="27">
        <v>1.28</v>
      </c>
      <c r="F61" s="3" t="s">
        <v>287</v>
      </c>
      <c r="G61" s="3">
        <v>-999</v>
      </c>
      <c r="H61" s="3" t="s">
        <v>292</v>
      </c>
      <c r="I61" s="22">
        <v>0.47569444444444442</v>
      </c>
      <c r="J61" s="143" t="s">
        <v>271</v>
      </c>
      <c r="K61" s="3">
        <v>100</v>
      </c>
      <c r="L61" s="3">
        <v>31</v>
      </c>
      <c r="M61" s="3" t="s">
        <v>286</v>
      </c>
      <c r="N61" s="143" t="s">
        <v>259</v>
      </c>
      <c r="O61" s="3" t="s">
        <v>260</v>
      </c>
      <c r="P61" s="3" t="s">
        <v>260</v>
      </c>
      <c r="Q61" s="3" t="s">
        <v>260</v>
      </c>
      <c r="R61" s="3" t="s">
        <v>293</v>
      </c>
      <c r="S61" s="3">
        <v>173747.27668845316</v>
      </c>
      <c r="T61" s="3">
        <v>45281.045751633988</v>
      </c>
      <c r="U61" s="3">
        <v>2047.9302832244007</v>
      </c>
      <c r="V61" s="3">
        <v>128477.12418300653</v>
      </c>
    </row>
    <row r="62" spans="1:22" x14ac:dyDescent="0.25">
      <c r="A62" s="15">
        <v>41108</v>
      </c>
      <c r="B62" s="22">
        <v>0.41319444444444442</v>
      </c>
      <c r="C62" s="3" t="s">
        <v>261</v>
      </c>
      <c r="D62" s="3">
        <v>17.100000000000001</v>
      </c>
      <c r="E62" s="27">
        <v>2</v>
      </c>
      <c r="F62" s="3" t="s">
        <v>287</v>
      </c>
      <c r="G62" s="3">
        <v>-999</v>
      </c>
      <c r="H62" s="3" t="s">
        <v>294</v>
      </c>
      <c r="I62" s="22">
        <v>0.47569444444444442</v>
      </c>
      <c r="J62" s="143" t="s">
        <v>271</v>
      </c>
      <c r="K62" s="3">
        <v>100</v>
      </c>
      <c r="L62" s="3">
        <v>32</v>
      </c>
      <c r="M62" s="3" t="s">
        <v>286</v>
      </c>
      <c r="N62" s="143" t="s">
        <v>259</v>
      </c>
      <c r="O62" s="3" t="s">
        <v>260</v>
      </c>
      <c r="P62" s="3" t="s">
        <v>260</v>
      </c>
      <c r="Q62" s="3" t="s">
        <v>260</v>
      </c>
      <c r="R62" s="3" t="s">
        <v>293</v>
      </c>
      <c r="S62" s="3">
        <v>97144.10480349345</v>
      </c>
      <c r="T62" s="3">
        <v>40886.462882096072</v>
      </c>
      <c r="U62" s="3">
        <v>1109.1703056768558</v>
      </c>
      <c r="V62" s="3">
        <v>56268.55895196506</v>
      </c>
    </row>
    <row r="63" spans="1:22" x14ac:dyDescent="0.25">
      <c r="A63" s="15">
        <v>41108</v>
      </c>
      <c r="B63" s="22">
        <v>0.44375000000000003</v>
      </c>
      <c r="C63" s="3" t="s">
        <v>262</v>
      </c>
      <c r="D63" s="3">
        <v>16.010000000000002</v>
      </c>
      <c r="E63" s="27">
        <v>4.9800000000000004</v>
      </c>
      <c r="F63" s="3" t="s">
        <v>287</v>
      </c>
      <c r="G63" s="3">
        <v>-999</v>
      </c>
      <c r="H63" s="3" t="s">
        <v>295</v>
      </c>
      <c r="I63" s="22">
        <v>0.47569444444444442</v>
      </c>
      <c r="J63" s="143" t="s">
        <v>271</v>
      </c>
      <c r="K63" s="3">
        <v>100</v>
      </c>
      <c r="L63" s="3">
        <v>32</v>
      </c>
      <c r="M63" s="3" t="s">
        <v>286</v>
      </c>
      <c r="N63" s="143" t="s">
        <v>259</v>
      </c>
      <c r="O63" s="3" t="s">
        <v>260</v>
      </c>
      <c r="P63" s="3" t="s">
        <v>260</v>
      </c>
      <c r="Q63" s="3" t="s">
        <v>260</v>
      </c>
      <c r="R63" s="3" t="s">
        <v>293</v>
      </c>
      <c r="S63" s="3">
        <v>130872.80701754385</v>
      </c>
      <c r="T63" s="3">
        <v>89572.368421052626</v>
      </c>
      <c r="U63" s="3">
        <v>210.52631578947367</v>
      </c>
      <c r="V63" s="3">
        <v>41302.631578947367</v>
      </c>
    </row>
    <row r="64" spans="1:22" x14ac:dyDescent="0.25">
      <c r="A64" s="15">
        <v>41109</v>
      </c>
      <c r="B64" s="22">
        <v>0.36874999999999997</v>
      </c>
      <c r="C64" s="3" t="s">
        <v>263</v>
      </c>
      <c r="D64" s="3">
        <v>16.899999999999999</v>
      </c>
      <c r="E64" s="27">
        <v>5.5</v>
      </c>
      <c r="F64" s="3">
        <v>-999</v>
      </c>
      <c r="G64" s="3">
        <v>-999</v>
      </c>
      <c r="H64" s="3" t="s">
        <v>296</v>
      </c>
      <c r="I64" s="22">
        <v>0.59722222222222221</v>
      </c>
      <c r="J64" s="143" t="s">
        <v>271</v>
      </c>
      <c r="K64" s="3">
        <v>100</v>
      </c>
      <c r="L64" s="3">
        <v>33</v>
      </c>
      <c r="M64" s="3" t="s">
        <v>286</v>
      </c>
      <c r="N64" s="3" t="s">
        <v>297</v>
      </c>
      <c r="O64" s="3" t="s">
        <v>260</v>
      </c>
      <c r="P64" s="3" t="s">
        <v>260</v>
      </c>
      <c r="Q64" s="3" t="s">
        <v>260</v>
      </c>
      <c r="R64" s="3" t="s">
        <v>260</v>
      </c>
      <c r="S64" s="3">
        <v>118282.56070640177</v>
      </c>
      <c r="T64" s="3">
        <v>99097.130242825602</v>
      </c>
      <c r="U64" s="3">
        <v>337.74834437086093</v>
      </c>
      <c r="V64" s="3">
        <v>19185.430463576158</v>
      </c>
    </row>
    <row r="65" spans="1:22" x14ac:dyDescent="0.25">
      <c r="A65" s="15">
        <v>41109</v>
      </c>
      <c r="B65" s="22">
        <v>0.38819444444444445</v>
      </c>
      <c r="C65" s="3" t="s">
        <v>266</v>
      </c>
      <c r="D65" s="3">
        <v>17.5</v>
      </c>
      <c r="E65" s="27">
        <v>6</v>
      </c>
      <c r="F65" s="3">
        <v>-999</v>
      </c>
      <c r="G65" s="3">
        <v>-999</v>
      </c>
      <c r="H65" s="3" t="s">
        <v>298</v>
      </c>
      <c r="I65" s="22">
        <v>0.59722222222222221</v>
      </c>
      <c r="J65" s="143" t="s">
        <v>271</v>
      </c>
      <c r="K65" s="3">
        <v>100</v>
      </c>
      <c r="L65" s="3">
        <v>31</v>
      </c>
      <c r="M65" s="3" t="s">
        <v>286</v>
      </c>
      <c r="N65" s="3" t="s">
        <v>297</v>
      </c>
      <c r="O65" s="3" t="s">
        <v>260</v>
      </c>
      <c r="P65" s="3" t="s">
        <v>260</v>
      </c>
      <c r="Q65" s="3" t="s">
        <v>260</v>
      </c>
      <c r="R65" s="3" t="s">
        <v>260</v>
      </c>
      <c r="S65" s="3">
        <v>112933.77483443708</v>
      </c>
      <c r="T65" s="3">
        <v>91150.110375275937</v>
      </c>
      <c r="U65" s="3">
        <v>236.20309050772627</v>
      </c>
      <c r="V65" s="3">
        <v>21783.664459161148</v>
      </c>
    </row>
    <row r="66" spans="1:22" x14ac:dyDescent="0.25">
      <c r="A66" s="15">
        <v>41109</v>
      </c>
      <c r="B66" s="22">
        <v>0.41805555555555557</v>
      </c>
      <c r="C66" s="3" t="s">
        <v>267</v>
      </c>
      <c r="D66" s="3">
        <v>17.399999999999999</v>
      </c>
      <c r="E66" s="27">
        <v>6</v>
      </c>
      <c r="F66" s="3">
        <v>-999</v>
      </c>
      <c r="G66" s="3">
        <v>-999</v>
      </c>
      <c r="H66" s="3" t="s">
        <v>299</v>
      </c>
      <c r="I66" s="22">
        <v>0.59722222222222221</v>
      </c>
      <c r="J66" s="143" t="s">
        <v>271</v>
      </c>
      <c r="K66" s="3">
        <v>100</v>
      </c>
      <c r="L66" s="3">
        <v>31</v>
      </c>
      <c r="M66" s="3" t="s">
        <v>286</v>
      </c>
      <c r="N66" s="3" t="s">
        <v>297</v>
      </c>
      <c r="O66" s="3" t="s">
        <v>260</v>
      </c>
      <c r="P66" s="3" t="s">
        <v>260</v>
      </c>
      <c r="Q66" s="3" t="s">
        <v>260</v>
      </c>
      <c r="R66" s="3" t="s">
        <v>260</v>
      </c>
      <c r="S66" s="3">
        <v>121825.22123893804</v>
      </c>
      <c r="T66" s="3">
        <v>101922.56637168142</v>
      </c>
      <c r="U66" s="3">
        <v>289.82300884955754</v>
      </c>
      <c r="V66" s="3">
        <v>19902.654867256635</v>
      </c>
    </row>
    <row r="67" spans="1:22" x14ac:dyDescent="0.25">
      <c r="A67" s="15">
        <v>41122</v>
      </c>
      <c r="B67" s="22">
        <v>0.42708333333333331</v>
      </c>
      <c r="C67" s="3" t="s">
        <v>256</v>
      </c>
      <c r="D67" s="3">
        <v>20.83</v>
      </c>
      <c r="E67" s="27">
        <v>1.53</v>
      </c>
      <c r="F67" s="3" t="s">
        <v>300</v>
      </c>
      <c r="G67" s="3" t="s">
        <v>301</v>
      </c>
      <c r="H67" s="3" t="s">
        <v>302</v>
      </c>
      <c r="I67" s="22">
        <v>0.51388888888888895</v>
      </c>
      <c r="J67" s="3" t="s">
        <v>271</v>
      </c>
      <c r="K67" s="3">
        <v>100</v>
      </c>
      <c r="L67" s="3">
        <v>32</v>
      </c>
      <c r="M67" s="3" t="s">
        <v>286</v>
      </c>
      <c r="N67" s="3" t="s">
        <v>259</v>
      </c>
      <c r="O67" s="3" t="s">
        <v>260</v>
      </c>
      <c r="P67" s="3" t="s">
        <v>260</v>
      </c>
      <c r="Q67" s="3" t="s">
        <v>260</v>
      </c>
      <c r="R67" s="3" t="s">
        <v>260</v>
      </c>
      <c r="S67" s="3">
        <v>159529.67032967033</v>
      </c>
      <c r="T67" s="3">
        <v>71843.956043956045</v>
      </c>
      <c r="U67" s="3">
        <v>1017.5824175824175</v>
      </c>
      <c r="V67" s="3">
        <v>87685.71428571429</v>
      </c>
    </row>
    <row r="68" spans="1:22" x14ac:dyDescent="0.25">
      <c r="A68" s="15">
        <v>41122</v>
      </c>
      <c r="B68" s="22">
        <v>0.46180555555555558</v>
      </c>
      <c r="C68" s="3" t="s">
        <v>261</v>
      </c>
      <c r="D68" s="3">
        <v>17.600000000000001</v>
      </c>
      <c r="E68" s="27">
        <v>1.65</v>
      </c>
      <c r="F68" s="3" t="s">
        <v>300</v>
      </c>
      <c r="G68" s="3" t="s">
        <v>301</v>
      </c>
      <c r="H68" s="3" t="s">
        <v>303</v>
      </c>
      <c r="I68" s="22">
        <v>0.51388888888888895</v>
      </c>
      <c r="J68" s="3" t="s">
        <v>271</v>
      </c>
      <c r="K68" s="3">
        <v>100</v>
      </c>
      <c r="L68" s="3">
        <v>33</v>
      </c>
      <c r="M68" s="3" t="s">
        <v>286</v>
      </c>
      <c r="N68" s="3" t="s">
        <v>259</v>
      </c>
      <c r="O68" s="3" t="s">
        <v>260</v>
      </c>
      <c r="P68" s="3" t="s">
        <v>260</v>
      </c>
      <c r="Q68" s="3" t="s">
        <v>260</v>
      </c>
      <c r="R68" s="3" t="s">
        <v>260</v>
      </c>
      <c r="S68" s="3">
        <v>93167.391304347824</v>
      </c>
      <c r="T68" s="3">
        <v>44354.347826086952</v>
      </c>
      <c r="U68" s="3">
        <v>795.6521739130435</v>
      </c>
      <c r="V68" s="3">
        <v>48813.043478260865</v>
      </c>
    </row>
    <row r="69" spans="1:22" x14ac:dyDescent="0.25">
      <c r="A69" s="15">
        <v>41122</v>
      </c>
      <c r="B69" s="22">
        <v>0.48819444444444443</v>
      </c>
      <c r="C69" s="3" t="s">
        <v>262</v>
      </c>
      <c r="D69" s="3">
        <v>18.7</v>
      </c>
      <c r="E69" s="27">
        <v>3.59</v>
      </c>
      <c r="F69" s="3" t="s">
        <v>300</v>
      </c>
      <c r="G69" s="3" t="s">
        <v>301</v>
      </c>
      <c r="H69" s="3" t="s">
        <v>304</v>
      </c>
      <c r="I69" s="22">
        <v>0.51388888888888895</v>
      </c>
      <c r="J69" s="3" t="s">
        <v>271</v>
      </c>
      <c r="K69" s="3">
        <v>100</v>
      </c>
      <c r="L69" s="3">
        <v>33</v>
      </c>
      <c r="M69" s="3" t="s">
        <v>286</v>
      </c>
      <c r="N69" s="3" t="s">
        <v>259</v>
      </c>
      <c r="O69" s="3" t="s">
        <v>260</v>
      </c>
      <c r="P69" s="3" t="s">
        <v>260</v>
      </c>
      <c r="Q69" s="3" t="s">
        <v>260</v>
      </c>
      <c r="R69" s="3" t="s">
        <v>260</v>
      </c>
      <c r="S69" s="3">
        <v>121160.43956043955</v>
      </c>
      <c r="T69" s="3">
        <v>92767.032967032967</v>
      </c>
      <c r="U69" s="3">
        <v>153.84615384615384</v>
      </c>
      <c r="V69" s="3">
        <v>28404.395604395602</v>
      </c>
    </row>
    <row r="70" spans="1:22" x14ac:dyDescent="0.25">
      <c r="A70" s="15">
        <v>41123</v>
      </c>
      <c r="B70" s="22">
        <v>0.37013888888888885</v>
      </c>
      <c r="C70" s="3" t="s">
        <v>263</v>
      </c>
      <c r="D70" s="3">
        <v>18.45</v>
      </c>
      <c r="E70" s="27">
        <v>5</v>
      </c>
      <c r="F70" s="3">
        <v>-999</v>
      </c>
      <c r="G70" s="3">
        <v>-999</v>
      </c>
      <c r="H70" s="3" t="s">
        <v>305</v>
      </c>
      <c r="I70" s="22">
        <v>0.59722222222222221</v>
      </c>
      <c r="J70" s="3" t="s">
        <v>271</v>
      </c>
      <c r="K70" s="3">
        <v>70</v>
      </c>
      <c r="L70" s="3">
        <v>31</v>
      </c>
      <c r="M70" s="3" t="s">
        <v>286</v>
      </c>
      <c r="N70" s="3" t="s">
        <v>259</v>
      </c>
      <c r="O70" s="3" t="s">
        <v>260</v>
      </c>
      <c r="P70" s="3" t="s">
        <v>260</v>
      </c>
      <c r="Q70" s="3" t="s">
        <v>260</v>
      </c>
      <c r="R70" s="3" t="s">
        <v>260</v>
      </c>
      <c r="S70" s="3">
        <v>142672.13114754099</v>
      </c>
      <c r="T70" s="3">
        <v>55463.114754098358</v>
      </c>
      <c r="U70" s="3">
        <v>112.70491803278689</v>
      </c>
      <c r="V70" s="3">
        <v>87209.016393442624</v>
      </c>
    </row>
    <row r="71" spans="1:22" x14ac:dyDescent="0.25">
      <c r="A71" s="15">
        <v>41123</v>
      </c>
      <c r="B71" s="22">
        <v>0.38680555555555557</v>
      </c>
      <c r="C71" s="3" t="s">
        <v>266</v>
      </c>
      <c r="D71" s="3">
        <v>19.7</v>
      </c>
      <c r="E71" s="27">
        <v>5.5</v>
      </c>
      <c r="F71" s="3">
        <v>-999</v>
      </c>
      <c r="G71" s="3">
        <v>-999</v>
      </c>
      <c r="H71" s="3" t="s">
        <v>306</v>
      </c>
      <c r="I71" s="22">
        <v>0.59722222222222221</v>
      </c>
      <c r="J71" s="3" t="s">
        <v>271</v>
      </c>
      <c r="K71" s="3">
        <v>70</v>
      </c>
      <c r="L71" s="3">
        <v>30</v>
      </c>
      <c r="M71" s="3" t="s">
        <v>286</v>
      </c>
      <c r="N71" s="3" t="s">
        <v>259</v>
      </c>
      <c r="O71" s="3" t="s">
        <v>260</v>
      </c>
      <c r="P71" s="3" t="s">
        <v>260</v>
      </c>
      <c r="Q71" s="3" t="s">
        <v>260</v>
      </c>
      <c r="R71" s="3" t="s">
        <v>260</v>
      </c>
      <c r="S71" s="3">
        <v>140308</v>
      </c>
      <c r="T71" s="3">
        <v>35968</v>
      </c>
      <c r="U71" s="3">
        <v>120</v>
      </c>
      <c r="V71" s="3">
        <v>104350</v>
      </c>
    </row>
    <row r="72" spans="1:22" x14ac:dyDescent="0.25">
      <c r="A72" s="15">
        <v>41123</v>
      </c>
      <c r="B72" s="22">
        <v>0.4291666666666667</v>
      </c>
      <c r="C72" s="3" t="s">
        <v>267</v>
      </c>
      <c r="D72" s="3">
        <v>18.48</v>
      </c>
      <c r="E72" s="27">
        <v>5</v>
      </c>
      <c r="F72" s="3">
        <v>-999</v>
      </c>
      <c r="G72" s="3">
        <v>-999</v>
      </c>
      <c r="H72" s="3" t="s">
        <v>307</v>
      </c>
      <c r="I72" s="22">
        <v>0.59722222222222221</v>
      </c>
      <c r="J72" s="3" t="s">
        <v>271</v>
      </c>
      <c r="K72" s="3">
        <v>70</v>
      </c>
      <c r="L72" s="3">
        <v>29</v>
      </c>
      <c r="M72" s="3" t="s">
        <v>286</v>
      </c>
      <c r="N72" s="3" t="s">
        <v>259</v>
      </c>
      <c r="O72" s="3" t="s">
        <v>260</v>
      </c>
      <c r="P72" s="3" t="s">
        <v>260</v>
      </c>
      <c r="Q72" s="3" t="s">
        <v>260</v>
      </c>
      <c r="R72" s="3" t="s">
        <v>260</v>
      </c>
      <c r="S72" s="3">
        <v>121293.27902240327</v>
      </c>
      <c r="T72" s="3">
        <v>48773.930753564156</v>
      </c>
      <c r="U72" s="3">
        <v>197.55600814663953</v>
      </c>
      <c r="V72" s="3">
        <v>72523.421588594705</v>
      </c>
    </row>
    <row r="73" spans="1:22" x14ac:dyDescent="0.25">
      <c r="A73" s="15">
        <v>41136</v>
      </c>
      <c r="B73" s="22">
        <v>0.42986111111111108</v>
      </c>
      <c r="C73" s="3" t="s">
        <v>256</v>
      </c>
      <c r="D73" s="3">
        <v>21.1</v>
      </c>
      <c r="E73" s="27">
        <v>1.77</v>
      </c>
      <c r="F73" s="3" t="s">
        <v>308</v>
      </c>
      <c r="G73" s="3" t="s">
        <v>309</v>
      </c>
      <c r="H73" s="3" t="s">
        <v>310</v>
      </c>
      <c r="I73" s="22">
        <v>0.52430555555555558</v>
      </c>
      <c r="J73" s="3" t="s">
        <v>271</v>
      </c>
      <c r="K73" s="3">
        <v>100</v>
      </c>
      <c r="L73" s="3">
        <v>33</v>
      </c>
      <c r="M73" s="3" t="s">
        <v>259</v>
      </c>
      <c r="N73" s="3" t="s">
        <v>259</v>
      </c>
      <c r="O73" s="3" t="s">
        <v>260</v>
      </c>
      <c r="P73" s="3" t="s">
        <v>260</v>
      </c>
      <c r="Q73" s="3" t="s">
        <v>311</v>
      </c>
      <c r="R73" s="3" t="s">
        <v>293</v>
      </c>
      <c r="S73" s="3">
        <v>205874.20042643923</v>
      </c>
      <c r="T73" s="3">
        <v>94735.607675906183</v>
      </c>
      <c r="U73" s="3">
        <v>2168.4434968017058</v>
      </c>
      <c r="V73" s="3">
        <v>111153.51812366738</v>
      </c>
    </row>
    <row r="74" spans="1:22" x14ac:dyDescent="0.25">
      <c r="A74" s="15">
        <v>41136</v>
      </c>
      <c r="B74" s="22">
        <v>0.47569444444444442</v>
      </c>
      <c r="C74" s="3" t="s">
        <v>261</v>
      </c>
      <c r="D74" s="3">
        <v>18.7</v>
      </c>
      <c r="E74" s="27">
        <v>1.85</v>
      </c>
      <c r="F74" s="3" t="s">
        <v>308</v>
      </c>
      <c r="G74" s="3" t="s">
        <v>312</v>
      </c>
      <c r="H74" s="3" t="s">
        <v>313</v>
      </c>
      <c r="I74" s="22">
        <v>0.52430555555555558</v>
      </c>
      <c r="J74" s="3" t="s">
        <v>271</v>
      </c>
      <c r="K74" s="3">
        <v>100</v>
      </c>
      <c r="L74" s="3">
        <v>33</v>
      </c>
      <c r="M74" s="3" t="s">
        <v>259</v>
      </c>
      <c r="N74" s="3" t="s">
        <v>259</v>
      </c>
      <c r="O74" s="3" t="s">
        <v>260</v>
      </c>
      <c r="P74" s="3" t="s">
        <v>260</v>
      </c>
      <c r="Q74" s="3" t="s">
        <v>311</v>
      </c>
      <c r="R74" s="3" t="s">
        <v>293</v>
      </c>
      <c r="S74" s="3">
        <v>103793.6170212766</v>
      </c>
      <c r="T74" s="3">
        <v>47070.212765957447</v>
      </c>
      <c r="U74" s="3">
        <v>1506.3829787234044</v>
      </c>
      <c r="V74" s="3">
        <v>56725.531914893618</v>
      </c>
    </row>
    <row r="75" spans="1:22" x14ac:dyDescent="0.25">
      <c r="A75" s="15">
        <v>41136</v>
      </c>
      <c r="B75" s="22">
        <v>0.5</v>
      </c>
      <c r="C75" s="3" t="s">
        <v>262</v>
      </c>
      <c r="D75" s="3">
        <v>19.850000000000001</v>
      </c>
      <c r="E75" s="27">
        <v>4.03</v>
      </c>
      <c r="F75" s="3" t="s">
        <v>308</v>
      </c>
      <c r="G75" s="3" t="s">
        <v>314</v>
      </c>
      <c r="H75" s="3" t="s">
        <v>315</v>
      </c>
      <c r="I75" s="22">
        <v>0.52430555555555558</v>
      </c>
      <c r="J75" s="3" t="s">
        <v>271</v>
      </c>
      <c r="K75" s="3">
        <v>100</v>
      </c>
      <c r="L75" s="3">
        <v>33</v>
      </c>
      <c r="M75" s="3" t="s">
        <v>259</v>
      </c>
      <c r="N75" s="3" t="s">
        <v>259</v>
      </c>
      <c r="O75" s="3" t="s">
        <v>260</v>
      </c>
      <c r="P75" s="3" t="s">
        <v>260</v>
      </c>
      <c r="Q75" s="3" t="s">
        <v>311</v>
      </c>
      <c r="R75" s="3" t="s">
        <v>293</v>
      </c>
      <c r="S75" s="3">
        <v>98097.664543524428</v>
      </c>
      <c r="T75" s="3">
        <v>62887.473460721871</v>
      </c>
      <c r="U75" s="3">
        <v>180.46709129511677</v>
      </c>
      <c r="V75" s="3">
        <v>35210.19108280255</v>
      </c>
    </row>
    <row r="76" spans="1:22" x14ac:dyDescent="0.25">
      <c r="A76" s="15">
        <v>41137</v>
      </c>
      <c r="B76" s="22">
        <v>0.37361111111111112</v>
      </c>
      <c r="C76" s="3" t="s">
        <v>266</v>
      </c>
      <c r="D76" s="3">
        <v>18.16</v>
      </c>
      <c r="E76" s="27">
        <v>6</v>
      </c>
      <c r="F76" s="3" t="s">
        <v>316</v>
      </c>
      <c r="G76" s="3" t="s">
        <v>317</v>
      </c>
      <c r="H76" s="3" t="s">
        <v>318</v>
      </c>
      <c r="I76" s="22">
        <v>0.61111111111111105</v>
      </c>
      <c r="J76" s="3" t="s">
        <v>271</v>
      </c>
      <c r="K76" s="3">
        <v>100</v>
      </c>
      <c r="L76" s="3">
        <v>31</v>
      </c>
      <c r="M76" s="3" t="s">
        <v>259</v>
      </c>
      <c r="N76" s="3" t="s">
        <v>259</v>
      </c>
      <c r="O76" s="3" t="s">
        <v>260</v>
      </c>
      <c r="P76" s="3" t="s">
        <v>260</v>
      </c>
      <c r="Q76" s="3" t="s">
        <v>260</v>
      </c>
      <c r="R76" s="3" t="s">
        <v>260</v>
      </c>
      <c r="S76" s="3">
        <v>69362.139917695473</v>
      </c>
      <c r="T76" s="3">
        <v>43444.444444444445</v>
      </c>
      <c r="U76" s="3">
        <v>69.958847736625515</v>
      </c>
      <c r="V76" s="3">
        <v>25917.695473251031</v>
      </c>
    </row>
    <row r="77" spans="1:22" x14ac:dyDescent="0.25">
      <c r="A77" s="15">
        <v>41137</v>
      </c>
      <c r="B77" s="22">
        <v>0.39930555555555558</v>
      </c>
      <c r="C77" s="3" t="s">
        <v>267</v>
      </c>
      <c r="D77" s="3">
        <v>17.77</v>
      </c>
      <c r="E77" s="27">
        <v>5.5</v>
      </c>
      <c r="F77" s="3" t="s">
        <v>316</v>
      </c>
      <c r="G77" s="3" t="s">
        <v>317</v>
      </c>
      <c r="H77" s="3" t="s">
        <v>319</v>
      </c>
      <c r="I77" s="22">
        <v>0.61111111111111105</v>
      </c>
      <c r="J77" s="3" t="s">
        <v>271</v>
      </c>
      <c r="K77" s="3">
        <v>100</v>
      </c>
      <c r="L77" s="3">
        <v>32</v>
      </c>
      <c r="M77" s="3" t="s">
        <v>259</v>
      </c>
      <c r="N77" s="3" t="s">
        <v>259</v>
      </c>
      <c r="O77" s="3" t="s">
        <v>260</v>
      </c>
      <c r="P77" s="3" t="s">
        <v>260</v>
      </c>
      <c r="Q77" s="3" t="s">
        <v>260</v>
      </c>
      <c r="R77" s="3" t="s">
        <v>260</v>
      </c>
      <c r="S77" s="3">
        <v>72600</v>
      </c>
      <c r="T77" s="3">
        <v>46039.583333333336</v>
      </c>
      <c r="U77" s="3">
        <v>95.833333333333343</v>
      </c>
      <c r="V77" s="3">
        <v>26560.416666666668</v>
      </c>
    </row>
    <row r="78" spans="1:22" x14ac:dyDescent="0.25">
      <c r="A78" s="15">
        <v>41150</v>
      </c>
      <c r="B78" s="22">
        <v>0.44097222222222227</v>
      </c>
      <c r="C78" s="3" t="s">
        <v>256</v>
      </c>
      <c r="D78" s="3">
        <v>21.15</v>
      </c>
      <c r="E78" s="27">
        <v>1.6</v>
      </c>
      <c r="F78" s="3" t="s">
        <v>320</v>
      </c>
      <c r="G78" s="3">
        <v>-999</v>
      </c>
      <c r="H78" s="3" t="s">
        <v>321</v>
      </c>
      <c r="I78" s="22">
        <v>0.55902777777777779</v>
      </c>
      <c r="J78" s="3" t="s">
        <v>271</v>
      </c>
      <c r="K78" s="3">
        <v>100</v>
      </c>
      <c r="L78" s="3">
        <v>32</v>
      </c>
      <c r="M78" s="3" t="s">
        <v>259</v>
      </c>
      <c r="N78" s="3" t="s">
        <v>259</v>
      </c>
      <c r="O78" s="3" t="s">
        <v>260</v>
      </c>
      <c r="P78" s="3" t="s">
        <v>260</v>
      </c>
      <c r="Q78" s="3" t="s">
        <v>260</v>
      </c>
      <c r="R78" s="3" t="s">
        <v>260</v>
      </c>
      <c r="S78" s="3">
        <v>119229.88505747127</v>
      </c>
      <c r="T78" s="3">
        <v>43429.885057471263</v>
      </c>
      <c r="U78" s="3">
        <v>1101.1494252873563</v>
      </c>
      <c r="V78" s="3">
        <v>75802.29885057472</v>
      </c>
    </row>
    <row r="79" spans="1:22" x14ac:dyDescent="0.25">
      <c r="A79" s="15">
        <v>41150</v>
      </c>
      <c r="B79" s="22">
        <v>0.4861111111111111</v>
      </c>
      <c r="C79" s="3" t="s">
        <v>261</v>
      </c>
      <c r="D79" s="3">
        <v>18.45</v>
      </c>
      <c r="E79" s="27">
        <v>2</v>
      </c>
      <c r="F79" s="3" t="s">
        <v>320</v>
      </c>
      <c r="G79" s="3">
        <v>-999</v>
      </c>
      <c r="H79" s="3" t="s">
        <v>322</v>
      </c>
      <c r="I79" s="22">
        <v>0.55902777777777779</v>
      </c>
      <c r="J79" s="3" t="s">
        <v>271</v>
      </c>
      <c r="K79" s="3">
        <v>100</v>
      </c>
      <c r="L79" s="3">
        <v>32</v>
      </c>
      <c r="M79" s="3" t="s">
        <v>259</v>
      </c>
      <c r="N79" s="3" t="s">
        <v>259</v>
      </c>
      <c r="O79" s="3" t="s">
        <v>260</v>
      </c>
      <c r="P79" s="3" t="s">
        <v>260</v>
      </c>
      <c r="Q79" s="3" t="s">
        <v>260</v>
      </c>
      <c r="R79" s="3" t="s">
        <v>260</v>
      </c>
      <c r="S79" s="3">
        <v>116304.34782608696</v>
      </c>
      <c r="T79" s="3">
        <v>42517.162471395881</v>
      </c>
      <c r="U79" s="3">
        <v>1013.7299771167048</v>
      </c>
      <c r="V79" s="3">
        <v>73787.185354691072</v>
      </c>
    </row>
    <row r="80" spans="1:22" x14ac:dyDescent="0.25">
      <c r="A80" s="15">
        <v>41150</v>
      </c>
      <c r="B80" s="22">
        <v>0.52083333333333337</v>
      </c>
      <c r="C80" s="3" t="s">
        <v>262</v>
      </c>
      <c r="D80" s="3">
        <v>16.25</v>
      </c>
      <c r="E80" s="27">
        <v>3.5</v>
      </c>
      <c r="F80" s="3" t="s">
        <v>320</v>
      </c>
      <c r="G80" s="3">
        <v>-999</v>
      </c>
      <c r="H80" s="3" t="s">
        <v>323</v>
      </c>
      <c r="I80" s="22">
        <v>0.55902777777777779</v>
      </c>
      <c r="J80" s="3" t="s">
        <v>271</v>
      </c>
      <c r="K80" s="3">
        <v>100</v>
      </c>
      <c r="L80" s="3">
        <v>33</v>
      </c>
      <c r="M80" s="3" t="s">
        <v>259</v>
      </c>
      <c r="N80" s="3" t="s">
        <v>259</v>
      </c>
      <c r="O80" s="3" t="s">
        <v>260</v>
      </c>
      <c r="P80" s="3" t="s">
        <v>260</v>
      </c>
      <c r="Q80" s="3" t="s">
        <v>260</v>
      </c>
      <c r="R80" s="3" t="s">
        <v>260</v>
      </c>
      <c r="S80" s="3">
        <v>86516.629711751666</v>
      </c>
      <c r="T80" s="3">
        <v>27973.392461197338</v>
      </c>
      <c r="U80" s="3">
        <v>1066.5188470066519</v>
      </c>
      <c r="V80" s="3">
        <v>58543.237250554324</v>
      </c>
    </row>
    <row r="81" spans="1:22" x14ac:dyDescent="0.25">
      <c r="A81" s="15">
        <v>41151</v>
      </c>
      <c r="B81" s="22">
        <v>0.39027777777777778</v>
      </c>
      <c r="C81" s="3" t="s">
        <v>263</v>
      </c>
      <c r="D81" s="3">
        <v>16.309999999999999</v>
      </c>
      <c r="E81" s="27">
        <v>4.5</v>
      </c>
      <c r="F81" s="3">
        <v>-999</v>
      </c>
      <c r="G81" s="3">
        <v>-999</v>
      </c>
      <c r="H81" s="3" t="s">
        <v>324</v>
      </c>
      <c r="I81" s="22">
        <v>0.59375</v>
      </c>
      <c r="J81" s="3" t="s">
        <v>271</v>
      </c>
      <c r="K81" s="3">
        <v>100</v>
      </c>
      <c r="L81" s="3">
        <v>30</v>
      </c>
      <c r="M81" s="3" t="s">
        <v>259</v>
      </c>
      <c r="N81" s="3" t="s">
        <v>259</v>
      </c>
      <c r="O81" s="3" t="s">
        <v>260</v>
      </c>
      <c r="P81" s="3" t="s">
        <v>260</v>
      </c>
      <c r="Q81" s="3" t="s">
        <v>260</v>
      </c>
      <c r="R81" s="3" t="s">
        <v>260</v>
      </c>
      <c r="S81" s="3">
        <v>51567.328918322295</v>
      </c>
      <c r="T81" s="3">
        <v>17315.673289183222</v>
      </c>
      <c r="U81" s="3">
        <v>565.12141280353194</v>
      </c>
      <c r="V81" s="3">
        <v>34251.655629139073</v>
      </c>
    </row>
    <row r="82" spans="1:22" x14ac:dyDescent="0.25">
      <c r="A82" s="15">
        <v>41151</v>
      </c>
      <c r="B82" s="22">
        <v>0.40625</v>
      </c>
      <c r="C82" s="3" t="s">
        <v>266</v>
      </c>
      <c r="D82" s="3">
        <v>15.99</v>
      </c>
      <c r="E82" s="27">
        <v>3.5</v>
      </c>
      <c r="F82" s="3">
        <v>-999</v>
      </c>
      <c r="G82" s="3">
        <v>-999</v>
      </c>
      <c r="H82" s="3" t="s">
        <v>325</v>
      </c>
      <c r="I82" s="22">
        <v>0.59375</v>
      </c>
      <c r="J82" s="3" t="s">
        <v>271</v>
      </c>
      <c r="K82" s="3">
        <v>100</v>
      </c>
      <c r="L82" s="3">
        <v>32</v>
      </c>
      <c r="M82" s="3" t="s">
        <v>259</v>
      </c>
      <c r="N82" s="3" t="s">
        <v>259</v>
      </c>
      <c r="O82" s="3" t="s">
        <v>260</v>
      </c>
      <c r="P82" s="3" t="s">
        <v>260</v>
      </c>
      <c r="Q82" s="3" t="s">
        <v>260</v>
      </c>
      <c r="R82" s="3" t="s">
        <v>260</v>
      </c>
      <c r="S82" s="3">
        <v>76559.819413092555</v>
      </c>
      <c r="T82" s="3">
        <v>41309.255079006769</v>
      </c>
      <c r="U82" s="3">
        <v>200.90293453724604</v>
      </c>
      <c r="V82" s="3">
        <v>35250.564334085779</v>
      </c>
    </row>
    <row r="83" spans="1:22" x14ac:dyDescent="0.25">
      <c r="A83" s="15">
        <v>41151</v>
      </c>
      <c r="B83" s="22">
        <v>0.4284722222222222</v>
      </c>
      <c r="C83" s="3" t="s">
        <v>267</v>
      </c>
      <c r="D83" s="3">
        <v>15.95</v>
      </c>
      <c r="E83" s="27">
        <v>4</v>
      </c>
      <c r="F83" s="3">
        <v>-999</v>
      </c>
      <c r="G83" s="3">
        <v>-999</v>
      </c>
      <c r="H83" s="3" t="s">
        <v>326</v>
      </c>
      <c r="I83" s="22">
        <v>0.59375</v>
      </c>
      <c r="J83" s="3" t="s">
        <v>271</v>
      </c>
      <c r="K83" s="3">
        <v>100</v>
      </c>
      <c r="L83" s="3">
        <v>32</v>
      </c>
      <c r="M83" s="3" t="s">
        <v>259</v>
      </c>
      <c r="N83" s="3" t="s">
        <v>259</v>
      </c>
      <c r="O83" s="3" t="s">
        <v>260</v>
      </c>
      <c r="P83" s="3" t="s">
        <v>260</v>
      </c>
      <c r="Q83" s="3" t="s">
        <v>260</v>
      </c>
      <c r="R83" s="3" t="s">
        <v>260</v>
      </c>
      <c r="S83" s="3">
        <v>64512.249443207125</v>
      </c>
      <c r="T83" s="3">
        <v>35821.826280623609</v>
      </c>
      <c r="U83" s="3">
        <v>761.69265033407567</v>
      </c>
      <c r="V83" s="3">
        <v>28690.42316258352</v>
      </c>
    </row>
    <row r="84" spans="1:22" x14ac:dyDescent="0.25">
      <c r="A84" s="15">
        <v>41164</v>
      </c>
      <c r="B84" s="22">
        <v>0.41666666666666669</v>
      </c>
      <c r="C84" s="3" t="s">
        <v>256</v>
      </c>
      <c r="D84" s="3">
        <v>20.2</v>
      </c>
      <c r="E84" s="27">
        <v>5.96</v>
      </c>
      <c r="F84" s="3" t="s">
        <v>327</v>
      </c>
      <c r="G84" s="3">
        <v>-999</v>
      </c>
      <c r="H84" s="3" t="s">
        <v>328</v>
      </c>
      <c r="I84" s="22">
        <v>0.51736111111111105</v>
      </c>
      <c r="J84" s="3" t="s">
        <v>271</v>
      </c>
      <c r="K84" s="3">
        <v>100</v>
      </c>
      <c r="L84" s="3">
        <v>32</v>
      </c>
      <c r="M84" s="3" t="s">
        <v>259</v>
      </c>
      <c r="N84" s="3" t="s">
        <v>259</v>
      </c>
      <c r="O84" s="3" t="s">
        <v>260</v>
      </c>
      <c r="P84" s="3" t="s">
        <v>260</v>
      </c>
      <c r="Q84" s="3" t="s">
        <v>260</v>
      </c>
      <c r="R84" s="3" t="s">
        <v>260</v>
      </c>
      <c r="S84" s="3">
        <v>46219.457013574662</v>
      </c>
      <c r="T84" s="3">
        <v>23604.072398190045</v>
      </c>
      <c r="U84" s="3">
        <v>816.74208144796376</v>
      </c>
      <c r="V84" s="3">
        <v>22617.647058823528</v>
      </c>
    </row>
    <row r="85" spans="1:22" x14ac:dyDescent="0.25">
      <c r="A85" s="15">
        <v>41164</v>
      </c>
      <c r="B85" s="22">
        <v>0.45833333333333331</v>
      </c>
      <c r="C85" s="3" t="s">
        <v>261</v>
      </c>
      <c r="D85" s="3">
        <v>18.670000000000002</v>
      </c>
      <c r="E85" s="27">
        <v>11.4</v>
      </c>
      <c r="F85" s="3" t="s">
        <v>327</v>
      </c>
      <c r="G85" s="3">
        <v>-999</v>
      </c>
      <c r="H85" s="3" t="s">
        <v>329</v>
      </c>
      <c r="I85" s="22">
        <v>0.51736111111111105</v>
      </c>
      <c r="J85" s="3" t="s">
        <v>271</v>
      </c>
      <c r="K85" s="3">
        <v>100</v>
      </c>
      <c r="L85" s="3">
        <v>32</v>
      </c>
      <c r="M85" s="3" t="s">
        <v>259</v>
      </c>
      <c r="N85" s="3" t="s">
        <v>259</v>
      </c>
      <c r="O85" s="3" t="s">
        <v>260</v>
      </c>
      <c r="P85" s="3" t="s">
        <v>260</v>
      </c>
      <c r="Q85" s="3" t="s">
        <v>260</v>
      </c>
      <c r="R85" s="3" t="s">
        <v>260</v>
      </c>
      <c r="S85" s="3">
        <v>69148.888888888891</v>
      </c>
      <c r="T85" s="3">
        <v>11086.666666666666</v>
      </c>
      <c r="U85" s="3">
        <v>564.44444444444446</v>
      </c>
      <c r="V85" s="3">
        <v>58062.222222222219</v>
      </c>
    </row>
    <row r="86" spans="1:22" x14ac:dyDescent="0.25">
      <c r="A86" s="15">
        <v>41164</v>
      </c>
      <c r="B86" s="22">
        <v>0.47916666666666669</v>
      </c>
      <c r="C86" s="3" t="s">
        <v>262</v>
      </c>
      <c r="D86" s="3">
        <v>16.059999999999999</v>
      </c>
      <c r="E86" s="27">
        <v>28</v>
      </c>
      <c r="F86" s="3" t="s">
        <v>327</v>
      </c>
      <c r="G86" s="3">
        <v>-999</v>
      </c>
      <c r="H86" s="3" t="s">
        <v>330</v>
      </c>
      <c r="I86" s="22">
        <v>0.51736111111111105</v>
      </c>
      <c r="J86" s="3" t="s">
        <v>271</v>
      </c>
      <c r="K86" s="3">
        <v>100</v>
      </c>
      <c r="L86" s="3">
        <v>32</v>
      </c>
      <c r="M86" s="3" t="s">
        <v>259</v>
      </c>
      <c r="N86" s="3" t="s">
        <v>259</v>
      </c>
      <c r="O86" s="3" t="s">
        <v>260</v>
      </c>
      <c r="P86" s="3" t="s">
        <v>260</v>
      </c>
      <c r="Q86" s="3" t="s">
        <v>260</v>
      </c>
      <c r="R86" s="3" t="s">
        <v>260</v>
      </c>
      <c r="S86" s="3">
        <v>38082.949308755764</v>
      </c>
      <c r="T86" s="3">
        <v>10610.599078341014</v>
      </c>
      <c r="U86" s="3">
        <v>781.10599078341011</v>
      </c>
      <c r="V86" s="3">
        <v>27472.350230414748</v>
      </c>
    </row>
    <row r="87" spans="1:22" x14ac:dyDescent="0.25">
      <c r="A87" s="15">
        <v>41192</v>
      </c>
      <c r="B87" s="22">
        <v>0.37847222222222227</v>
      </c>
      <c r="C87" s="3" t="s">
        <v>256</v>
      </c>
      <c r="D87" s="3">
        <v>14.6</v>
      </c>
      <c r="E87" s="27">
        <v>5.7</v>
      </c>
      <c r="F87" s="3">
        <v>-999</v>
      </c>
      <c r="G87" s="3">
        <v>-999</v>
      </c>
      <c r="H87" s="3" t="s">
        <v>331</v>
      </c>
      <c r="I87" s="22">
        <v>0.47916666666666669</v>
      </c>
      <c r="J87" s="3" t="s">
        <v>271</v>
      </c>
      <c r="K87" s="3">
        <v>100</v>
      </c>
      <c r="L87" s="3">
        <v>33</v>
      </c>
      <c r="M87" s="3" t="s">
        <v>259</v>
      </c>
      <c r="N87" s="3" t="s">
        <v>259</v>
      </c>
      <c r="O87" s="3" t="s">
        <v>260</v>
      </c>
      <c r="P87" s="3" t="s">
        <v>260</v>
      </c>
      <c r="Q87" s="3" t="s">
        <v>260</v>
      </c>
      <c r="R87" s="3" t="s">
        <v>260</v>
      </c>
      <c r="S87" s="3">
        <v>34487.964989059081</v>
      </c>
      <c r="T87" s="3">
        <v>20288.840262582056</v>
      </c>
      <c r="U87" s="3">
        <v>194.74835886214441</v>
      </c>
      <c r="V87" s="3">
        <v>14199.124726477023</v>
      </c>
    </row>
    <row r="88" spans="1:22" x14ac:dyDescent="0.25">
      <c r="A88" s="15">
        <v>41192</v>
      </c>
      <c r="B88" s="22">
        <v>0.41666666666666669</v>
      </c>
      <c r="C88" s="3" t="s">
        <v>261</v>
      </c>
      <c r="D88" s="3">
        <v>14.6</v>
      </c>
      <c r="E88" s="27">
        <v>11.3</v>
      </c>
      <c r="F88" s="3">
        <v>-999</v>
      </c>
      <c r="G88" s="3">
        <v>-999</v>
      </c>
      <c r="H88" s="3" t="s">
        <v>332</v>
      </c>
      <c r="I88" s="22">
        <v>0.47916666666666669</v>
      </c>
      <c r="J88" s="3" t="s">
        <v>271</v>
      </c>
      <c r="K88" s="3">
        <v>100</v>
      </c>
      <c r="L88" s="3">
        <v>33</v>
      </c>
      <c r="M88" s="3" t="s">
        <v>259</v>
      </c>
      <c r="N88" s="3" t="s">
        <v>259</v>
      </c>
      <c r="O88" s="3" t="s">
        <v>260</v>
      </c>
      <c r="P88" s="3" t="s">
        <v>260</v>
      </c>
      <c r="Q88" s="3" t="s">
        <v>260</v>
      </c>
      <c r="R88" s="3" t="s">
        <v>260</v>
      </c>
    </row>
    <row r="89" spans="1:22" x14ac:dyDescent="0.25">
      <c r="A89" s="15">
        <v>41192</v>
      </c>
      <c r="B89" s="22">
        <v>0.44444444444444442</v>
      </c>
      <c r="C89" s="3" t="s">
        <v>262</v>
      </c>
      <c r="D89" s="3">
        <v>13.7</v>
      </c>
      <c r="E89" s="27">
        <v>27.7</v>
      </c>
      <c r="F89" s="3">
        <v>-999</v>
      </c>
      <c r="G89" s="3">
        <v>-999</v>
      </c>
      <c r="H89" s="3" t="s">
        <v>333</v>
      </c>
      <c r="I89" s="22">
        <v>0.47916666666666669</v>
      </c>
      <c r="J89" s="3" t="s">
        <v>271</v>
      </c>
      <c r="K89" s="3">
        <v>100</v>
      </c>
      <c r="L89" s="3">
        <v>34</v>
      </c>
      <c r="M89" s="3" t="s">
        <v>259</v>
      </c>
      <c r="N89" s="3" t="s">
        <v>259</v>
      </c>
      <c r="O89" s="3" t="s">
        <v>260</v>
      </c>
      <c r="P89" s="3" t="s">
        <v>260</v>
      </c>
      <c r="Q89" s="3" t="s">
        <v>260</v>
      </c>
      <c r="R89" s="3" t="s">
        <v>260</v>
      </c>
    </row>
    <row r="90" spans="1:22" x14ac:dyDescent="0.25">
      <c r="A90" s="15">
        <v>41193</v>
      </c>
      <c r="B90" s="22">
        <v>0.40069444444444446</v>
      </c>
      <c r="C90" s="3" t="s">
        <v>263</v>
      </c>
      <c r="D90" s="3">
        <v>12.84</v>
      </c>
      <c r="E90" s="27">
        <v>5</v>
      </c>
      <c r="F90" s="3">
        <v>-999</v>
      </c>
      <c r="G90" s="3" t="s">
        <v>334</v>
      </c>
      <c r="H90" s="3" t="s">
        <v>335</v>
      </c>
      <c r="I90" s="22">
        <v>0.56597222222222221</v>
      </c>
      <c r="J90" s="3" t="s">
        <v>276</v>
      </c>
      <c r="K90" s="3">
        <v>100</v>
      </c>
      <c r="L90" s="3">
        <v>33</v>
      </c>
      <c r="M90" s="3" t="s">
        <v>259</v>
      </c>
      <c r="N90" s="3" t="s">
        <v>259</v>
      </c>
      <c r="O90" s="3" t="s">
        <v>260</v>
      </c>
      <c r="P90" s="3" t="s">
        <v>260</v>
      </c>
      <c r="Q90" s="3" t="s">
        <v>260</v>
      </c>
      <c r="R90" s="3" t="s">
        <v>260</v>
      </c>
    </row>
    <row r="91" spans="1:22" x14ac:dyDescent="0.25">
      <c r="A91" s="15">
        <v>41193</v>
      </c>
      <c r="B91" s="22">
        <v>0.4465277777777778</v>
      </c>
      <c r="C91" s="3" t="s">
        <v>266</v>
      </c>
      <c r="D91" s="3">
        <v>13</v>
      </c>
      <c r="E91" s="27">
        <v>5</v>
      </c>
      <c r="F91" s="3">
        <v>-999</v>
      </c>
      <c r="G91" s="3" t="s">
        <v>336</v>
      </c>
      <c r="H91" s="3" t="s">
        <v>337</v>
      </c>
      <c r="I91" s="22">
        <v>0.56597222222222221</v>
      </c>
      <c r="J91" s="3" t="s">
        <v>276</v>
      </c>
      <c r="K91" s="3">
        <v>100</v>
      </c>
      <c r="L91" s="3">
        <v>33</v>
      </c>
      <c r="M91" s="3" t="s">
        <v>259</v>
      </c>
      <c r="N91" s="3" t="s">
        <v>259</v>
      </c>
      <c r="O91" s="3" t="s">
        <v>260</v>
      </c>
      <c r="P91" s="3" t="s">
        <v>260</v>
      </c>
      <c r="Q91" s="3" t="s">
        <v>260</v>
      </c>
      <c r="R91" s="3" t="s">
        <v>260</v>
      </c>
    </row>
    <row r="92" spans="1:22" x14ac:dyDescent="0.25">
      <c r="A92" s="15">
        <v>41193</v>
      </c>
      <c r="B92" s="22">
        <v>0.42638888888888887</v>
      </c>
      <c r="C92" s="3" t="s">
        <v>267</v>
      </c>
      <c r="D92" s="3">
        <v>12.94</v>
      </c>
      <c r="E92" s="27">
        <v>5</v>
      </c>
      <c r="F92" s="3">
        <v>-999</v>
      </c>
      <c r="G92" s="3" t="s">
        <v>336</v>
      </c>
      <c r="H92" s="3" t="s">
        <v>338</v>
      </c>
      <c r="I92" s="22">
        <v>0.56597222222222221</v>
      </c>
      <c r="J92" s="3" t="s">
        <v>276</v>
      </c>
      <c r="K92" s="3">
        <v>100</v>
      </c>
      <c r="L92" s="3">
        <v>33</v>
      </c>
      <c r="M92" s="3" t="s">
        <v>259</v>
      </c>
      <c r="N92" s="3" t="s">
        <v>259</v>
      </c>
      <c r="O92" s="3" t="s">
        <v>260</v>
      </c>
      <c r="P92" s="3" t="s">
        <v>260</v>
      </c>
      <c r="Q92" s="3" t="s">
        <v>260</v>
      </c>
      <c r="R92" s="3" t="s">
        <v>260</v>
      </c>
    </row>
    <row r="93" spans="1:22" x14ac:dyDescent="0.25">
      <c r="A93" s="15">
        <v>41206</v>
      </c>
      <c r="B93" s="22">
        <v>0.44513888888888892</v>
      </c>
      <c r="C93" s="3" t="s">
        <v>256</v>
      </c>
      <c r="D93" s="3">
        <v>12.66</v>
      </c>
      <c r="F93" s="3" t="s">
        <v>308</v>
      </c>
      <c r="G93" s="3" t="s">
        <v>339</v>
      </c>
      <c r="H93" s="3" t="s">
        <v>340</v>
      </c>
      <c r="I93" s="22">
        <v>0.5625</v>
      </c>
      <c r="J93" s="3" t="s">
        <v>271</v>
      </c>
      <c r="K93" s="3">
        <v>100</v>
      </c>
      <c r="L93" s="3">
        <v>33</v>
      </c>
      <c r="M93" s="3" t="s">
        <v>259</v>
      </c>
      <c r="N93" s="3" t="s">
        <v>259</v>
      </c>
      <c r="O93" s="3" t="s">
        <v>260</v>
      </c>
      <c r="P93" s="3" t="s">
        <v>260</v>
      </c>
      <c r="Q93" s="3" t="s">
        <v>260</v>
      </c>
      <c r="R93" s="3" t="s">
        <v>260</v>
      </c>
    </row>
    <row r="94" spans="1:22" x14ac:dyDescent="0.25">
      <c r="A94" s="15">
        <v>41206</v>
      </c>
      <c r="B94" s="22">
        <v>0.48958333333333331</v>
      </c>
      <c r="C94" s="3" t="s">
        <v>261</v>
      </c>
      <c r="D94" s="3">
        <v>13.02</v>
      </c>
      <c r="F94" s="3" t="s">
        <v>308</v>
      </c>
      <c r="G94" s="3" t="s">
        <v>339</v>
      </c>
      <c r="H94" s="3" t="s">
        <v>341</v>
      </c>
      <c r="I94" s="22">
        <v>0.5625</v>
      </c>
      <c r="J94" s="3" t="s">
        <v>271</v>
      </c>
      <c r="K94" s="3">
        <v>100</v>
      </c>
      <c r="L94" s="3">
        <v>34</v>
      </c>
      <c r="M94" s="3" t="s">
        <v>259</v>
      </c>
      <c r="N94" s="3" t="s">
        <v>259</v>
      </c>
      <c r="O94" s="3" t="s">
        <v>260</v>
      </c>
      <c r="P94" s="3" t="s">
        <v>260</v>
      </c>
      <c r="Q94" s="3" t="s">
        <v>260</v>
      </c>
      <c r="R94" s="3" t="s">
        <v>260</v>
      </c>
    </row>
    <row r="95" spans="1:22" x14ac:dyDescent="0.25">
      <c r="A95" s="15">
        <v>41221</v>
      </c>
      <c r="B95" s="22">
        <v>0.39861111111111108</v>
      </c>
      <c r="C95" s="3" t="s">
        <v>266</v>
      </c>
      <c r="D95" s="3">
        <v>9.82</v>
      </c>
      <c r="E95" s="27">
        <v>1</v>
      </c>
      <c r="F95" s="3">
        <v>-999</v>
      </c>
      <c r="G95" s="3">
        <v>-999</v>
      </c>
      <c r="H95" s="3" t="s">
        <v>342</v>
      </c>
      <c r="I95" s="22">
        <v>0.57638888888888895</v>
      </c>
      <c r="J95" s="3" t="s">
        <v>276</v>
      </c>
      <c r="K95" s="3">
        <v>100</v>
      </c>
      <c r="L95" s="3">
        <v>31</v>
      </c>
      <c r="M95" s="3" t="s">
        <v>259</v>
      </c>
      <c r="N95" s="3" t="s">
        <v>259</v>
      </c>
      <c r="O95" s="3" t="s">
        <v>260</v>
      </c>
      <c r="P95" s="3" t="s">
        <v>260</v>
      </c>
      <c r="Q95" s="3" t="s">
        <v>260</v>
      </c>
      <c r="R95" s="3" t="s">
        <v>260</v>
      </c>
    </row>
    <row r="96" spans="1:22" x14ac:dyDescent="0.25">
      <c r="A96" s="15">
        <v>41227</v>
      </c>
      <c r="B96" s="22">
        <v>0.4597222222222222</v>
      </c>
      <c r="C96" s="3" t="s">
        <v>256</v>
      </c>
      <c r="D96" s="3">
        <v>9</v>
      </c>
      <c r="E96" s="27">
        <v>1.94</v>
      </c>
      <c r="F96" s="3" t="s">
        <v>308</v>
      </c>
      <c r="G96" s="3" t="s">
        <v>343</v>
      </c>
      <c r="H96" s="3" t="s">
        <v>344</v>
      </c>
      <c r="I96" s="22">
        <v>0.53125</v>
      </c>
      <c r="J96" s="3" t="s">
        <v>271</v>
      </c>
      <c r="K96" s="3">
        <v>100</v>
      </c>
      <c r="L96" s="3">
        <v>34</v>
      </c>
      <c r="M96" s="3" t="s">
        <v>259</v>
      </c>
      <c r="N96" s="3" t="s">
        <v>259</v>
      </c>
      <c r="O96" s="3" t="s">
        <v>260</v>
      </c>
      <c r="P96" s="3" t="s">
        <v>260</v>
      </c>
      <c r="Q96" s="3" t="s">
        <v>260</v>
      </c>
      <c r="R96" s="3" t="s">
        <v>260</v>
      </c>
    </row>
    <row r="97" spans="1:18" x14ac:dyDescent="0.25">
      <c r="A97" s="15">
        <v>41227</v>
      </c>
      <c r="B97" s="22">
        <v>0.4861111111111111</v>
      </c>
      <c r="C97" s="3" t="s">
        <v>261</v>
      </c>
      <c r="D97" s="3">
        <v>9.51</v>
      </c>
      <c r="E97" s="27">
        <v>3.6</v>
      </c>
      <c r="F97" s="3" t="s">
        <v>308</v>
      </c>
      <c r="G97" s="3" t="s">
        <v>343</v>
      </c>
      <c r="H97" s="3" t="s">
        <v>345</v>
      </c>
      <c r="I97" s="22">
        <v>0.53125</v>
      </c>
      <c r="J97" s="3" t="s">
        <v>271</v>
      </c>
      <c r="K97" s="3">
        <v>100</v>
      </c>
      <c r="L97" s="3">
        <v>34</v>
      </c>
      <c r="M97" s="3" t="s">
        <v>259</v>
      </c>
      <c r="N97" s="3" t="s">
        <v>259</v>
      </c>
      <c r="O97" s="3" t="s">
        <v>260</v>
      </c>
      <c r="P97" s="3" t="s">
        <v>260</v>
      </c>
      <c r="Q97" s="3" t="s">
        <v>260</v>
      </c>
      <c r="R97" s="3" t="s">
        <v>260</v>
      </c>
    </row>
    <row r="98" spans="1:18" x14ac:dyDescent="0.25">
      <c r="A98" s="15">
        <v>41227</v>
      </c>
      <c r="B98" s="22">
        <v>0.50694444444444442</v>
      </c>
      <c r="C98" s="3" t="s">
        <v>262</v>
      </c>
      <c r="D98" s="3">
        <v>10.51</v>
      </c>
      <c r="E98" s="27">
        <v>6.16</v>
      </c>
      <c r="F98" s="3" t="s">
        <v>308</v>
      </c>
      <c r="G98" s="3" t="s">
        <v>343</v>
      </c>
      <c r="H98" s="3" t="s">
        <v>346</v>
      </c>
      <c r="I98" s="22">
        <v>0.53125</v>
      </c>
      <c r="J98" s="3" t="s">
        <v>271</v>
      </c>
      <c r="K98" s="3">
        <v>100</v>
      </c>
      <c r="L98" s="3">
        <v>34</v>
      </c>
      <c r="M98" s="3" t="s">
        <v>259</v>
      </c>
      <c r="N98" s="3" t="s">
        <v>259</v>
      </c>
      <c r="O98" s="3" t="s">
        <v>260</v>
      </c>
      <c r="P98" s="3" t="s">
        <v>260</v>
      </c>
      <c r="Q98" s="3" t="s">
        <v>260</v>
      </c>
      <c r="R98" s="3" t="s">
        <v>260</v>
      </c>
    </row>
    <row r="99" spans="1:18" x14ac:dyDescent="0.25">
      <c r="A99" s="15"/>
    </row>
    <row r="100" spans="1:18" x14ac:dyDescent="0.25">
      <c r="A100" s="15"/>
    </row>
    <row r="101" spans="1:18" x14ac:dyDescent="0.25">
      <c r="A101" s="15"/>
    </row>
    <row r="102" spans="1:18" x14ac:dyDescent="0.25">
      <c r="A102" s="15"/>
    </row>
    <row r="103" spans="1:18" x14ac:dyDescent="0.25">
      <c r="A103" s="15"/>
    </row>
    <row r="104" spans="1:18" x14ac:dyDescent="0.25">
      <c r="A104" s="15"/>
    </row>
    <row r="105" spans="1:18" x14ac:dyDescent="0.25">
      <c r="A105" s="15"/>
    </row>
    <row r="106" spans="1:18" x14ac:dyDescent="0.25">
      <c r="A106" s="15"/>
    </row>
    <row r="107" spans="1:18" x14ac:dyDescent="0.25">
      <c r="A107" s="15"/>
    </row>
    <row r="108" spans="1:18" x14ac:dyDescent="0.25">
      <c r="A108" s="15"/>
    </row>
    <row r="109" spans="1:18" x14ac:dyDescent="0.25">
      <c r="A109" s="15"/>
    </row>
    <row r="110" spans="1:18" x14ac:dyDescent="0.25">
      <c r="A110" s="15"/>
    </row>
    <row r="111" spans="1:18" x14ac:dyDescent="0.25">
      <c r="A111" s="15"/>
    </row>
    <row r="112" spans="1:18" x14ac:dyDescent="0.25">
      <c r="A112" s="15"/>
    </row>
    <row r="113" spans="1:1" x14ac:dyDescent="0.25">
      <c r="A113" s="15"/>
    </row>
    <row r="114" spans="1:1" x14ac:dyDescent="0.25">
      <c r="A114" s="15"/>
    </row>
    <row r="115" spans="1:1" x14ac:dyDescent="0.25">
      <c r="A115" s="15"/>
    </row>
    <row r="116" spans="1:1" x14ac:dyDescent="0.25">
      <c r="A116" s="15"/>
    </row>
    <row r="117" spans="1:1" x14ac:dyDescent="0.25">
      <c r="A117" s="15"/>
    </row>
    <row r="118" spans="1:1" x14ac:dyDescent="0.25">
      <c r="A118" s="15"/>
    </row>
    <row r="119" spans="1:1" x14ac:dyDescent="0.25">
      <c r="A119" s="15"/>
    </row>
    <row r="120" spans="1:1" x14ac:dyDescent="0.25">
      <c r="A120" s="15"/>
    </row>
    <row r="121" spans="1:1" x14ac:dyDescent="0.25">
      <c r="A121" s="15"/>
    </row>
    <row r="122" spans="1:1" x14ac:dyDescent="0.25">
      <c r="A122" s="15"/>
    </row>
    <row r="123" spans="1:1" x14ac:dyDescent="0.25">
      <c r="A123" s="15"/>
    </row>
    <row r="124" spans="1:1" x14ac:dyDescent="0.25">
      <c r="A124" s="15"/>
    </row>
    <row r="125" spans="1:1" x14ac:dyDescent="0.25">
      <c r="A125" s="15"/>
    </row>
    <row r="126" spans="1:1" x14ac:dyDescent="0.25">
      <c r="A126" s="15"/>
    </row>
    <row r="127" spans="1:1" x14ac:dyDescent="0.25">
      <c r="A127" s="15"/>
    </row>
    <row r="128" spans="1:1" x14ac:dyDescent="0.25">
      <c r="A128" s="15"/>
    </row>
    <row r="129" spans="1:1" x14ac:dyDescent="0.25">
      <c r="A129" s="15"/>
    </row>
    <row r="130" spans="1:1" x14ac:dyDescent="0.25">
      <c r="A130" s="15"/>
    </row>
    <row r="131" spans="1:1" x14ac:dyDescent="0.25">
      <c r="A131" s="15"/>
    </row>
    <row r="132" spans="1:1" x14ac:dyDescent="0.25">
      <c r="A132" s="15"/>
    </row>
    <row r="133" spans="1:1" x14ac:dyDescent="0.25">
      <c r="A133" s="15"/>
    </row>
    <row r="134" spans="1:1" x14ac:dyDescent="0.25">
      <c r="A134" s="15"/>
    </row>
    <row r="135" spans="1:1" x14ac:dyDescent="0.25">
      <c r="A135" s="15"/>
    </row>
    <row r="136" spans="1:1" x14ac:dyDescent="0.25">
      <c r="A136" s="15"/>
    </row>
    <row r="137" spans="1:1" x14ac:dyDescent="0.25">
      <c r="A137" s="15"/>
    </row>
    <row r="138" spans="1:1" x14ac:dyDescent="0.25">
      <c r="A138" s="15"/>
    </row>
    <row r="139" spans="1:1" x14ac:dyDescent="0.25">
      <c r="A139" s="15"/>
    </row>
    <row r="140" spans="1:1" x14ac:dyDescent="0.25">
      <c r="A140" s="15"/>
    </row>
    <row r="141" spans="1:1" x14ac:dyDescent="0.25">
      <c r="A141" s="15"/>
    </row>
    <row r="142" spans="1:1" x14ac:dyDescent="0.25">
      <c r="A142" s="15"/>
    </row>
    <row r="143" spans="1:1" x14ac:dyDescent="0.25">
      <c r="A143" s="15"/>
    </row>
    <row r="144" spans="1:1" x14ac:dyDescent="0.25">
      <c r="A144" s="15"/>
    </row>
    <row r="145" spans="1:1" x14ac:dyDescent="0.25">
      <c r="A145" s="15"/>
    </row>
    <row r="146" spans="1:1" x14ac:dyDescent="0.25">
      <c r="A146" s="15"/>
    </row>
    <row r="147" spans="1:1" x14ac:dyDescent="0.25">
      <c r="A147" s="15"/>
    </row>
    <row r="148" spans="1:1" x14ac:dyDescent="0.25">
      <c r="A148" s="15"/>
    </row>
    <row r="149" spans="1:1" x14ac:dyDescent="0.25">
      <c r="A149" s="15"/>
    </row>
    <row r="150" spans="1:1" x14ac:dyDescent="0.25">
      <c r="A150" s="15"/>
    </row>
    <row r="151" spans="1:1" x14ac:dyDescent="0.25">
      <c r="A151" s="15"/>
    </row>
    <row r="152" spans="1:1" x14ac:dyDescent="0.25">
      <c r="A152" s="15"/>
    </row>
    <row r="153" spans="1:1" x14ac:dyDescent="0.25">
      <c r="A153" s="15"/>
    </row>
    <row r="154" spans="1:1" x14ac:dyDescent="0.25">
      <c r="A154" s="15"/>
    </row>
    <row r="155" spans="1:1" x14ac:dyDescent="0.25">
      <c r="A155" s="15"/>
    </row>
    <row r="156" spans="1:1" x14ac:dyDescent="0.25">
      <c r="A156" s="15"/>
    </row>
    <row r="157" spans="1:1" x14ac:dyDescent="0.25">
      <c r="A157" s="15"/>
    </row>
    <row r="158" spans="1:1" x14ac:dyDescent="0.25">
      <c r="A158" s="15"/>
    </row>
    <row r="159" spans="1:1" x14ac:dyDescent="0.25">
      <c r="A159" s="15"/>
    </row>
    <row r="160" spans="1:1" x14ac:dyDescent="0.25">
      <c r="A160" s="15"/>
    </row>
    <row r="161" spans="1:1" x14ac:dyDescent="0.25">
      <c r="A161" s="15"/>
    </row>
    <row r="162" spans="1:1" x14ac:dyDescent="0.25">
      <c r="A162" s="15"/>
    </row>
    <row r="163" spans="1:1" x14ac:dyDescent="0.25">
      <c r="A163" s="15"/>
    </row>
    <row r="164" spans="1:1" x14ac:dyDescent="0.25">
      <c r="A164" s="15"/>
    </row>
    <row r="165" spans="1:1" x14ac:dyDescent="0.25">
      <c r="A165" s="15"/>
    </row>
    <row r="166" spans="1:1" x14ac:dyDescent="0.25">
      <c r="A166" s="15"/>
    </row>
    <row r="167" spans="1:1" x14ac:dyDescent="0.25">
      <c r="A167" s="15"/>
    </row>
    <row r="168" spans="1:1" x14ac:dyDescent="0.25">
      <c r="A168" s="15"/>
    </row>
    <row r="169" spans="1:1" x14ac:dyDescent="0.25">
      <c r="A169" s="15"/>
    </row>
    <row r="170" spans="1:1" x14ac:dyDescent="0.25">
      <c r="A170" s="15"/>
    </row>
    <row r="171" spans="1:1" x14ac:dyDescent="0.25">
      <c r="A171" s="15"/>
    </row>
    <row r="172" spans="1:1" x14ac:dyDescent="0.25">
      <c r="A172" s="15"/>
    </row>
    <row r="173" spans="1:1" x14ac:dyDescent="0.25">
      <c r="A173" s="15"/>
    </row>
    <row r="174" spans="1:1" x14ac:dyDescent="0.25">
      <c r="A174" s="15"/>
    </row>
    <row r="175" spans="1:1" x14ac:dyDescent="0.25">
      <c r="A175" s="15"/>
    </row>
    <row r="176" spans="1:1" x14ac:dyDescent="0.25">
      <c r="A176" s="15"/>
    </row>
    <row r="177" spans="1:1" x14ac:dyDescent="0.25">
      <c r="A177" s="15"/>
    </row>
    <row r="178" spans="1:1" x14ac:dyDescent="0.25">
      <c r="A178" s="15"/>
    </row>
    <row r="179" spans="1:1" x14ac:dyDescent="0.25">
      <c r="A179" s="15"/>
    </row>
    <row r="180" spans="1:1" x14ac:dyDescent="0.25">
      <c r="A180" s="15"/>
    </row>
    <row r="181" spans="1:1" x14ac:dyDescent="0.25">
      <c r="A181" s="15"/>
    </row>
    <row r="182" spans="1:1" x14ac:dyDescent="0.25">
      <c r="A182" s="15"/>
    </row>
    <row r="183" spans="1:1" x14ac:dyDescent="0.25">
      <c r="A183" s="15"/>
    </row>
    <row r="184" spans="1:1" x14ac:dyDescent="0.25">
      <c r="A184" s="15"/>
    </row>
    <row r="185" spans="1:1" x14ac:dyDescent="0.25">
      <c r="A185" s="15"/>
    </row>
    <row r="186" spans="1:1" x14ac:dyDescent="0.25">
      <c r="A186" s="15"/>
    </row>
    <row r="187" spans="1:1" x14ac:dyDescent="0.25">
      <c r="A187" s="15"/>
    </row>
  </sheetData>
  <sortState xmlns:xlrd2="http://schemas.microsoft.com/office/spreadsheetml/2017/richdata2" ref="A22:R98">
    <sortCondition ref="H22:H98"/>
  </sortState>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9"/>
  <sheetViews>
    <sheetView workbookViewId="0">
      <selection activeCell="H68" sqref="H68:K79"/>
    </sheetView>
  </sheetViews>
  <sheetFormatPr defaultColWidth="9" defaultRowHeight="15" x14ac:dyDescent="0.25"/>
  <cols>
    <col min="1" max="1" width="26.375" style="3" customWidth="1"/>
    <col min="2" max="2" width="11" style="3" customWidth="1"/>
    <col min="3" max="3" width="10.375" style="3" customWidth="1"/>
    <col min="4" max="4" width="9.625" style="3" customWidth="1"/>
    <col min="5" max="5" width="8.125" style="3" customWidth="1"/>
    <col min="6" max="6" width="8.625" style="3" bestFit="1" customWidth="1"/>
    <col min="7" max="7" width="11" style="3" bestFit="1" customWidth="1"/>
    <col min="8" max="8" width="12.625" style="3" customWidth="1"/>
    <col min="9" max="9" width="10" style="3" customWidth="1"/>
    <col min="10" max="10" width="6.625" style="3" customWidth="1"/>
    <col min="11" max="11" width="9.375" style="3" customWidth="1"/>
    <col min="12" max="12" width="29.375" style="3" customWidth="1"/>
    <col min="13" max="13" width="24.5" style="3" customWidth="1"/>
    <col min="14" max="14" width="17.875" style="3" customWidth="1"/>
    <col min="15" max="16384" width="9" style="3"/>
  </cols>
  <sheetData>
    <row r="1" spans="1:12" ht="47.25" x14ac:dyDescent="0.25">
      <c r="A1" s="21" t="s">
        <v>6</v>
      </c>
      <c r="B1" s="21" t="s">
        <v>349</v>
      </c>
      <c r="C1" s="21" t="s">
        <v>350</v>
      </c>
      <c r="D1" s="21" t="s">
        <v>351</v>
      </c>
      <c r="E1" s="21" t="s">
        <v>352</v>
      </c>
      <c r="F1" s="21" t="s">
        <v>353</v>
      </c>
      <c r="G1" s="21" t="s">
        <v>354</v>
      </c>
      <c r="H1" s="84" t="s">
        <v>355</v>
      </c>
      <c r="I1" s="21" t="s">
        <v>356</v>
      </c>
      <c r="J1" s="21" t="s">
        <v>357</v>
      </c>
      <c r="K1" s="21" t="s">
        <v>358</v>
      </c>
      <c r="L1" s="21" t="s">
        <v>139</v>
      </c>
    </row>
    <row r="2" spans="1:12" x14ac:dyDescent="0.25">
      <c r="A2" s="91" t="s">
        <v>140</v>
      </c>
      <c r="B2" s="92">
        <v>414</v>
      </c>
      <c r="C2" s="92">
        <v>10955</v>
      </c>
      <c r="D2" s="92">
        <v>640</v>
      </c>
      <c r="E2" s="92">
        <v>42</v>
      </c>
      <c r="F2" s="92">
        <v>10315</v>
      </c>
      <c r="G2" s="92">
        <v>1</v>
      </c>
      <c r="H2" s="93">
        <f t="shared" ref="H2:H33" si="0">(C2/(B2/1000))*G2</f>
        <v>26461.352657004831</v>
      </c>
      <c r="I2" s="93">
        <f t="shared" ref="I2:I33" si="1">(D2/(B2/1000))*G2</f>
        <v>1545.8937198067633</v>
      </c>
      <c r="J2" s="93">
        <f t="shared" ref="J2:J33" si="2">(E2/(B2/1000))*G2</f>
        <v>101.44927536231884</v>
      </c>
      <c r="K2" s="93">
        <f t="shared" ref="K2:K33" si="3">(F2/(B2/1000))*G2</f>
        <v>24915.458937198069</v>
      </c>
      <c r="L2" s="91"/>
    </row>
    <row r="3" spans="1:12" x14ac:dyDescent="0.25">
      <c r="A3" s="91" t="s">
        <v>141</v>
      </c>
      <c r="B3" s="92">
        <v>398</v>
      </c>
      <c r="C3" s="92">
        <v>7061</v>
      </c>
      <c r="D3" s="92">
        <v>762</v>
      </c>
      <c r="E3" s="92">
        <v>64</v>
      </c>
      <c r="F3" s="92">
        <v>6299</v>
      </c>
      <c r="G3" s="92">
        <v>1</v>
      </c>
      <c r="H3" s="93">
        <f t="shared" si="0"/>
        <v>17741.206030150752</v>
      </c>
      <c r="I3" s="93">
        <f t="shared" si="1"/>
        <v>1914.572864321608</v>
      </c>
      <c r="J3" s="93">
        <f t="shared" si="2"/>
        <v>160.8040201005025</v>
      </c>
      <c r="K3" s="93">
        <f t="shared" si="3"/>
        <v>15826.633165829146</v>
      </c>
      <c r="L3" s="91"/>
    </row>
    <row r="4" spans="1:12" x14ac:dyDescent="0.25">
      <c r="A4" s="91" t="s">
        <v>143</v>
      </c>
      <c r="B4" s="92">
        <v>399</v>
      </c>
      <c r="C4" s="92">
        <v>7932</v>
      </c>
      <c r="D4" s="92">
        <v>791</v>
      </c>
      <c r="E4" s="92">
        <v>48</v>
      </c>
      <c r="F4" s="92">
        <v>7141</v>
      </c>
      <c r="G4" s="92">
        <v>1</v>
      </c>
      <c r="H4" s="93">
        <f t="shared" si="0"/>
        <v>19879.699248120301</v>
      </c>
      <c r="I4" s="93">
        <f t="shared" si="1"/>
        <v>1982.4561403508771</v>
      </c>
      <c r="J4" s="93">
        <f t="shared" si="2"/>
        <v>120.30075187969925</v>
      </c>
      <c r="K4" s="93">
        <f t="shared" si="3"/>
        <v>17897.243107769424</v>
      </c>
      <c r="L4" s="91"/>
    </row>
    <row r="5" spans="1:12" x14ac:dyDescent="0.25">
      <c r="A5" s="91" t="s">
        <v>144</v>
      </c>
      <c r="B5" s="92">
        <v>368</v>
      </c>
      <c r="C5" s="92">
        <v>7533</v>
      </c>
      <c r="D5" s="92">
        <v>644</v>
      </c>
      <c r="E5" s="92">
        <v>130</v>
      </c>
      <c r="F5" s="92">
        <v>6889</v>
      </c>
      <c r="G5" s="92">
        <v>1</v>
      </c>
      <c r="H5" s="93">
        <f t="shared" si="0"/>
        <v>20470.108695652176</v>
      </c>
      <c r="I5" s="93">
        <f t="shared" si="1"/>
        <v>1750</v>
      </c>
      <c r="J5" s="93">
        <f t="shared" si="2"/>
        <v>353.26086956521738</v>
      </c>
      <c r="K5" s="93">
        <f t="shared" si="3"/>
        <v>18720.108695652176</v>
      </c>
      <c r="L5" s="91"/>
    </row>
    <row r="6" spans="1:12" x14ac:dyDescent="0.25">
      <c r="A6" s="91" t="s">
        <v>146</v>
      </c>
      <c r="B6" s="92">
        <v>374</v>
      </c>
      <c r="C6" s="92">
        <v>6451</v>
      </c>
      <c r="D6" s="92">
        <v>539</v>
      </c>
      <c r="E6" s="92">
        <v>308</v>
      </c>
      <c r="F6" s="92">
        <v>5912</v>
      </c>
      <c r="G6" s="92">
        <v>1</v>
      </c>
      <c r="H6" s="93">
        <f t="shared" si="0"/>
        <v>17248.663101604277</v>
      </c>
      <c r="I6" s="93">
        <f t="shared" si="1"/>
        <v>1441.1764705882354</v>
      </c>
      <c r="J6" s="93">
        <f t="shared" si="2"/>
        <v>823.52941176470586</v>
      </c>
      <c r="K6" s="93">
        <f t="shared" si="3"/>
        <v>15807.486631016043</v>
      </c>
      <c r="L6" s="91"/>
    </row>
    <row r="7" spans="1:12" x14ac:dyDescent="0.25">
      <c r="A7" s="91" t="s">
        <v>147</v>
      </c>
      <c r="B7" s="92">
        <v>383</v>
      </c>
      <c r="C7" s="92">
        <v>7215</v>
      </c>
      <c r="D7" s="92">
        <v>549</v>
      </c>
      <c r="E7" s="92">
        <v>299</v>
      </c>
      <c r="F7" s="92">
        <v>6666</v>
      </c>
      <c r="G7" s="92">
        <v>1</v>
      </c>
      <c r="H7" s="93">
        <f t="shared" si="0"/>
        <v>18838.120104438643</v>
      </c>
      <c r="I7" s="93">
        <f t="shared" si="1"/>
        <v>1433.420365535248</v>
      </c>
      <c r="J7" s="93">
        <f t="shared" si="2"/>
        <v>780.67885117493472</v>
      </c>
      <c r="K7" s="93">
        <f t="shared" si="3"/>
        <v>17404.699738903393</v>
      </c>
      <c r="L7" s="91"/>
    </row>
    <row r="8" spans="1:12" x14ac:dyDescent="0.25">
      <c r="A8" s="91" t="s">
        <v>148</v>
      </c>
      <c r="B8" s="92">
        <v>449</v>
      </c>
      <c r="C8" s="92">
        <v>10050</v>
      </c>
      <c r="D8" s="92">
        <v>728</v>
      </c>
      <c r="E8" s="92">
        <v>64</v>
      </c>
      <c r="F8" s="92">
        <v>9322</v>
      </c>
      <c r="G8" s="92">
        <v>1</v>
      </c>
      <c r="H8" s="93">
        <f t="shared" si="0"/>
        <v>22383.073496659243</v>
      </c>
      <c r="I8" s="93">
        <f t="shared" si="1"/>
        <v>1621.3808463251671</v>
      </c>
      <c r="J8" s="93">
        <f t="shared" si="2"/>
        <v>142.53897550111358</v>
      </c>
      <c r="K8" s="93">
        <f t="shared" si="3"/>
        <v>20761.692650334076</v>
      </c>
      <c r="L8" s="91"/>
    </row>
    <row r="9" spans="1:12" x14ac:dyDescent="0.25">
      <c r="A9" s="91" t="s">
        <v>149</v>
      </c>
      <c r="B9" s="92">
        <v>441</v>
      </c>
      <c r="C9" s="92">
        <v>5942</v>
      </c>
      <c r="D9" s="92">
        <v>509</v>
      </c>
      <c r="E9" s="92">
        <v>72</v>
      </c>
      <c r="F9" s="92">
        <v>5433</v>
      </c>
      <c r="G9" s="92">
        <v>1</v>
      </c>
      <c r="H9" s="93">
        <f t="shared" si="0"/>
        <v>13473.922902494331</v>
      </c>
      <c r="I9" s="93">
        <f t="shared" si="1"/>
        <v>1154.1950113378684</v>
      </c>
      <c r="J9" s="93">
        <f t="shared" si="2"/>
        <v>163.26530612244898</v>
      </c>
      <c r="K9" s="93">
        <f t="shared" si="3"/>
        <v>12319.727891156463</v>
      </c>
      <c r="L9" s="91"/>
    </row>
    <row r="10" spans="1:12" x14ac:dyDescent="0.25">
      <c r="A10" s="91" t="s">
        <v>150</v>
      </c>
      <c r="B10" s="92">
        <v>431</v>
      </c>
      <c r="C10" s="92">
        <v>5193</v>
      </c>
      <c r="D10" s="92">
        <v>537</v>
      </c>
      <c r="E10" s="92">
        <v>38</v>
      </c>
      <c r="F10" s="92">
        <v>4656</v>
      </c>
      <c r="G10" s="92">
        <v>1</v>
      </c>
      <c r="H10" s="93">
        <f t="shared" si="0"/>
        <v>12048.723897911834</v>
      </c>
      <c r="I10" s="93">
        <f t="shared" si="1"/>
        <v>1245.9396751740139</v>
      </c>
      <c r="J10" s="93">
        <f t="shared" si="2"/>
        <v>88.167053364269137</v>
      </c>
      <c r="K10" s="93">
        <f t="shared" si="3"/>
        <v>10802.784222737819</v>
      </c>
      <c r="L10" s="91"/>
    </row>
    <row r="11" spans="1:12" x14ac:dyDescent="0.25">
      <c r="A11" s="91" t="s">
        <v>151</v>
      </c>
      <c r="B11" s="92">
        <v>436</v>
      </c>
      <c r="C11" s="92">
        <v>9121</v>
      </c>
      <c r="D11" s="92">
        <v>850</v>
      </c>
      <c r="E11" s="92">
        <v>112</v>
      </c>
      <c r="F11" s="92">
        <v>8271</v>
      </c>
      <c r="G11" s="92">
        <v>1</v>
      </c>
      <c r="H11" s="93">
        <f t="shared" si="0"/>
        <v>20919.724770642202</v>
      </c>
      <c r="I11" s="93">
        <f t="shared" si="1"/>
        <v>1949.5412844036698</v>
      </c>
      <c r="J11" s="93">
        <f t="shared" si="2"/>
        <v>256.8807339449541</v>
      </c>
      <c r="K11" s="93">
        <f t="shared" si="3"/>
        <v>18970.183486238533</v>
      </c>
      <c r="L11" s="91"/>
    </row>
    <row r="12" spans="1:12" x14ac:dyDescent="0.25">
      <c r="A12" s="91" t="s">
        <v>153</v>
      </c>
      <c r="B12" s="92">
        <v>436</v>
      </c>
      <c r="C12" s="92">
        <v>5994</v>
      </c>
      <c r="D12" s="92">
        <v>731</v>
      </c>
      <c r="E12" s="92">
        <v>90</v>
      </c>
      <c r="F12" s="92">
        <v>5263</v>
      </c>
      <c r="G12" s="92">
        <v>1</v>
      </c>
      <c r="H12" s="93">
        <f t="shared" si="0"/>
        <v>13747.706422018349</v>
      </c>
      <c r="I12" s="93">
        <f t="shared" si="1"/>
        <v>1676.605504587156</v>
      </c>
      <c r="J12" s="93">
        <f t="shared" si="2"/>
        <v>206.42201834862385</v>
      </c>
      <c r="K12" s="93">
        <f t="shared" si="3"/>
        <v>12071.100917431193</v>
      </c>
      <c r="L12" s="91"/>
    </row>
    <row r="13" spans="1:12" x14ac:dyDescent="0.25">
      <c r="A13" s="91" t="s">
        <v>155</v>
      </c>
      <c r="B13" s="92">
        <v>440</v>
      </c>
      <c r="C13" s="92">
        <v>4385</v>
      </c>
      <c r="D13" s="92">
        <v>677</v>
      </c>
      <c r="E13" s="92">
        <v>105</v>
      </c>
      <c r="F13" s="92">
        <v>3708</v>
      </c>
      <c r="G13" s="92">
        <v>1</v>
      </c>
      <c r="H13" s="93">
        <f t="shared" si="0"/>
        <v>9965.9090909090901</v>
      </c>
      <c r="I13" s="93">
        <f t="shared" si="1"/>
        <v>1538.6363636363637</v>
      </c>
      <c r="J13" s="93">
        <f t="shared" si="2"/>
        <v>238.63636363636363</v>
      </c>
      <c r="K13" s="93">
        <f t="shared" si="3"/>
        <v>8427.2727272727279</v>
      </c>
      <c r="L13" s="91"/>
    </row>
    <row r="14" spans="1:12" x14ac:dyDescent="0.25">
      <c r="A14" s="91" t="s">
        <v>157</v>
      </c>
      <c r="B14" s="92">
        <v>439</v>
      </c>
      <c r="C14" s="92">
        <v>31972</v>
      </c>
      <c r="D14" s="92">
        <v>1429</v>
      </c>
      <c r="E14" s="92">
        <v>192</v>
      </c>
      <c r="F14" s="92">
        <v>30543</v>
      </c>
      <c r="G14" s="92">
        <v>1</v>
      </c>
      <c r="H14" s="93">
        <f t="shared" si="0"/>
        <v>72829.157175398635</v>
      </c>
      <c r="I14" s="93">
        <f t="shared" si="1"/>
        <v>3255.125284738041</v>
      </c>
      <c r="J14" s="93">
        <f t="shared" si="2"/>
        <v>437.35763097949888</v>
      </c>
      <c r="K14" s="93">
        <f t="shared" si="3"/>
        <v>69574.031890660597</v>
      </c>
      <c r="L14" s="91"/>
    </row>
    <row r="15" spans="1:12" x14ac:dyDescent="0.25">
      <c r="A15" s="91" t="s">
        <v>158</v>
      </c>
      <c r="B15" s="92">
        <v>439</v>
      </c>
      <c r="C15" s="92">
        <v>12430</v>
      </c>
      <c r="D15" s="92">
        <v>1071</v>
      </c>
      <c r="E15" s="92">
        <v>181</v>
      </c>
      <c r="F15" s="92">
        <v>11359</v>
      </c>
      <c r="G15" s="92">
        <v>1</v>
      </c>
      <c r="H15" s="93">
        <f t="shared" si="0"/>
        <v>28314.350797266514</v>
      </c>
      <c r="I15" s="93">
        <f t="shared" si="1"/>
        <v>2439.6355353075169</v>
      </c>
      <c r="J15" s="93">
        <f t="shared" si="2"/>
        <v>412.30068337129842</v>
      </c>
      <c r="K15" s="93">
        <f t="shared" si="3"/>
        <v>25874.715261958998</v>
      </c>
      <c r="L15" s="91"/>
    </row>
    <row r="16" spans="1:12" x14ac:dyDescent="0.25">
      <c r="A16" s="91" t="s">
        <v>159</v>
      </c>
      <c r="B16" s="92">
        <v>438</v>
      </c>
      <c r="C16" s="92">
        <v>7263</v>
      </c>
      <c r="D16" s="92">
        <v>720</v>
      </c>
      <c r="E16" s="92">
        <v>49</v>
      </c>
      <c r="F16" s="92">
        <v>6543</v>
      </c>
      <c r="G16" s="92">
        <v>1</v>
      </c>
      <c r="H16" s="93">
        <f t="shared" si="0"/>
        <v>16582.191780821919</v>
      </c>
      <c r="I16" s="93">
        <f t="shared" si="1"/>
        <v>1643.8356164383561</v>
      </c>
      <c r="J16" s="93">
        <f t="shared" si="2"/>
        <v>111.87214611872146</v>
      </c>
      <c r="K16" s="93">
        <f t="shared" si="3"/>
        <v>14938.356164383562</v>
      </c>
      <c r="L16" s="91"/>
    </row>
    <row r="17" spans="1:12" x14ac:dyDescent="0.25">
      <c r="A17" s="91" t="s">
        <v>160</v>
      </c>
      <c r="B17" s="92">
        <v>441</v>
      </c>
      <c r="C17" s="92">
        <v>3443</v>
      </c>
      <c r="D17" s="92">
        <v>546</v>
      </c>
      <c r="E17" s="92">
        <v>6</v>
      </c>
      <c r="F17" s="92">
        <v>2897</v>
      </c>
      <c r="G17" s="92">
        <v>1</v>
      </c>
      <c r="H17" s="93">
        <f t="shared" si="0"/>
        <v>7807.2562358276646</v>
      </c>
      <c r="I17" s="93">
        <f t="shared" si="1"/>
        <v>1238.0952380952381</v>
      </c>
      <c r="J17" s="93">
        <f t="shared" si="2"/>
        <v>13.605442176870747</v>
      </c>
      <c r="K17" s="93">
        <f t="shared" si="3"/>
        <v>6569.160997732426</v>
      </c>
      <c r="L17" s="91"/>
    </row>
    <row r="18" spans="1:12" x14ac:dyDescent="0.25">
      <c r="A18" s="91" t="s">
        <v>161</v>
      </c>
      <c r="B18" s="92">
        <v>439</v>
      </c>
      <c r="C18" s="92">
        <v>2789</v>
      </c>
      <c r="D18" s="92">
        <v>472</v>
      </c>
      <c r="E18" s="92">
        <v>30</v>
      </c>
      <c r="F18" s="92">
        <v>2317</v>
      </c>
      <c r="G18" s="92">
        <v>1</v>
      </c>
      <c r="H18" s="93">
        <f t="shared" si="0"/>
        <v>6353.0751708428243</v>
      </c>
      <c r="I18" s="93">
        <f t="shared" si="1"/>
        <v>1075.1708428246013</v>
      </c>
      <c r="J18" s="93">
        <f t="shared" si="2"/>
        <v>68.337129840546694</v>
      </c>
      <c r="K18" s="93">
        <f t="shared" si="3"/>
        <v>5277.9043280182232</v>
      </c>
      <c r="L18" s="91"/>
    </row>
    <row r="19" spans="1:12" x14ac:dyDescent="0.25">
      <c r="A19" s="91" t="s">
        <v>162</v>
      </c>
      <c r="B19" s="92">
        <v>441</v>
      </c>
      <c r="C19" s="92">
        <v>3026</v>
      </c>
      <c r="D19" s="92">
        <v>484</v>
      </c>
      <c r="E19" s="92">
        <v>21</v>
      </c>
      <c r="F19" s="92">
        <v>2542</v>
      </c>
      <c r="G19" s="92">
        <v>1</v>
      </c>
      <c r="H19" s="93">
        <f t="shared" si="0"/>
        <v>6861.678004535147</v>
      </c>
      <c r="I19" s="93">
        <f t="shared" si="1"/>
        <v>1097.5056689342402</v>
      </c>
      <c r="J19" s="93">
        <f t="shared" si="2"/>
        <v>47.61904761904762</v>
      </c>
      <c r="K19" s="93">
        <f t="shared" si="3"/>
        <v>5764.172335600907</v>
      </c>
      <c r="L19" s="91"/>
    </row>
    <row r="20" spans="1:12" x14ac:dyDescent="0.25">
      <c r="A20" s="91" t="s">
        <v>163</v>
      </c>
      <c r="B20" s="92">
        <v>454</v>
      </c>
      <c r="C20" s="92">
        <v>43241</v>
      </c>
      <c r="D20" s="92">
        <v>2127</v>
      </c>
      <c r="E20" s="92">
        <v>213</v>
      </c>
      <c r="F20" s="92">
        <v>41114</v>
      </c>
      <c r="G20" s="92">
        <v>1</v>
      </c>
      <c r="H20" s="93">
        <f t="shared" si="0"/>
        <v>95244.493392070479</v>
      </c>
      <c r="I20" s="93">
        <f t="shared" si="1"/>
        <v>4685.0220264317177</v>
      </c>
      <c r="J20" s="93">
        <f t="shared" si="2"/>
        <v>469.16299559471366</v>
      </c>
      <c r="K20" s="93">
        <f t="shared" si="3"/>
        <v>90559.471365638761</v>
      </c>
      <c r="L20" s="91"/>
    </row>
    <row r="21" spans="1:12" x14ac:dyDescent="0.25">
      <c r="A21" s="91" t="s">
        <v>164</v>
      </c>
      <c r="B21" s="92">
        <v>463</v>
      </c>
      <c r="C21" s="92">
        <v>23017</v>
      </c>
      <c r="D21" s="92">
        <v>1871</v>
      </c>
      <c r="E21" s="92">
        <v>236</v>
      </c>
      <c r="F21" s="92">
        <v>21146</v>
      </c>
      <c r="G21" s="92">
        <v>1</v>
      </c>
      <c r="H21" s="93">
        <f t="shared" si="0"/>
        <v>49712.742980561554</v>
      </c>
      <c r="I21" s="93">
        <f t="shared" si="1"/>
        <v>4041.0367170626346</v>
      </c>
      <c r="J21" s="93">
        <f t="shared" si="2"/>
        <v>509.71922246220299</v>
      </c>
      <c r="K21" s="93">
        <f t="shared" si="3"/>
        <v>45671.70626349892</v>
      </c>
      <c r="L21" s="91"/>
    </row>
    <row r="22" spans="1:12" x14ac:dyDescent="0.25">
      <c r="A22" s="91" t="s">
        <v>165</v>
      </c>
      <c r="B22" s="92">
        <v>458</v>
      </c>
      <c r="C22" s="92">
        <v>7484</v>
      </c>
      <c r="D22" s="92">
        <v>1055</v>
      </c>
      <c r="E22" s="92">
        <v>133</v>
      </c>
      <c r="F22" s="92">
        <v>6429</v>
      </c>
      <c r="G22" s="92">
        <v>1</v>
      </c>
      <c r="H22" s="93">
        <f t="shared" si="0"/>
        <v>16340.611353711789</v>
      </c>
      <c r="I22" s="93">
        <f t="shared" si="1"/>
        <v>2303.4934497816594</v>
      </c>
      <c r="J22" s="93">
        <f t="shared" si="2"/>
        <v>290.39301310043669</v>
      </c>
      <c r="K22" s="93">
        <f t="shared" si="3"/>
        <v>14037.11790393013</v>
      </c>
      <c r="L22" s="91"/>
    </row>
    <row r="23" spans="1:12" x14ac:dyDescent="0.25">
      <c r="A23" s="91" t="s">
        <v>166</v>
      </c>
      <c r="B23" s="92">
        <v>449</v>
      </c>
      <c r="C23" s="92">
        <v>17487</v>
      </c>
      <c r="D23" s="92">
        <v>3126</v>
      </c>
      <c r="E23" s="92">
        <v>208</v>
      </c>
      <c r="F23" s="92">
        <v>14363</v>
      </c>
      <c r="G23" s="92">
        <v>1</v>
      </c>
      <c r="H23" s="93">
        <f t="shared" si="0"/>
        <v>38946.547884187079</v>
      </c>
      <c r="I23" s="93">
        <f t="shared" si="1"/>
        <v>6962.1380846325164</v>
      </c>
      <c r="J23" s="93">
        <f t="shared" si="2"/>
        <v>463.25167037861917</v>
      </c>
      <c r="K23" s="93">
        <f t="shared" si="3"/>
        <v>31988.864142538976</v>
      </c>
      <c r="L23" s="91"/>
    </row>
    <row r="24" spans="1:12" x14ac:dyDescent="0.25">
      <c r="A24" s="91" t="s">
        <v>168</v>
      </c>
      <c r="B24" s="92">
        <v>450</v>
      </c>
      <c r="C24" s="92">
        <v>10432</v>
      </c>
      <c r="D24" s="92">
        <v>2320</v>
      </c>
      <c r="E24" s="92">
        <v>261</v>
      </c>
      <c r="F24" s="92">
        <v>8112</v>
      </c>
      <c r="G24" s="92">
        <v>1</v>
      </c>
      <c r="H24" s="93">
        <f t="shared" si="0"/>
        <v>23182.222222222223</v>
      </c>
      <c r="I24" s="93">
        <f t="shared" si="1"/>
        <v>5155.5555555555557</v>
      </c>
      <c r="J24" s="93">
        <f t="shared" si="2"/>
        <v>580</v>
      </c>
      <c r="K24" s="93">
        <f t="shared" si="3"/>
        <v>18026.666666666668</v>
      </c>
      <c r="L24" s="91"/>
    </row>
    <row r="25" spans="1:12" x14ac:dyDescent="0.25">
      <c r="A25" s="91" t="s">
        <v>169</v>
      </c>
      <c r="B25" s="92">
        <v>438</v>
      </c>
      <c r="C25" s="92">
        <v>10036</v>
      </c>
      <c r="D25" s="92">
        <v>2101</v>
      </c>
      <c r="E25" s="92">
        <v>264</v>
      </c>
      <c r="F25" s="92">
        <v>7938</v>
      </c>
      <c r="G25" s="92">
        <v>1</v>
      </c>
      <c r="H25" s="93">
        <f t="shared" si="0"/>
        <v>22913.24200913242</v>
      </c>
      <c r="I25" s="93">
        <f t="shared" si="1"/>
        <v>4796.8036529680367</v>
      </c>
      <c r="J25" s="93">
        <f t="shared" si="2"/>
        <v>602.7397260273973</v>
      </c>
      <c r="K25" s="93">
        <f t="shared" si="3"/>
        <v>18123.287671232876</v>
      </c>
      <c r="L25" s="91"/>
    </row>
    <row r="26" spans="1:12" x14ac:dyDescent="0.25">
      <c r="A26" s="91" t="s">
        <v>170</v>
      </c>
      <c r="B26" s="92">
        <v>442</v>
      </c>
      <c r="C26" s="92">
        <v>25309</v>
      </c>
      <c r="D26" s="92">
        <v>1515</v>
      </c>
      <c r="E26" s="92">
        <v>473</v>
      </c>
      <c r="F26" s="92">
        <v>23794</v>
      </c>
      <c r="G26" s="92">
        <v>1</v>
      </c>
      <c r="H26" s="93">
        <f t="shared" si="0"/>
        <v>57260.180995475115</v>
      </c>
      <c r="I26" s="93">
        <f t="shared" si="1"/>
        <v>3427.6018099547509</v>
      </c>
      <c r="J26" s="93">
        <f t="shared" si="2"/>
        <v>1070.1357466063348</v>
      </c>
      <c r="K26" s="93">
        <f t="shared" si="3"/>
        <v>53832.579185520364</v>
      </c>
      <c r="L26" s="91"/>
    </row>
    <row r="27" spans="1:12" x14ac:dyDescent="0.25">
      <c r="A27" s="91" t="s">
        <v>171</v>
      </c>
      <c r="B27" s="92">
        <v>442</v>
      </c>
      <c r="C27" s="92">
        <v>17201</v>
      </c>
      <c r="D27" s="92">
        <v>1432</v>
      </c>
      <c r="E27" s="92">
        <v>383</v>
      </c>
      <c r="F27" s="92">
        <v>15769</v>
      </c>
      <c r="G27" s="92">
        <v>1</v>
      </c>
      <c r="H27" s="93">
        <f t="shared" si="0"/>
        <v>38916.289592760178</v>
      </c>
      <c r="I27" s="93">
        <f t="shared" si="1"/>
        <v>3239.8190045248866</v>
      </c>
      <c r="J27" s="93">
        <f t="shared" si="2"/>
        <v>866.51583710407238</v>
      </c>
      <c r="K27" s="93">
        <f t="shared" si="3"/>
        <v>35676.470588235294</v>
      </c>
      <c r="L27" s="91"/>
    </row>
    <row r="28" spans="1:12" x14ac:dyDescent="0.25">
      <c r="A28" s="91" t="s">
        <v>172</v>
      </c>
      <c r="B28" s="92">
        <v>440</v>
      </c>
      <c r="C28" s="92">
        <v>11918</v>
      </c>
      <c r="D28" s="92">
        <v>986</v>
      </c>
      <c r="E28" s="92">
        <v>227</v>
      </c>
      <c r="F28" s="92">
        <v>10932</v>
      </c>
      <c r="G28" s="92">
        <v>1</v>
      </c>
      <c r="H28" s="93">
        <f t="shared" si="0"/>
        <v>27086.363636363636</v>
      </c>
      <c r="I28" s="93">
        <f t="shared" si="1"/>
        <v>2240.909090909091</v>
      </c>
      <c r="J28" s="93">
        <f t="shared" si="2"/>
        <v>515.90909090909088</v>
      </c>
      <c r="K28" s="93">
        <f t="shared" si="3"/>
        <v>24845.454545454544</v>
      </c>
      <c r="L28" s="91"/>
    </row>
    <row r="29" spans="1:12" x14ac:dyDescent="0.25">
      <c r="A29" s="91" t="s">
        <v>174</v>
      </c>
      <c r="B29" s="92">
        <v>449</v>
      </c>
      <c r="C29" s="92">
        <v>25436</v>
      </c>
      <c r="D29" s="92">
        <v>7485</v>
      </c>
      <c r="E29" s="92">
        <v>29</v>
      </c>
      <c r="F29" s="92">
        <v>17951</v>
      </c>
      <c r="G29" s="92">
        <v>1</v>
      </c>
      <c r="H29" s="93">
        <f t="shared" si="0"/>
        <v>56650.334075723833</v>
      </c>
      <c r="I29" s="93">
        <f t="shared" si="1"/>
        <v>16670.378619153675</v>
      </c>
      <c r="J29" s="93">
        <f t="shared" si="2"/>
        <v>64.587973273942097</v>
      </c>
      <c r="K29" s="93">
        <f t="shared" si="3"/>
        <v>39979.955456570155</v>
      </c>
      <c r="L29" s="91"/>
    </row>
    <row r="30" spans="1:12" x14ac:dyDescent="0.25">
      <c r="A30" s="91" t="s">
        <v>175</v>
      </c>
      <c r="B30" s="92">
        <v>450</v>
      </c>
      <c r="C30" s="92">
        <v>21454</v>
      </c>
      <c r="D30" s="92">
        <v>7890</v>
      </c>
      <c r="E30" s="92">
        <v>35</v>
      </c>
      <c r="F30" s="92">
        <v>13564</v>
      </c>
      <c r="G30" s="92">
        <v>1</v>
      </c>
      <c r="H30" s="93">
        <f t="shared" si="0"/>
        <v>47675.555555555555</v>
      </c>
      <c r="I30" s="93">
        <f t="shared" si="1"/>
        <v>17533.333333333332</v>
      </c>
      <c r="J30" s="93">
        <f t="shared" si="2"/>
        <v>77.777777777777771</v>
      </c>
      <c r="K30" s="93">
        <f t="shared" si="3"/>
        <v>30142.222222222223</v>
      </c>
      <c r="L30" s="91"/>
    </row>
    <row r="31" spans="1:12" x14ac:dyDescent="0.25">
      <c r="A31" s="91" t="s">
        <v>177</v>
      </c>
      <c r="B31" s="92">
        <v>451</v>
      </c>
      <c r="C31" s="92">
        <v>22888</v>
      </c>
      <c r="D31" s="92">
        <v>8716</v>
      </c>
      <c r="E31" s="92">
        <v>34</v>
      </c>
      <c r="F31" s="92">
        <v>14172</v>
      </c>
      <c r="G31" s="92">
        <v>1</v>
      </c>
      <c r="H31" s="93">
        <f t="shared" si="0"/>
        <v>50749.44567627494</v>
      </c>
      <c r="I31" s="93">
        <f t="shared" si="1"/>
        <v>19325.942350332592</v>
      </c>
      <c r="J31" s="93">
        <f t="shared" si="2"/>
        <v>75.388026607538805</v>
      </c>
      <c r="K31" s="93">
        <f t="shared" si="3"/>
        <v>31423.503325942351</v>
      </c>
      <c r="L31" s="91"/>
    </row>
    <row r="32" spans="1:12" x14ac:dyDescent="0.25">
      <c r="A32" s="91" t="s">
        <v>178</v>
      </c>
      <c r="B32" s="92">
        <v>467</v>
      </c>
      <c r="C32" s="92">
        <v>36233</v>
      </c>
      <c r="D32" s="92">
        <v>4806</v>
      </c>
      <c r="E32" s="92">
        <v>565</v>
      </c>
      <c r="F32" s="92">
        <v>31427</v>
      </c>
      <c r="G32" s="92">
        <v>1</v>
      </c>
      <c r="H32" s="93">
        <f t="shared" si="0"/>
        <v>77586.723768736614</v>
      </c>
      <c r="I32" s="93">
        <f t="shared" si="1"/>
        <v>10291.220556745182</v>
      </c>
      <c r="J32" s="93">
        <f t="shared" si="2"/>
        <v>1209.850107066381</v>
      </c>
      <c r="K32" s="93">
        <f t="shared" si="3"/>
        <v>67295.503211991425</v>
      </c>
      <c r="L32" s="91"/>
    </row>
    <row r="33" spans="1:12" x14ac:dyDescent="0.25">
      <c r="A33" s="91" t="s">
        <v>179</v>
      </c>
      <c r="B33" s="92">
        <v>455</v>
      </c>
      <c r="C33" s="92">
        <v>23582</v>
      </c>
      <c r="D33" s="92">
        <v>3591</v>
      </c>
      <c r="E33" s="92">
        <v>381</v>
      </c>
      <c r="F33" s="92">
        <v>19991</v>
      </c>
      <c r="G33" s="92">
        <v>1</v>
      </c>
      <c r="H33" s="93">
        <f t="shared" si="0"/>
        <v>51828.571428571428</v>
      </c>
      <c r="I33" s="93">
        <f t="shared" si="1"/>
        <v>7892.3076923076924</v>
      </c>
      <c r="J33" s="93">
        <f t="shared" si="2"/>
        <v>837.36263736263732</v>
      </c>
      <c r="K33" s="93">
        <f t="shared" si="3"/>
        <v>43936.263736263732</v>
      </c>
      <c r="L33" s="91"/>
    </row>
    <row r="34" spans="1:12" x14ac:dyDescent="0.25">
      <c r="A34" s="91" t="s">
        <v>180</v>
      </c>
      <c r="B34" s="92">
        <v>445</v>
      </c>
      <c r="C34" s="92">
        <v>16560</v>
      </c>
      <c r="D34" s="92">
        <v>2630</v>
      </c>
      <c r="E34" s="92">
        <v>187</v>
      </c>
      <c r="F34" s="92">
        <v>13930</v>
      </c>
      <c r="G34" s="92">
        <v>1</v>
      </c>
      <c r="H34" s="93">
        <f t="shared" ref="H34:H65" si="4">(C34/(B34/1000))*G34</f>
        <v>37213.483146067418</v>
      </c>
      <c r="I34" s="93">
        <f t="shared" ref="I34:I65" si="5">(D34/(B34/1000))*G34</f>
        <v>5910.1123595505615</v>
      </c>
      <c r="J34" s="93">
        <f t="shared" ref="J34:J65" si="6">(E34/(B34/1000))*G34</f>
        <v>420.22471910112358</v>
      </c>
      <c r="K34" s="93">
        <f t="shared" ref="K34:K65" si="7">(F34/(B34/1000))*G34</f>
        <v>31303.370786516854</v>
      </c>
      <c r="L34" s="91"/>
    </row>
    <row r="35" spans="1:12" x14ac:dyDescent="0.25">
      <c r="A35" s="91" t="s">
        <v>181</v>
      </c>
      <c r="B35" s="92">
        <v>464</v>
      </c>
      <c r="C35" s="92">
        <v>105842</v>
      </c>
      <c r="D35" s="92">
        <v>16416</v>
      </c>
      <c r="E35" s="92">
        <v>1209</v>
      </c>
      <c r="F35" s="92">
        <v>89436</v>
      </c>
      <c r="G35" s="92">
        <v>1</v>
      </c>
      <c r="H35" s="93">
        <f t="shared" si="4"/>
        <v>228107.75862068965</v>
      </c>
      <c r="I35" s="93">
        <f t="shared" si="5"/>
        <v>35379.310344827587</v>
      </c>
      <c r="J35" s="93">
        <f t="shared" si="6"/>
        <v>2605.6034482758619</v>
      </c>
      <c r="K35" s="93">
        <f t="shared" si="7"/>
        <v>192750</v>
      </c>
      <c r="L35" s="91"/>
    </row>
    <row r="36" spans="1:12" x14ac:dyDescent="0.25">
      <c r="A36" s="91" t="s">
        <v>182</v>
      </c>
      <c r="B36" s="92">
        <v>452</v>
      </c>
      <c r="C36" s="92">
        <v>48921</v>
      </c>
      <c r="D36" s="92">
        <v>13812</v>
      </c>
      <c r="E36" s="92">
        <v>820</v>
      </c>
      <c r="F36" s="92">
        <v>35114</v>
      </c>
      <c r="G36" s="92">
        <v>1</v>
      </c>
      <c r="H36" s="93">
        <f t="shared" si="4"/>
        <v>108232.30088495575</v>
      </c>
      <c r="I36" s="93">
        <f t="shared" si="5"/>
        <v>30557.522123893803</v>
      </c>
      <c r="J36" s="93">
        <f t="shared" si="6"/>
        <v>1814.1592920353983</v>
      </c>
      <c r="K36" s="93">
        <f t="shared" si="7"/>
        <v>77685.840707964599</v>
      </c>
      <c r="L36" s="91"/>
    </row>
    <row r="37" spans="1:12" x14ac:dyDescent="0.25">
      <c r="A37" s="91" t="s">
        <v>183</v>
      </c>
      <c r="B37" s="92">
        <v>449</v>
      </c>
      <c r="C37" s="92">
        <v>38627</v>
      </c>
      <c r="D37" s="92">
        <v>17308</v>
      </c>
      <c r="E37" s="92">
        <v>243</v>
      </c>
      <c r="F37" s="92">
        <v>21324</v>
      </c>
      <c r="G37" s="92">
        <v>1</v>
      </c>
      <c r="H37" s="93">
        <f t="shared" si="4"/>
        <v>86028.953229398656</v>
      </c>
      <c r="I37" s="93">
        <f t="shared" si="5"/>
        <v>38547.884187082404</v>
      </c>
      <c r="J37" s="93">
        <f t="shared" si="6"/>
        <v>541.20267260579067</v>
      </c>
      <c r="K37" s="93">
        <f t="shared" si="7"/>
        <v>47492.20489977728</v>
      </c>
      <c r="L37" s="91"/>
    </row>
    <row r="38" spans="1:12" x14ac:dyDescent="0.25">
      <c r="A38" s="91" t="s">
        <v>289</v>
      </c>
      <c r="B38" s="92">
        <v>507</v>
      </c>
      <c r="C38" s="92">
        <v>47207</v>
      </c>
      <c r="D38" s="92">
        <v>31584</v>
      </c>
      <c r="E38" s="92">
        <v>454</v>
      </c>
      <c r="F38" s="92">
        <v>15623</v>
      </c>
      <c r="G38" s="92">
        <v>1</v>
      </c>
      <c r="H38" s="93">
        <f t="shared" si="4"/>
        <v>93110.45364891518</v>
      </c>
      <c r="I38" s="93">
        <f t="shared" si="5"/>
        <v>62295.857988165677</v>
      </c>
      <c r="J38" s="93">
        <f t="shared" si="6"/>
        <v>895.46351084812625</v>
      </c>
      <c r="K38" s="93">
        <f t="shared" si="7"/>
        <v>30814.595660749506</v>
      </c>
      <c r="L38" s="91"/>
    </row>
    <row r="39" spans="1:12" x14ac:dyDescent="0.25">
      <c r="A39" s="91" t="s">
        <v>290</v>
      </c>
      <c r="B39" s="92">
        <v>484</v>
      </c>
      <c r="C39" s="92">
        <v>37112</v>
      </c>
      <c r="D39" s="92">
        <v>23299</v>
      </c>
      <c r="E39" s="92">
        <v>241</v>
      </c>
      <c r="F39" s="92">
        <v>13814</v>
      </c>
      <c r="G39" s="92">
        <v>1</v>
      </c>
      <c r="H39" s="93">
        <f t="shared" si="4"/>
        <v>76677.68595041323</v>
      </c>
      <c r="I39" s="93">
        <f t="shared" si="5"/>
        <v>48138.42975206612</v>
      </c>
      <c r="J39" s="93">
        <f t="shared" si="6"/>
        <v>497.93388429752065</v>
      </c>
      <c r="K39" s="93">
        <f t="shared" si="7"/>
        <v>28541.322314049587</v>
      </c>
      <c r="L39" s="91"/>
    </row>
    <row r="40" spans="1:12" x14ac:dyDescent="0.25">
      <c r="A40" s="91" t="s">
        <v>291</v>
      </c>
      <c r="B40" s="92">
        <v>496</v>
      </c>
      <c r="C40" s="92">
        <v>43706</v>
      </c>
      <c r="D40" s="92">
        <v>26841</v>
      </c>
      <c r="E40" s="92">
        <v>282</v>
      </c>
      <c r="F40" s="92">
        <v>16867</v>
      </c>
      <c r="G40" s="92">
        <v>1</v>
      </c>
      <c r="H40" s="93">
        <f t="shared" si="4"/>
        <v>88116.93548387097</v>
      </c>
      <c r="I40" s="93">
        <f t="shared" si="5"/>
        <v>54114.919354838712</v>
      </c>
      <c r="J40" s="93">
        <f t="shared" si="6"/>
        <v>568.54838709677415</v>
      </c>
      <c r="K40" s="93">
        <f t="shared" si="7"/>
        <v>34006.048387096773</v>
      </c>
      <c r="L40" s="91"/>
    </row>
    <row r="41" spans="1:12" x14ac:dyDescent="0.25">
      <c r="A41" s="91" t="s">
        <v>292</v>
      </c>
      <c r="B41" s="92">
        <v>459</v>
      </c>
      <c r="C41" s="92">
        <v>79750</v>
      </c>
      <c r="D41" s="92">
        <v>20784</v>
      </c>
      <c r="E41" s="92">
        <v>940</v>
      </c>
      <c r="F41" s="92">
        <v>58971</v>
      </c>
      <c r="G41" s="92">
        <v>1</v>
      </c>
      <c r="H41" s="93">
        <f t="shared" si="4"/>
        <v>173747.27668845316</v>
      </c>
      <c r="I41" s="93">
        <f t="shared" si="5"/>
        <v>45281.045751633988</v>
      </c>
      <c r="J41" s="93">
        <f t="shared" si="6"/>
        <v>2047.9302832244007</v>
      </c>
      <c r="K41" s="93">
        <f t="shared" si="7"/>
        <v>128477.12418300653</v>
      </c>
      <c r="L41" s="91"/>
    </row>
    <row r="42" spans="1:12" x14ac:dyDescent="0.25">
      <c r="A42" s="91" t="s">
        <v>294</v>
      </c>
      <c r="B42" s="92">
        <v>458</v>
      </c>
      <c r="C42" s="92">
        <v>44492</v>
      </c>
      <c r="D42" s="92">
        <v>18726</v>
      </c>
      <c r="E42" s="92">
        <v>508</v>
      </c>
      <c r="F42" s="92">
        <v>25771</v>
      </c>
      <c r="G42" s="92">
        <v>1</v>
      </c>
      <c r="H42" s="93">
        <f t="shared" si="4"/>
        <v>97144.10480349345</v>
      </c>
      <c r="I42" s="93">
        <f t="shared" si="5"/>
        <v>40886.462882096072</v>
      </c>
      <c r="J42" s="93">
        <f t="shared" si="6"/>
        <v>1109.1703056768558</v>
      </c>
      <c r="K42" s="93">
        <f t="shared" si="7"/>
        <v>56268.55895196506</v>
      </c>
      <c r="L42" s="91"/>
    </row>
    <row r="43" spans="1:12" x14ac:dyDescent="0.25">
      <c r="A43" s="91" t="s">
        <v>295</v>
      </c>
      <c r="B43" s="92">
        <v>456</v>
      </c>
      <c r="C43" s="92">
        <v>59678</v>
      </c>
      <c r="D43" s="92">
        <v>40845</v>
      </c>
      <c r="E43" s="92">
        <v>96</v>
      </c>
      <c r="F43" s="92">
        <v>18834</v>
      </c>
      <c r="G43" s="92">
        <v>1</v>
      </c>
      <c r="H43" s="93">
        <f t="shared" si="4"/>
        <v>130872.80701754385</v>
      </c>
      <c r="I43" s="93">
        <f t="shared" si="5"/>
        <v>89572.368421052626</v>
      </c>
      <c r="J43" s="93">
        <f t="shared" si="6"/>
        <v>210.52631578947367</v>
      </c>
      <c r="K43" s="93">
        <f t="shared" si="7"/>
        <v>41302.631578947367</v>
      </c>
      <c r="L43" s="91"/>
    </row>
    <row r="44" spans="1:12" x14ac:dyDescent="0.25">
      <c r="A44" s="91" t="s">
        <v>296</v>
      </c>
      <c r="B44" s="92">
        <v>453</v>
      </c>
      <c r="C44" s="92">
        <v>53582</v>
      </c>
      <c r="D44" s="92">
        <v>44891</v>
      </c>
      <c r="E44" s="92">
        <v>153</v>
      </c>
      <c r="F44" s="92">
        <v>8691</v>
      </c>
      <c r="G44" s="92">
        <v>1</v>
      </c>
      <c r="H44" s="93">
        <f t="shared" si="4"/>
        <v>118282.56070640177</v>
      </c>
      <c r="I44" s="93">
        <f t="shared" si="5"/>
        <v>99097.130242825602</v>
      </c>
      <c r="J44" s="93">
        <f t="shared" si="6"/>
        <v>337.74834437086093</v>
      </c>
      <c r="K44" s="93">
        <f t="shared" si="7"/>
        <v>19185.430463576158</v>
      </c>
      <c r="L44" s="91"/>
    </row>
    <row r="45" spans="1:12" x14ac:dyDescent="0.25">
      <c r="A45" s="91" t="s">
        <v>298</v>
      </c>
      <c r="B45" s="92">
        <v>453</v>
      </c>
      <c r="C45" s="92">
        <v>51159</v>
      </c>
      <c r="D45" s="92">
        <v>41291</v>
      </c>
      <c r="E45" s="92">
        <v>107</v>
      </c>
      <c r="F45" s="92">
        <v>9868</v>
      </c>
      <c r="G45" s="92">
        <v>1</v>
      </c>
      <c r="H45" s="93">
        <f t="shared" si="4"/>
        <v>112933.77483443708</v>
      </c>
      <c r="I45" s="93">
        <f t="shared" si="5"/>
        <v>91150.110375275937</v>
      </c>
      <c r="J45" s="93">
        <f t="shared" si="6"/>
        <v>236.20309050772627</v>
      </c>
      <c r="K45" s="93">
        <f t="shared" si="7"/>
        <v>21783.664459161148</v>
      </c>
      <c r="L45" s="91"/>
    </row>
    <row r="46" spans="1:12" x14ac:dyDescent="0.25">
      <c r="A46" s="91" t="s">
        <v>299</v>
      </c>
      <c r="B46" s="92">
        <v>452</v>
      </c>
      <c r="C46" s="92">
        <v>55065</v>
      </c>
      <c r="D46" s="92">
        <v>46069</v>
      </c>
      <c r="E46" s="92">
        <v>131</v>
      </c>
      <c r="F46" s="92">
        <v>8996</v>
      </c>
      <c r="G46" s="92">
        <v>1</v>
      </c>
      <c r="H46" s="93">
        <f t="shared" si="4"/>
        <v>121825.22123893804</v>
      </c>
      <c r="I46" s="93">
        <f t="shared" si="5"/>
        <v>101922.56637168142</v>
      </c>
      <c r="J46" s="93">
        <f t="shared" si="6"/>
        <v>289.82300884955754</v>
      </c>
      <c r="K46" s="93">
        <f t="shared" si="7"/>
        <v>19902.654867256635</v>
      </c>
      <c r="L46" s="91"/>
    </row>
    <row r="47" spans="1:12" x14ac:dyDescent="0.25">
      <c r="A47" s="91" t="s">
        <v>302</v>
      </c>
      <c r="B47" s="92">
        <v>455</v>
      </c>
      <c r="C47" s="92">
        <v>72586</v>
      </c>
      <c r="D47" s="92">
        <v>32689</v>
      </c>
      <c r="E47" s="92">
        <v>463</v>
      </c>
      <c r="F47" s="92">
        <v>39897</v>
      </c>
      <c r="G47" s="92">
        <v>1</v>
      </c>
      <c r="H47" s="93">
        <f t="shared" si="4"/>
        <v>159529.67032967033</v>
      </c>
      <c r="I47" s="93">
        <f t="shared" si="5"/>
        <v>71843.956043956045</v>
      </c>
      <c r="J47" s="93">
        <f t="shared" si="6"/>
        <v>1017.5824175824175</v>
      </c>
      <c r="K47" s="93">
        <f t="shared" si="7"/>
        <v>87685.71428571429</v>
      </c>
      <c r="L47" s="91"/>
    </row>
    <row r="48" spans="1:12" x14ac:dyDescent="0.25">
      <c r="A48" s="91" t="s">
        <v>303</v>
      </c>
      <c r="B48" s="92">
        <v>460</v>
      </c>
      <c r="C48" s="92">
        <v>42857</v>
      </c>
      <c r="D48" s="92">
        <v>20403</v>
      </c>
      <c r="E48" s="92">
        <v>366</v>
      </c>
      <c r="F48" s="92">
        <v>22454</v>
      </c>
      <c r="G48" s="92">
        <v>1</v>
      </c>
      <c r="H48" s="93">
        <f t="shared" si="4"/>
        <v>93167.391304347824</v>
      </c>
      <c r="I48" s="93">
        <f t="shared" si="5"/>
        <v>44354.347826086952</v>
      </c>
      <c r="J48" s="93">
        <f t="shared" si="6"/>
        <v>795.6521739130435</v>
      </c>
      <c r="K48" s="93">
        <f t="shared" si="7"/>
        <v>48813.043478260865</v>
      </c>
      <c r="L48" s="91"/>
    </row>
    <row r="49" spans="1:12" x14ac:dyDescent="0.25">
      <c r="A49" s="91" t="s">
        <v>304</v>
      </c>
      <c r="B49" s="92">
        <v>455</v>
      </c>
      <c r="C49" s="92">
        <v>55128</v>
      </c>
      <c r="D49" s="92">
        <v>42209</v>
      </c>
      <c r="E49" s="92">
        <v>70</v>
      </c>
      <c r="F49" s="92">
        <v>12924</v>
      </c>
      <c r="G49" s="92">
        <v>1</v>
      </c>
      <c r="H49" s="93">
        <f t="shared" si="4"/>
        <v>121160.43956043955</v>
      </c>
      <c r="I49" s="93">
        <f t="shared" si="5"/>
        <v>92767.032967032967</v>
      </c>
      <c r="J49" s="93">
        <f t="shared" si="6"/>
        <v>153.84615384615384</v>
      </c>
      <c r="K49" s="93">
        <f t="shared" si="7"/>
        <v>28404.395604395602</v>
      </c>
      <c r="L49" s="91"/>
    </row>
    <row r="50" spans="1:12" x14ac:dyDescent="0.25">
      <c r="A50" s="91" t="s">
        <v>304</v>
      </c>
      <c r="B50" s="92">
        <v>488</v>
      </c>
      <c r="C50" s="92">
        <v>69624</v>
      </c>
      <c r="D50" s="92">
        <v>27066</v>
      </c>
      <c r="E50" s="92">
        <v>55</v>
      </c>
      <c r="F50" s="92">
        <v>42558</v>
      </c>
      <c r="G50" s="92">
        <v>1</v>
      </c>
      <c r="H50" s="93">
        <f t="shared" si="4"/>
        <v>142672.13114754099</v>
      </c>
      <c r="I50" s="93">
        <f t="shared" si="5"/>
        <v>55463.114754098358</v>
      </c>
      <c r="J50" s="93">
        <f t="shared" si="6"/>
        <v>112.70491803278689</v>
      </c>
      <c r="K50" s="93">
        <f t="shared" si="7"/>
        <v>87209.016393442624</v>
      </c>
      <c r="L50" s="91"/>
    </row>
    <row r="51" spans="1:12" x14ac:dyDescent="0.25">
      <c r="A51" s="91" t="s">
        <v>306</v>
      </c>
      <c r="B51" s="92">
        <v>500</v>
      </c>
      <c r="C51" s="92">
        <v>70154</v>
      </c>
      <c r="D51" s="92">
        <v>17984</v>
      </c>
      <c r="E51" s="92">
        <v>60</v>
      </c>
      <c r="F51" s="92">
        <v>52175</v>
      </c>
      <c r="G51" s="92">
        <v>1</v>
      </c>
      <c r="H51" s="93">
        <f t="shared" si="4"/>
        <v>140308</v>
      </c>
      <c r="I51" s="93">
        <f t="shared" si="5"/>
        <v>35968</v>
      </c>
      <c r="J51" s="93">
        <f t="shared" si="6"/>
        <v>120</v>
      </c>
      <c r="K51" s="93">
        <f t="shared" si="7"/>
        <v>104350</v>
      </c>
      <c r="L51" s="91"/>
    </row>
    <row r="52" spans="1:12" x14ac:dyDescent="0.25">
      <c r="A52" s="91" t="s">
        <v>307</v>
      </c>
      <c r="B52" s="92">
        <v>491</v>
      </c>
      <c r="C52" s="92">
        <v>59555</v>
      </c>
      <c r="D52" s="92">
        <v>23948</v>
      </c>
      <c r="E52" s="92">
        <v>97</v>
      </c>
      <c r="F52" s="92">
        <v>35609</v>
      </c>
      <c r="G52" s="92">
        <v>1</v>
      </c>
      <c r="H52" s="93">
        <f t="shared" si="4"/>
        <v>121293.27902240327</v>
      </c>
      <c r="I52" s="93">
        <f t="shared" si="5"/>
        <v>48773.930753564156</v>
      </c>
      <c r="J52" s="93">
        <f t="shared" si="6"/>
        <v>197.55600814663953</v>
      </c>
      <c r="K52" s="93">
        <f t="shared" si="7"/>
        <v>72523.421588594705</v>
      </c>
      <c r="L52" s="91"/>
    </row>
    <row r="53" spans="1:12" x14ac:dyDescent="0.25">
      <c r="A53" s="91" t="s">
        <v>310</v>
      </c>
      <c r="B53" s="92">
        <v>469</v>
      </c>
      <c r="C53" s="92">
        <v>96555</v>
      </c>
      <c r="D53" s="92">
        <v>44431</v>
      </c>
      <c r="E53" s="92">
        <v>1017</v>
      </c>
      <c r="F53" s="92">
        <v>52131</v>
      </c>
      <c r="G53" s="92">
        <v>1</v>
      </c>
      <c r="H53" s="93">
        <f t="shared" si="4"/>
        <v>205874.20042643923</v>
      </c>
      <c r="I53" s="93">
        <f t="shared" si="5"/>
        <v>94735.607675906183</v>
      </c>
      <c r="J53" s="93">
        <f t="shared" si="6"/>
        <v>2168.4434968017058</v>
      </c>
      <c r="K53" s="93">
        <f t="shared" si="7"/>
        <v>111153.51812366738</v>
      </c>
      <c r="L53" s="91"/>
    </row>
    <row r="54" spans="1:12" x14ac:dyDescent="0.25">
      <c r="A54" s="91" t="s">
        <v>313</v>
      </c>
      <c r="B54" s="92">
        <v>470</v>
      </c>
      <c r="C54" s="92">
        <v>48783</v>
      </c>
      <c r="D54" s="92">
        <v>22123</v>
      </c>
      <c r="E54" s="92">
        <v>708</v>
      </c>
      <c r="F54" s="92">
        <v>26661</v>
      </c>
      <c r="G54" s="92">
        <v>1</v>
      </c>
      <c r="H54" s="93">
        <f t="shared" si="4"/>
        <v>103793.6170212766</v>
      </c>
      <c r="I54" s="93">
        <f t="shared" si="5"/>
        <v>47070.212765957447</v>
      </c>
      <c r="J54" s="93">
        <f t="shared" si="6"/>
        <v>1506.3829787234044</v>
      </c>
      <c r="K54" s="93">
        <f t="shared" si="7"/>
        <v>56725.531914893618</v>
      </c>
      <c r="L54" s="91"/>
    </row>
    <row r="55" spans="1:12" x14ac:dyDescent="0.25">
      <c r="A55" s="91" t="s">
        <v>315</v>
      </c>
      <c r="B55" s="92">
        <v>471</v>
      </c>
      <c r="C55" s="92">
        <v>46204</v>
      </c>
      <c r="D55" s="92">
        <v>29620</v>
      </c>
      <c r="E55" s="92">
        <v>85</v>
      </c>
      <c r="F55" s="92">
        <v>16584</v>
      </c>
      <c r="G55" s="92">
        <v>1</v>
      </c>
      <c r="H55" s="93">
        <f t="shared" si="4"/>
        <v>98097.664543524428</v>
      </c>
      <c r="I55" s="93">
        <f t="shared" si="5"/>
        <v>62887.473460721871</v>
      </c>
      <c r="J55" s="93">
        <f t="shared" si="6"/>
        <v>180.46709129511677</v>
      </c>
      <c r="K55" s="93">
        <f t="shared" si="7"/>
        <v>35210.19108280255</v>
      </c>
      <c r="L55" s="91"/>
    </row>
    <row r="56" spans="1:12" x14ac:dyDescent="0.25">
      <c r="A56" s="91" t="s">
        <v>318</v>
      </c>
      <c r="B56" s="92">
        <v>486</v>
      </c>
      <c r="C56" s="92">
        <v>33710</v>
      </c>
      <c r="D56" s="92">
        <v>21114</v>
      </c>
      <c r="E56" s="92">
        <v>34</v>
      </c>
      <c r="F56" s="92">
        <v>12596</v>
      </c>
      <c r="G56" s="92">
        <v>1</v>
      </c>
      <c r="H56" s="93">
        <f t="shared" si="4"/>
        <v>69362.139917695473</v>
      </c>
      <c r="I56" s="93">
        <f t="shared" si="5"/>
        <v>43444.444444444445</v>
      </c>
      <c r="J56" s="93">
        <f t="shared" si="6"/>
        <v>69.958847736625515</v>
      </c>
      <c r="K56" s="93">
        <f t="shared" si="7"/>
        <v>25917.695473251031</v>
      </c>
      <c r="L56" s="91"/>
    </row>
    <row r="57" spans="1:12" x14ac:dyDescent="0.25">
      <c r="A57" s="91" t="s">
        <v>319</v>
      </c>
      <c r="B57" s="92">
        <v>480</v>
      </c>
      <c r="C57" s="92">
        <v>34848</v>
      </c>
      <c r="D57" s="92">
        <v>22099</v>
      </c>
      <c r="E57" s="92">
        <v>46</v>
      </c>
      <c r="F57" s="92">
        <v>12749</v>
      </c>
      <c r="G57" s="92">
        <v>1</v>
      </c>
      <c r="H57" s="93">
        <f t="shared" si="4"/>
        <v>72600</v>
      </c>
      <c r="I57" s="93">
        <f t="shared" si="5"/>
        <v>46039.583333333336</v>
      </c>
      <c r="J57" s="93">
        <f t="shared" si="6"/>
        <v>95.833333333333343</v>
      </c>
      <c r="K57" s="93">
        <f t="shared" si="7"/>
        <v>26560.416666666668</v>
      </c>
      <c r="L57" s="91"/>
    </row>
    <row r="58" spans="1:12" x14ac:dyDescent="0.25">
      <c r="A58" s="91" t="s">
        <v>321</v>
      </c>
      <c r="B58" s="92">
        <v>435</v>
      </c>
      <c r="C58" s="92">
        <v>51865</v>
      </c>
      <c r="D58" s="92">
        <v>18892</v>
      </c>
      <c r="E58" s="92">
        <v>479</v>
      </c>
      <c r="F58" s="92">
        <v>32974</v>
      </c>
      <c r="G58" s="92">
        <v>1</v>
      </c>
      <c r="H58" s="93">
        <f t="shared" si="4"/>
        <v>119229.88505747127</v>
      </c>
      <c r="I58" s="93">
        <f t="shared" si="5"/>
        <v>43429.885057471263</v>
      </c>
      <c r="J58" s="93">
        <f t="shared" si="6"/>
        <v>1101.1494252873563</v>
      </c>
      <c r="K58" s="93">
        <f t="shared" si="7"/>
        <v>75802.29885057472</v>
      </c>
      <c r="L58" s="91"/>
    </row>
    <row r="59" spans="1:12" x14ac:dyDescent="0.25">
      <c r="A59" s="91" t="s">
        <v>321</v>
      </c>
      <c r="B59" s="92">
        <v>437</v>
      </c>
      <c r="C59" s="92">
        <v>50825</v>
      </c>
      <c r="D59" s="92">
        <v>18580</v>
      </c>
      <c r="E59" s="92">
        <v>443</v>
      </c>
      <c r="F59" s="92">
        <v>32245</v>
      </c>
      <c r="G59" s="92">
        <v>1</v>
      </c>
      <c r="H59" s="93">
        <f t="shared" si="4"/>
        <v>116304.34782608696</v>
      </c>
      <c r="I59" s="93">
        <f t="shared" si="5"/>
        <v>42517.162471395881</v>
      </c>
      <c r="J59" s="93">
        <f t="shared" si="6"/>
        <v>1013.7299771167048</v>
      </c>
      <c r="K59" s="93">
        <f t="shared" si="7"/>
        <v>73787.185354691072</v>
      </c>
      <c r="L59" s="91"/>
    </row>
    <row r="60" spans="1:12" x14ac:dyDescent="0.25">
      <c r="A60" s="91" t="s">
        <v>322</v>
      </c>
      <c r="B60" s="92">
        <v>451</v>
      </c>
      <c r="C60" s="92">
        <v>39019</v>
      </c>
      <c r="D60" s="92">
        <v>12616</v>
      </c>
      <c r="E60" s="92">
        <v>481</v>
      </c>
      <c r="F60" s="92">
        <v>26403</v>
      </c>
      <c r="G60" s="92">
        <v>1</v>
      </c>
      <c r="H60" s="93">
        <f t="shared" si="4"/>
        <v>86516.629711751666</v>
      </c>
      <c r="I60" s="93">
        <f t="shared" si="5"/>
        <v>27973.392461197338</v>
      </c>
      <c r="J60" s="93">
        <f t="shared" si="6"/>
        <v>1066.5188470066519</v>
      </c>
      <c r="K60" s="93">
        <f t="shared" si="7"/>
        <v>58543.237250554324</v>
      </c>
      <c r="L60" s="91"/>
    </row>
    <row r="61" spans="1:12" x14ac:dyDescent="0.25">
      <c r="A61" s="91" t="s">
        <v>323</v>
      </c>
      <c r="B61" s="92">
        <v>453</v>
      </c>
      <c r="C61" s="92">
        <v>23360</v>
      </c>
      <c r="D61" s="92">
        <v>7844</v>
      </c>
      <c r="E61" s="92">
        <v>256</v>
      </c>
      <c r="F61" s="92">
        <v>15516</v>
      </c>
      <c r="G61" s="92">
        <v>1</v>
      </c>
      <c r="H61" s="93">
        <f t="shared" si="4"/>
        <v>51567.328918322295</v>
      </c>
      <c r="I61" s="93">
        <f t="shared" si="5"/>
        <v>17315.673289183222</v>
      </c>
      <c r="J61" s="93">
        <f t="shared" si="6"/>
        <v>565.12141280353194</v>
      </c>
      <c r="K61" s="93">
        <f t="shared" si="7"/>
        <v>34251.655629139073</v>
      </c>
      <c r="L61" s="91"/>
    </row>
    <row r="62" spans="1:12" x14ac:dyDescent="0.25">
      <c r="A62" s="91" t="s">
        <v>324</v>
      </c>
      <c r="B62" s="92">
        <v>443</v>
      </c>
      <c r="C62" s="92">
        <v>33916</v>
      </c>
      <c r="D62" s="92">
        <v>18300</v>
      </c>
      <c r="E62" s="92">
        <v>89</v>
      </c>
      <c r="F62" s="92">
        <v>15616</v>
      </c>
      <c r="G62" s="92">
        <v>1</v>
      </c>
      <c r="H62" s="93">
        <f t="shared" si="4"/>
        <v>76559.819413092555</v>
      </c>
      <c r="I62" s="93">
        <f t="shared" si="5"/>
        <v>41309.255079006769</v>
      </c>
      <c r="J62" s="93">
        <f t="shared" si="6"/>
        <v>200.90293453724604</v>
      </c>
      <c r="K62" s="93">
        <f t="shared" si="7"/>
        <v>35250.564334085779</v>
      </c>
      <c r="L62" s="91"/>
    </row>
    <row r="63" spans="1:12" x14ac:dyDescent="0.25">
      <c r="A63" s="91" t="s">
        <v>325</v>
      </c>
      <c r="B63" s="92">
        <v>449</v>
      </c>
      <c r="C63" s="92">
        <v>28966</v>
      </c>
      <c r="D63" s="92">
        <v>16084</v>
      </c>
      <c r="E63" s="92">
        <v>342</v>
      </c>
      <c r="F63" s="92">
        <v>12882</v>
      </c>
      <c r="G63" s="92">
        <v>1</v>
      </c>
      <c r="H63" s="93">
        <f t="shared" si="4"/>
        <v>64512.249443207125</v>
      </c>
      <c r="I63" s="93">
        <f t="shared" si="5"/>
        <v>35821.826280623609</v>
      </c>
      <c r="J63" s="93">
        <f t="shared" si="6"/>
        <v>761.69265033407567</v>
      </c>
      <c r="K63" s="93">
        <f t="shared" si="7"/>
        <v>28690.42316258352</v>
      </c>
      <c r="L63" s="91"/>
    </row>
    <row r="64" spans="1:12" x14ac:dyDescent="0.25">
      <c r="A64" s="91" t="s">
        <v>326</v>
      </c>
      <c r="B64" s="92">
        <v>442</v>
      </c>
      <c r="C64" s="92">
        <v>20429</v>
      </c>
      <c r="D64" s="92">
        <v>10433</v>
      </c>
      <c r="E64" s="92">
        <v>361</v>
      </c>
      <c r="F64" s="92">
        <v>9997</v>
      </c>
      <c r="G64" s="92">
        <v>1</v>
      </c>
      <c r="H64" s="93">
        <f t="shared" si="4"/>
        <v>46219.457013574662</v>
      </c>
      <c r="I64" s="93">
        <f t="shared" si="5"/>
        <v>23604.072398190045</v>
      </c>
      <c r="J64" s="93">
        <f t="shared" si="6"/>
        <v>816.74208144796376</v>
      </c>
      <c r="K64" s="93">
        <f t="shared" si="7"/>
        <v>22617.647058823528</v>
      </c>
      <c r="L64" s="91"/>
    </row>
    <row r="65" spans="1:12" x14ac:dyDescent="0.25">
      <c r="A65" s="91" t="s">
        <v>328</v>
      </c>
      <c r="B65" s="92">
        <v>450</v>
      </c>
      <c r="C65" s="92">
        <v>31117</v>
      </c>
      <c r="D65" s="92">
        <v>4989</v>
      </c>
      <c r="E65" s="92">
        <v>254</v>
      </c>
      <c r="F65" s="92">
        <v>26128</v>
      </c>
      <c r="G65" s="92">
        <v>1</v>
      </c>
      <c r="H65" s="93">
        <f t="shared" si="4"/>
        <v>69148.888888888891</v>
      </c>
      <c r="I65" s="93">
        <f t="shared" si="5"/>
        <v>11086.666666666666</v>
      </c>
      <c r="J65" s="93">
        <f t="shared" si="6"/>
        <v>564.44444444444446</v>
      </c>
      <c r="K65" s="93">
        <f t="shared" si="7"/>
        <v>58062.222222222219</v>
      </c>
      <c r="L65" s="91"/>
    </row>
    <row r="66" spans="1:12" x14ac:dyDescent="0.25">
      <c r="A66" s="91" t="s">
        <v>329</v>
      </c>
      <c r="B66" s="92">
        <v>434</v>
      </c>
      <c r="C66" s="92">
        <v>16528</v>
      </c>
      <c r="D66" s="92">
        <v>4605</v>
      </c>
      <c r="E66" s="92">
        <v>339</v>
      </c>
      <c r="F66" s="92">
        <v>11923</v>
      </c>
      <c r="G66" s="92">
        <v>1</v>
      </c>
      <c r="H66" s="93">
        <f t="shared" ref="H66:H79" si="8">(C66/(B66/1000))*G66</f>
        <v>38082.949308755764</v>
      </c>
      <c r="I66" s="93">
        <f t="shared" ref="I66:I79" si="9">(D66/(B66/1000))*G66</f>
        <v>10610.599078341014</v>
      </c>
      <c r="J66" s="93">
        <f t="shared" ref="J66:J79" si="10">(E66/(B66/1000))*G66</f>
        <v>781.10599078341011</v>
      </c>
      <c r="K66" s="93">
        <f t="shared" ref="K66:K79" si="11">(F66/(B66/1000))*G66</f>
        <v>27472.350230414748</v>
      </c>
      <c r="L66" s="91"/>
    </row>
    <row r="67" spans="1:12" x14ac:dyDescent="0.25">
      <c r="A67" s="91" t="s">
        <v>330</v>
      </c>
      <c r="B67" s="92">
        <v>457</v>
      </c>
      <c r="C67" s="92">
        <v>15761</v>
      </c>
      <c r="D67" s="92">
        <v>9272</v>
      </c>
      <c r="E67" s="92">
        <v>89</v>
      </c>
      <c r="F67" s="92">
        <v>6489</v>
      </c>
      <c r="G67" s="92">
        <v>1</v>
      </c>
      <c r="H67" s="93">
        <f t="shared" si="8"/>
        <v>34487.964989059081</v>
      </c>
      <c r="I67" s="93">
        <f t="shared" si="9"/>
        <v>20288.840262582056</v>
      </c>
      <c r="J67" s="93">
        <f t="shared" si="10"/>
        <v>194.74835886214441</v>
      </c>
      <c r="K67" s="93">
        <f t="shared" si="11"/>
        <v>14199.124726477023</v>
      </c>
      <c r="L67" s="91"/>
    </row>
    <row r="68" spans="1:12" ht="30" x14ac:dyDescent="0.25">
      <c r="A68" s="94" t="s">
        <v>331</v>
      </c>
      <c r="B68" s="95">
        <v>262</v>
      </c>
      <c r="C68" s="95">
        <v>853</v>
      </c>
      <c r="D68" s="95">
        <v>154</v>
      </c>
      <c r="E68" s="95">
        <v>4</v>
      </c>
      <c r="F68" s="95">
        <v>699</v>
      </c>
      <c r="G68" s="95">
        <v>1.05</v>
      </c>
      <c r="H68" s="96">
        <f t="shared" si="8"/>
        <v>3418.5114503816794</v>
      </c>
      <c r="I68" s="96">
        <f t="shared" si="9"/>
        <v>617.17557251908397</v>
      </c>
      <c r="J68" s="96">
        <f t="shared" si="10"/>
        <v>16.030534351145036</v>
      </c>
      <c r="K68" s="96">
        <f t="shared" si="11"/>
        <v>2801.3358778625957</v>
      </c>
      <c r="L68" s="94" t="s">
        <v>359</v>
      </c>
    </row>
    <row r="69" spans="1:12" ht="30" x14ac:dyDescent="0.25">
      <c r="A69" s="94" t="s">
        <v>332</v>
      </c>
      <c r="B69" s="95">
        <v>260</v>
      </c>
      <c r="C69" s="95">
        <v>725</v>
      </c>
      <c r="D69" s="95">
        <v>136</v>
      </c>
      <c r="E69" s="95">
        <v>7</v>
      </c>
      <c r="F69" s="95">
        <v>589</v>
      </c>
      <c r="G69" s="95">
        <v>1.05</v>
      </c>
      <c r="H69" s="96">
        <f t="shared" si="8"/>
        <v>2927.8846153846157</v>
      </c>
      <c r="I69" s="96">
        <f t="shared" si="9"/>
        <v>549.23076923076928</v>
      </c>
      <c r="J69" s="96">
        <f t="shared" si="10"/>
        <v>28.26923076923077</v>
      </c>
      <c r="K69" s="96">
        <f t="shared" si="11"/>
        <v>2378.6538461538462</v>
      </c>
      <c r="L69" s="94" t="s">
        <v>359</v>
      </c>
    </row>
    <row r="70" spans="1:12" ht="30" x14ac:dyDescent="0.25">
      <c r="A70" s="94" t="s">
        <v>333</v>
      </c>
      <c r="B70" s="95">
        <v>265</v>
      </c>
      <c r="C70" s="95">
        <v>765</v>
      </c>
      <c r="D70" s="95">
        <v>379</v>
      </c>
      <c r="E70" s="95">
        <v>3</v>
      </c>
      <c r="F70" s="95">
        <v>386</v>
      </c>
      <c r="G70" s="95">
        <v>1.05</v>
      </c>
      <c r="H70" s="96">
        <f t="shared" si="8"/>
        <v>3031.1320754716985</v>
      </c>
      <c r="I70" s="96">
        <f t="shared" si="9"/>
        <v>1501.6981132075471</v>
      </c>
      <c r="J70" s="96">
        <f t="shared" si="10"/>
        <v>11.886792452830189</v>
      </c>
      <c r="K70" s="96">
        <f t="shared" si="11"/>
        <v>1529.433962264151</v>
      </c>
      <c r="L70" s="94" t="s">
        <v>359</v>
      </c>
    </row>
    <row r="71" spans="1:12" ht="30" x14ac:dyDescent="0.25">
      <c r="A71" s="94" t="s">
        <v>335</v>
      </c>
      <c r="B71" s="95">
        <v>265</v>
      </c>
      <c r="C71" s="95">
        <v>3270</v>
      </c>
      <c r="D71" s="95">
        <v>2324</v>
      </c>
      <c r="E71" s="95">
        <v>3</v>
      </c>
      <c r="F71" s="95">
        <v>946</v>
      </c>
      <c r="G71" s="95">
        <v>1.05</v>
      </c>
      <c r="H71" s="96">
        <f t="shared" si="8"/>
        <v>12956.603773584906</v>
      </c>
      <c r="I71" s="96">
        <f t="shared" si="9"/>
        <v>9208.3018867924511</v>
      </c>
      <c r="J71" s="96">
        <f t="shared" si="10"/>
        <v>11.886792452830189</v>
      </c>
      <c r="K71" s="96">
        <f t="shared" si="11"/>
        <v>3748.3018867924525</v>
      </c>
      <c r="L71" s="94" t="s">
        <v>359</v>
      </c>
    </row>
    <row r="72" spans="1:12" ht="30" x14ac:dyDescent="0.25">
      <c r="A72" s="94" t="s">
        <v>337</v>
      </c>
      <c r="B72" s="95">
        <v>267</v>
      </c>
      <c r="C72" s="95">
        <v>1808</v>
      </c>
      <c r="D72" s="95">
        <v>1447</v>
      </c>
      <c r="E72" s="95">
        <v>1</v>
      </c>
      <c r="F72" s="95">
        <v>361</v>
      </c>
      <c r="G72" s="95">
        <v>1.05</v>
      </c>
      <c r="H72" s="96">
        <f t="shared" si="8"/>
        <v>7110.1123595505615</v>
      </c>
      <c r="I72" s="96">
        <f t="shared" si="9"/>
        <v>5690.4494382022476</v>
      </c>
      <c r="J72" s="96">
        <f t="shared" si="10"/>
        <v>3.9325842696629212</v>
      </c>
      <c r="K72" s="96">
        <f t="shared" si="11"/>
        <v>1419.6629213483147</v>
      </c>
      <c r="L72" s="94" t="s">
        <v>359</v>
      </c>
    </row>
    <row r="73" spans="1:12" ht="30" x14ac:dyDescent="0.25">
      <c r="A73" s="94" t="s">
        <v>338</v>
      </c>
      <c r="B73" s="95">
        <v>265</v>
      </c>
      <c r="C73" s="95">
        <v>1927</v>
      </c>
      <c r="D73" s="95">
        <v>1442</v>
      </c>
      <c r="E73" s="95">
        <v>0</v>
      </c>
      <c r="F73" s="95">
        <v>485</v>
      </c>
      <c r="G73" s="95">
        <v>1.05</v>
      </c>
      <c r="H73" s="96">
        <f t="shared" si="8"/>
        <v>7635.2830188679245</v>
      </c>
      <c r="I73" s="96">
        <f t="shared" si="9"/>
        <v>5713.5849056603774</v>
      </c>
      <c r="J73" s="96">
        <f t="shared" si="10"/>
        <v>0</v>
      </c>
      <c r="K73" s="96">
        <f t="shared" si="11"/>
        <v>1921.6981132075471</v>
      </c>
      <c r="L73" s="94" t="s">
        <v>359</v>
      </c>
    </row>
    <row r="74" spans="1:12" x14ac:dyDescent="0.25">
      <c r="A74" s="91" t="s">
        <v>340</v>
      </c>
      <c r="B74" s="92">
        <v>569</v>
      </c>
      <c r="C74" s="92">
        <v>26122</v>
      </c>
      <c r="D74" s="92">
        <v>2409</v>
      </c>
      <c r="E74" s="92">
        <v>239</v>
      </c>
      <c r="F74" s="92">
        <v>23713</v>
      </c>
      <c r="G74" s="92">
        <v>1</v>
      </c>
      <c r="H74" s="93">
        <f t="shared" si="8"/>
        <v>45908.611599297015</v>
      </c>
      <c r="I74" s="93">
        <f t="shared" si="9"/>
        <v>4233.7434094903347</v>
      </c>
      <c r="J74" s="93">
        <f t="shared" si="10"/>
        <v>420.03514938488581</v>
      </c>
      <c r="K74" s="93">
        <f t="shared" si="11"/>
        <v>41674.868189806679</v>
      </c>
      <c r="L74" s="91"/>
    </row>
    <row r="75" spans="1:12" x14ac:dyDescent="0.25">
      <c r="A75" s="91" t="s">
        <v>341</v>
      </c>
      <c r="B75" s="92">
        <v>567</v>
      </c>
      <c r="C75" s="92">
        <v>17219</v>
      </c>
      <c r="D75" s="92">
        <v>3078</v>
      </c>
      <c r="E75" s="92">
        <v>330</v>
      </c>
      <c r="F75" s="92">
        <v>14141</v>
      </c>
      <c r="G75" s="92">
        <v>1</v>
      </c>
      <c r="H75" s="93">
        <f t="shared" si="8"/>
        <v>30368.60670194004</v>
      </c>
      <c r="I75" s="93">
        <f t="shared" si="9"/>
        <v>5428.5714285714294</v>
      </c>
      <c r="J75" s="93">
        <f t="shared" si="10"/>
        <v>582.01058201058208</v>
      </c>
      <c r="K75" s="93">
        <f t="shared" si="11"/>
        <v>24940.035273368609</v>
      </c>
      <c r="L75" s="91"/>
    </row>
    <row r="76" spans="1:12" x14ac:dyDescent="0.25">
      <c r="A76" s="91" t="s">
        <v>342</v>
      </c>
      <c r="B76" s="92">
        <v>281</v>
      </c>
      <c r="C76" s="92">
        <v>5481</v>
      </c>
      <c r="D76" s="92">
        <v>1840</v>
      </c>
      <c r="E76" s="92">
        <v>136</v>
      </c>
      <c r="F76" s="92">
        <v>3641</v>
      </c>
      <c r="G76" s="92">
        <v>1</v>
      </c>
      <c r="H76" s="93">
        <f t="shared" si="8"/>
        <v>19505.338078291814</v>
      </c>
      <c r="I76" s="93">
        <f t="shared" si="9"/>
        <v>6548.0427046263339</v>
      </c>
      <c r="J76" s="93">
        <f t="shared" si="10"/>
        <v>483.98576512455509</v>
      </c>
      <c r="K76" s="93">
        <f t="shared" si="11"/>
        <v>12957.29537366548</v>
      </c>
      <c r="L76" s="91"/>
    </row>
    <row r="77" spans="1:12" x14ac:dyDescent="0.25">
      <c r="A77" s="91" t="s">
        <v>344</v>
      </c>
      <c r="B77" s="92">
        <v>267</v>
      </c>
      <c r="C77" s="92">
        <v>9488</v>
      </c>
      <c r="D77" s="92">
        <v>1769</v>
      </c>
      <c r="E77" s="92">
        <v>130</v>
      </c>
      <c r="F77" s="92">
        <v>7719</v>
      </c>
      <c r="G77" s="92">
        <v>1</v>
      </c>
      <c r="H77" s="93">
        <f t="shared" si="8"/>
        <v>35535.580524344565</v>
      </c>
      <c r="I77" s="93">
        <f t="shared" si="9"/>
        <v>6625.468164794007</v>
      </c>
      <c r="J77" s="93">
        <f t="shared" si="10"/>
        <v>486.89138576779021</v>
      </c>
      <c r="K77" s="93">
        <f t="shared" si="11"/>
        <v>28910.11235955056</v>
      </c>
      <c r="L77" s="91"/>
    </row>
    <row r="78" spans="1:12" x14ac:dyDescent="0.25">
      <c r="A78" s="91" t="s">
        <v>345</v>
      </c>
      <c r="B78" s="92">
        <v>272</v>
      </c>
      <c r="C78" s="92">
        <v>9093</v>
      </c>
      <c r="D78" s="92">
        <v>2329</v>
      </c>
      <c r="E78" s="92">
        <v>118</v>
      </c>
      <c r="F78" s="92">
        <v>6764</v>
      </c>
      <c r="G78" s="92">
        <v>1</v>
      </c>
      <c r="H78" s="93">
        <f t="shared" si="8"/>
        <v>33430.147058823524</v>
      </c>
      <c r="I78" s="93">
        <f t="shared" si="9"/>
        <v>8562.5</v>
      </c>
      <c r="J78" s="93">
        <f t="shared" si="10"/>
        <v>433.8235294117647</v>
      </c>
      <c r="K78" s="93">
        <f t="shared" si="11"/>
        <v>24867.647058823528</v>
      </c>
      <c r="L78" s="91"/>
    </row>
    <row r="79" spans="1:12" x14ac:dyDescent="0.25">
      <c r="A79" s="91" t="s">
        <v>346</v>
      </c>
      <c r="B79" s="92">
        <v>274</v>
      </c>
      <c r="C79" s="92">
        <v>7111</v>
      </c>
      <c r="D79" s="92">
        <v>3213</v>
      </c>
      <c r="E79" s="92">
        <v>92</v>
      </c>
      <c r="F79" s="92">
        <v>3898</v>
      </c>
      <c r="G79" s="92">
        <v>1</v>
      </c>
      <c r="H79" s="93">
        <f t="shared" si="8"/>
        <v>25952.554744525547</v>
      </c>
      <c r="I79" s="93">
        <f t="shared" si="9"/>
        <v>11726.277372262773</v>
      </c>
      <c r="J79" s="93">
        <f t="shared" si="10"/>
        <v>335.76642335766422</v>
      </c>
      <c r="K79" s="93">
        <f t="shared" si="11"/>
        <v>14226.277372262773</v>
      </c>
      <c r="L79" s="91"/>
    </row>
  </sheetData>
  <sortState xmlns:xlrd2="http://schemas.microsoft.com/office/spreadsheetml/2017/richdata2" ref="A2:L79">
    <sortCondition ref="A2:A79"/>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39"/>
  <sheetViews>
    <sheetView topLeftCell="A26" workbookViewId="0">
      <selection activeCell="H29" sqref="H29"/>
    </sheetView>
  </sheetViews>
  <sheetFormatPr defaultColWidth="9" defaultRowHeight="15" x14ac:dyDescent="0.25"/>
  <cols>
    <col min="1" max="1" width="18.125" style="3" customWidth="1"/>
    <col min="2" max="2" width="11" style="3" customWidth="1"/>
    <col min="3" max="3" width="10.375" style="3" customWidth="1"/>
    <col min="4" max="4" width="9" style="37"/>
    <col min="5" max="6" width="9" style="16"/>
    <col min="7" max="7" width="10.5" style="16" customWidth="1"/>
    <col min="8" max="8" width="12.625" style="3" customWidth="1"/>
    <col min="9" max="9" width="11.875" style="3" customWidth="1"/>
    <col min="10" max="10" width="11.875" style="16" customWidth="1"/>
    <col min="11" max="11" width="9" style="3"/>
    <col min="12" max="12" width="11.5" style="3" customWidth="1"/>
    <col min="13" max="13" width="11.125" style="3" customWidth="1"/>
    <col min="14" max="16384" width="9" style="3"/>
  </cols>
  <sheetData>
    <row r="1" spans="1:18" ht="18.75" x14ac:dyDescent="0.3">
      <c r="A1" s="1" t="s">
        <v>360</v>
      </c>
    </row>
    <row r="2" spans="1:18" ht="18.75" x14ac:dyDescent="0.3">
      <c r="A2" s="1"/>
    </row>
    <row r="3" spans="1:18" x14ac:dyDescent="0.25">
      <c r="A3" s="4" t="s">
        <v>4</v>
      </c>
      <c r="B3" s="15">
        <v>41243</v>
      </c>
      <c r="C3" s="5"/>
      <c r="D3" s="24"/>
      <c r="E3" s="24"/>
      <c r="F3" s="24"/>
      <c r="G3" s="88"/>
      <c r="H3" s="89"/>
      <c r="I3" s="88"/>
      <c r="J3" s="90"/>
      <c r="K3" s="90"/>
      <c r="L3" s="90"/>
      <c r="M3" s="5"/>
      <c r="N3" s="5"/>
      <c r="O3" s="5"/>
      <c r="P3" s="5"/>
      <c r="Q3" s="7"/>
      <c r="R3" s="5"/>
    </row>
    <row r="4" spans="1:18" x14ac:dyDescent="0.25">
      <c r="A4" s="3" t="s">
        <v>1</v>
      </c>
      <c r="B4" s="3" t="s">
        <v>347</v>
      </c>
      <c r="C4" s="5"/>
      <c r="D4" s="119" t="s">
        <v>348</v>
      </c>
      <c r="E4" s="24"/>
      <c r="F4" s="24"/>
      <c r="G4" s="88"/>
      <c r="H4" s="89"/>
      <c r="I4" s="88"/>
      <c r="J4" s="90"/>
      <c r="K4" s="90"/>
      <c r="L4" s="90"/>
      <c r="M4" s="5"/>
      <c r="N4" s="5"/>
      <c r="O4" s="5"/>
      <c r="P4" s="5"/>
      <c r="Q4" s="7"/>
      <c r="R4" s="5"/>
    </row>
    <row r="5" spans="1:18" x14ac:dyDescent="0.25">
      <c r="A5" s="6"/>
    </row>
    <row r="6" spans="1:18" x14ac:dyDescent="0.25">
      <c r="A6" s="6" t="s">
        <v>5</v>
      </c>
      <c r="C6" s="5"/>
    </row>
    <row r="7" spans="1:18" x14ac:dyDescent="0.25">
      <c r="A7" s="3" t="s">
        <v>6</v>
      </c>
      <c r="B7" s="4" t="s">
        <v>361</v>
      </c>
      <c r="C7" s="5"/>
    </row>
    <row r="8" spans="1:18" x14ac:dyDescent="0.25">
      <c r="A8" s="3" t="s">
        <v>362</v>
      </c>
      <c r="B8" s="4" t="s">
        <v>363</v>
      </c>
      <c r="C8" s="5"/>
    </row>
    <row r="9" spans="1:18" x14ac:dyDescent="0.25">
      <c r="A9" s="3" t="s">
        <v>364</v>
      </c>
      <c r="B9" s="4" t="s">
        <v>365</v>
      </c>
      <c r="C9" s="5"/>
    </row>
    <row r="10" spans="1:18" x14ac:dyDescent="0.25">
      <c r="A10" s="3" t="s">
        <v>366</v>
      </c>
      <c r="B10" s="4" t="s">
        <v>367</v>
      </c>
      <c r="C10" s="5"/>
    </row>
    <row r="11" spans="1:18" x14ac:dyDescent="0.25">
      <c r="A11" s="3" t="s">
        <v>368</v>
      </c>
      <c r="B11" s="4" t="s">
        <v>369</v>
      </c>
      <c r="C11" s="5"/>
    </row>
    <row r="12" spans="1:18" x14ac:dyDescent="0.25">
      <c r="A12" s="3" t="s">
        <v>370</v>
      </c>
      <c r="B12" s="4" t="s">
        <v>371</v>
      </c>
      <c r="C12" s="5"/>
    </row>
    <row r="13" spans="1:18" ht="17.25" x14ac:dyDescent="0.25">
      <c r="A13" s="44" t="s">
        <v>372</v>
      </c>
      <c r="B13" s="4" t="s">
        <v>373</v>
      </c>
      <c r="C13" s="5"/>
    </row>
    <row r="14" spans="1:18" ht="17.25" x14ac:dyDescent="0.25">
      <c r="A14" s="44" t="s">
        <v>374</v>
      </c>
      <c r="B14" s="4" t="s">
        <v>375</v>
      </c>
      <c r="C14" s="5"/>
    </row>
    <row r="15" spans="1:18" x14ac:dyDescent="0.25">
      <c r="A15" s="19" t="s">
        <v>376</v>
      </c>
      <c r="B15" s="4" t="s">
        <v>377</v>
      </c>
      <c r="C15" s="5"/>
    </row>
    <row r="16" spans="1:18" ht="17.25" x14ac:dyDescent="0.25">
      <c r="A16" s="45" t="s">
        <v>378</v>
      </c>
      <c r="B16" s="4" t="s">
        <v>379</v>
      </c>
      <c r="C16" s="5"/>
    </row>
    <row r="17" spans="1:13" ht="17.25" x14ac:dyDescent="0.25">
      <c r="A17" s="46" t="s">
        <v>380</v>
      </c>
      <c r="B17" s="4" t="s">
        <v>381</v>
      </c>
      <c r="C17" s="5"/>
    </row>
    <row r="18" spans="1:13" x14ac:dyDescent="0.25">
      <c r="A18" s="46" t="s">
        <v>382</v>
      </c>
      <c r="B18" s="4" t="s">
        <v>377</v>
      </c>
      <c r="C18" s="5"/>
    </row>
    <row r="19" spans="1:13" x14ac:dyDescent="0.25">
      <c r="A19" s="6" t="s">
        <v>383</v>
      </c>
      <c r="C19" s="5"/>
    </row>
    <row r="20" spans="1:13" x14ac:dyDescent="0.25">
      <c r="A20" s="6" t="s">
        <v>92</v>
      </c>
      <c r="C20" s="5"/>
    </row>
    <row r="21" spans="1:13" x14ac:dyDescent="0.25">
      <c r="A21" s="3" t="s">
        <v>384</v>
      </c>
      <c r="C21" s="5"/>
    </row>
    <row r="22" spans="1:13" x14ac:dyDescent="0.25">
      <c r="A22" s="3" t="s">
        <v>385</v>
      </c>
      <c r="C22" s="5"/>
    </row>
    <row r="24" spans="1:13" x14ac:dyDescent="0.25">
      <c r="A24" s="151"/>
      <c r="B24" s="152"/>
      <c r="C24" s="152"/>
      <c r="D24" s="153"/>
      <c r="E24" s="154"/>
      <c r="F24" s="18"/>
      <c r="G24" s="154"/>
      <c r="H24" s="155"/>
      <c r="I24" s="155" t="s">
        <v>386</v>
      </c>
      <c r="J24" s="154" t="s">
        <v>387</v>
      </c>
      <c r="L24" s="3" t="s">
        <v>388</v>
      </c>
      <c r="M24" s="3" t="s">
        <v>389</v>
      </c>
    </row>
    <row r="25" spans="1:13" x14ac:dyDescent="0.25">
      <c r="A25" s="151"/>
      <c r="B25" s="152"/>
      <c r="C25" s="152"/>
      <c r="D25" s="153"/>
      <c r="E25" s="154"/>
      <c r="F25" s="154"/>
      <c r="G25" s="18"/>
      <c r="H25" s="155"/>
      <c r="I25" s="154">
        <v>8559.4950000000008</v>
      </c>
      <c r="J25" s="154">
        <v>2.2000000000000002</v>
      </c>
      <c r="L25" s="48">
        <v>18148.312999999998</v>
      </c>
      <c r="M25" s="47">
        <v>2.2684217391560888</v>
      </c>
    </row>
    <row r="26" spans="1:13" ht="32.25" x14ac:dyDescent="0.25">
      <c r="A26" s="13" t="s">
        <v>6</v>
      </c>
      <c r="B26" s="14" t="s">
        <v>362</v>
      </c>
      <c r="C26" s="9" t="s">
        <v>364</v>
      </c>
      <c r="D26" s="38" t="s">
        <v>366</v>
      </c>
      <c r="E26" s="17" t="s">
        <v>368</v>
      </c>
      <c r="F26" s="17" t="s">
        <v>370</v>
      </c>
      <c r="G26" s="17" t="s">
        <v>390</v>
      </c>
      <c r="H26" s="17" t="s">
        <v>391</v>
      </c>
      <c r="I26" s="43" t="s">
        <v>392</v>
      </c>
      <c r="J26" s="42" t="s">
        <v>393</v>
      </c>
      <c r="K26" s="6" t="s">
        <v>139</v>
      </c>
    </row>
    <row r="27" spans="1:13" x14ac:dyDescent="0.25">
      <c r="A27" s="152" t="s">
        <v>394</v>
      </c>
      <c r="B27" s="156">
        <v>41018</v>
      </c>
      <c r="C27" s="152">
        <v>100</v>
      </c>
      <c r="D27" s="153">
        <v>31.6</v>
      </c>
      <c r="E27" s="154">
        <v>1.58</v>
      </c>
      <c r="F27" s="154">
        <v>0.82</v>
      </c>
      <c r="G27" s="154">
        <f>($I$25*(E27-F27))/(C27*D27)</f>
        <v>2.0586127215189878</v>
      </c>
      <c r="H27" s="155"/>
      <c r="I27" s="39">
        <f>($I$25*(($J$25*F27)-E27))/(C27*D27)</f>
        <v>0.60674901265822789</v>
      </c>
      <c r="J27" s="39"/>
    </row>
    <row r="28" spans="1:13" x14ac:dyDescent="0.25">
      <c r="A28" s="152" t="s">
        <v>395</v>
      </c>
      <c r="B28" s="156">
        <v>41018</v>
      </c>
      <c r="C28" s="152">
        <v>100</v>
      </c>
      <c r="D28" s="153">
        <v>31.6</v>
      </c>
      <c r="E28" s="154">
        <v>1.56</v>
      </c>
      <c r="F28" s="154">
        <v>0.8</v>
      </c>
      <c r="G28" s="154">
        <f>($I$25*(E28-F28))/(C28*D28)</f>
        <v>2.0586127215189878</v>
      </c>
      <c r="H28" s="155"/>
      <c r="I28" s="39">
        <f>($I$25*(($J$25*F28)-E28))/(C28*D28)</f>
        <v>0.54174018987341821</v>
      </c>
      <c r="J28" s="39"/>
    </row>
    <row r="29" spans="1:13" x14ac:dyDescent="0.25">
      <c r="A29" s="152" t="s">
        <v>396</v>
      </c>
      <c r="B29" s="156">
        <v>41018</v>
      </c>
      <c r="C29" s="152">
        <v>100</v>
      </c>
      <c r="D29" s="153">
        <v>31.6</v>
      </c>
      <c r="E29" s="154">
        <v>1.57</v>
      </c>
      <c r="F29" s="154">
        <v>0.82</v>
      </c>
      <c r="G29" s="154">
        <f>($I$25*(E29-F29))/(C29*D29)</f>
        <v>2.0315257120253172</v>
      </c>
      <c r="H29" s="155">
        <f>AVERAGE(G27:G29)</f>
        <v>2.0495837183544308</v>
      </c>
      <c r="I29" s="39">
        <f>($I$25*(($J$25*F29)-E29))/(C29*D29)</f>
        <v>0.63383602215189871</v>
      </c>
      <c r="J29" s="39">
        <f>AVERAGE(I27:I29)</f>
        <v>0.59410840822784827</v>
      </c>
    </row>
    <row r="30" spans="1:13" x14ac:dyDescent="0.25">
      <c r="A30" s="152" t="s">
        <v>397</v>
      </c>
      <c r="B30" s="156">
        <v>41018</v>
      </c>
      <c r="C30" s="152">
        <v>100</v>
      </c>
      <c r="D30" s="153">
        <v>31.6</v>
      </c>
      <c r="E30" s="154">
        <v>3.51</v>
      </c>
      <c r="F30" s="154">
        <v>1.69</v>
      </c>
      <c r="G30" s="154">
        <f>($I$25*(E30-F30))/(C30*D30)</f>
        <v>4.9298357278481015</v>
      </c>
      <c r="H30" s="155"/>
      <c r="I30" s="39">
        <f>($I$25*(($J$25*F30)-E30))/(C30*D30)</f>
        <v>0.56340979746835496</v>
      </c>
      <c r="J30" s="39"/>
    </row>
    <row r="31" spans="1:13" x14ac:dyDescent="0.25">
      <c r="A31" s="152" t="s">
        <v>398</v>
      </c>
      <c r="B31" s="156">
        <v>41018</v>
      </c>
      <c r="C31" s="152">
        <v>100</v>
      </c>
      <c r="D31" s="153">
        <v>31.6</v>
      </c>
      <c r="E31" s="154">
        <v>3.39</v>
      </c>
      <c r="F31" s="154">
        <v>1.59</v>
      </c>
      <c r="G31" s="154">
        <f>($I$25*(E31-F31))/(C31*D31)</f>
        <v>4.8756617088607603</v>
      </c>
      <c r="H31" s="155"/>
      <c r="I31" s="39">
        <f>($I$25*(($J$25*F31)-E31))/(C31*D31)</f>
        <v>0.29253970253164707</v>
      </c>
      <c r="J31" s="39"/>
    </row>
    <row r="32" spans="1:13" x14ac:dyDescent="0.25">
      <c r="A32" s="152" t="s">
        <v>399</v>
      </c>
      <c r="B32" s="156">
        <v>41018</v>
      </c>
      <c r="C32" s="152">
        <v>100</v>
      </c>
      <c r="D32" s="153">
        <v>31.6</v>
      </c>
      <c r="E32" s="154">
        <v>3.54</v>
      </c>
      <c r="F32" s="154">
        <v>1.72</v>
      </c>
      <c r="G32" s="154">
        <f>($I$25*(E32-F32))/(C32*D32)</f>
        <v>4.9298357278481015</v>
      </c>
      <c r="H32" s="155">
        <f>AVERAGE(G30:G32)</f>
        <v>4.9117777215189875</v>
      </c>
      <c r="I32" s="39">
        <f>($I$25*(($J$25*F32)-E32))/(C32*D32)</f>
        <v>0.66092303164557031</v>
      </c>
      <c r="J32" s="39">
        <f>AVERAGE(I30:I32)</f>
        <v>0.50562417721519071</v>
      </c>
    </row>
    <row r="33" spans="1:10" x14ac:dyDescent="0.25">
      <c r="A33" s="152" t="s">
        <v>400</v>
      </c>
      <c r="B33" s="156">
        <v>41018</v>
      </c>
      <c r="C33" s="152">
        <v>100</v>
      </c>
      <c r="D33" s="153">
        <v>100</v>
      </c>
      <c r="E33" s="154">
        <v>3.71</v>
      </c>
      <c r="F33" s="154">
        <v>1.75</v>
      </c>
      <c r="G33" s="154">
        <f>($I$25*(E33-F33))/(C33*D33)</f>
        <v>1.6776610200000004</v>
      </c>
      <c r="H33" s="155"/>
      <c r="I33" s="39">
        <f>($I$25*(($J$25*F33)-E33))/(C33*D33)</f>
        <v>0.11983293000000049</v>
      </c>
      <c r="J33" s="39"/>
    </row>
    <row r="34" spans="1:10" x14ac:dyDescent="0.25">
      <c r="A34" s="152" t="s">
        <v>401</v>
      </c>
      <c r="B34" s="156">
        <v>41018</v>
      </c>
      <c r="C34" s="152">
        <v>100</v>
      </c>
      <c r="D34" s="153">
        <v>100</v>
      </c>
      <c r="E34" s="154">
        <v>3.92</v>
      </c>
      <c r="F34" s="154">
        <v>1.99</v>
      </c>
      <c r="G34" s="154">
        <f>($I$25*(E34-F34))/(C34*D34)</f>
        <v>1.6519825350000004</v>
      </c>
      <c r="H34" s="155"/>
      <c r="I34" s="39">
        <f>($I$25*(($J$25*F34)-E34))/(C34*D34)</f>
        <v>0.39202487100000022</v>
      </c>
      <c r="J34" s="39"/>
    </row>
    <row r="35" spans="1:10" x14ac:dyDescent="0.25">
      <c r="A35" s="152" t="s">
        <v>402</v>
      </c>
      <c r="B35" s="156">
        <v>41018</v>
      </c>
      <c r="C35" s="152">
        <v>100</v>
      </c>
      <c r="D35" s="153">
        <v>100</v>
      </c>
      <c r="E35" s="154">
        <v>3.88</v>
      </c>
      <c r="F35" s="154">
        <v>1.97</v>
      </c>
      <c r="G35" s="154">
        <f>($I$25*(E35-F35))/(C35*D35)</f>
        <v>1.6348635450000002</v>
      </c>
      <c r="H35" s="155">
        <f>AVERAGE(G33:G35)</f>
        <v>1.6548357000000002</v>
      </c>
      <c r="I35" s="39">
        <f>($I$25*(($J$25*F35)-E35))/(C35*D35)</f>
        <v>0.38860107300000057</v>
      </c>
      <c r="J35" s="39">
        <f>AVERAGE(I33:I35)</f>
        <v>0.30015295800000041</v>
      </c>
    </row>
    <row r="36" spans="1:10" x14ac:dyDescent="0.25">
      <c r="A36" s="152" t="s">
        <v>409</v>
      </c>
      <c r="B36" s="156">
        <v>41019</v>
      </c>
      <c r="C36" s="152">
        <v>100</v>
      </c>
      <c r="D36" s="153">
        <v>31.6</v>
      </c>
      <c r="E36" s="154">
        <v>1.76</v>
      </c>
      <c r="F36" s="154">
        <v>0.86</v>
      </c>
      <c r="G36" s="154">
        <f>($I$25*(E36-F36))/(C36*D36)</f>
        <v>2.4378308544303802</v>
      </c>
      <c r="H36" s="151"/>
      <c r="I36" s="39">
        <f>($I$25*(($J$25*F36)-E36))/(C36*D36)</f>
        <v>0.35754852531645603</v>
      </c>
      <c r="J36" s="154"/>
    </row>
    <row r="37" spans="1:10" x14ac:dyDescent="0.25">
      <c r="A37" s="152" t="s">
        <v>410</v>
      </c>
      <c r="B37" s="156">
        <v>41019</v>
      </c>
      <c r="C37" s="152">
        <v>100</v>
      </c>
      <c r="D37" s="153">
        <v>31.6</v>
      </c>
      <c r="E37" s="154">
        <v>1.72</v>
      </c>
      <c r="F37" s="154">
        <v>0.84</v>
      </c>
      <c r="G37" s="154">
        <f>($I$25*(E37-F37))/(C37*D37)</f>
        <v>2.3836568354430381</v>
      </c>
      <c r="H37" s="151"/>
      <c r="I37" s="39">
        <f>($I$25*(($J$25*F37)-E37))/(C37*D37)</f>
        <v>0.34671372151898772</v>
      </c>
      <c r="J37" s="154"/>
    </row>
    <row r="38" spans="1:10" x14ac:dyDescent="0.25">
      <c r="A38" s="152" t="s">
        <v>411</v>
      </c>
      <c r="B38" s="156">
        <v>41019</v>
      </c>
      <c r="C38" s="152">
        <v>100</v>
      </c>
      <c r="D38" s="153">
        <v>31.6</v>
      </c>
      <c r="E38" s="154">
        <v>1.69</v>
      </c>
      <c r="F38" s="154">
        <v>0.81</v>
      </c>
      <c r="G38" s="154">
        <f>($I$25*(E38-F38))/(C38*D38)</f>
        <v>2.3836568354430381</v>
      </c>
      <c r="H38" s="155">
        <f>AVERAGE(G36:G38)</f>
        <v>2.4017148417721521</v>
      </c>
      <c r="I38" s="39">
        <f>($I$25*(($J$25*F38)-E38))/(C38*D38)</f>
        <v>0.249200487341773</v>
      </c>
      <c r="J38" s="39">
        <f>AVERAGE(I36:I38)</f>
        <v>0.31782091139240559</v>
      </c>
    </row>
    <row r="39" spans="1:10" x14ac:dyDescent="0.25">
      <c r="A39" s="152" t="s">
        <v>406</v>
      </c>
      <c r="B39" s="156">
        <v>41019</v>
      </c>
      <c r="C39" s="152">
        <v>100</v>
      </c>
      <c r="D39" s="153">
        <v>31.6</v>
      </c>
      <c r="E39" s="154">
        <v>2.71</v>
      </c>
      <c r="F39" s="154">
        <v>1.3</v>
      </c>
      <c r="G39" s="154">
        <f>($I$25*(E39-F39))/(C39*D39)</f>
        <v>3.819268338607595</v>
      </c>
      <c r="H39" s="155"/>
      <c r="I39" s="39">
        <f>($I$25*(($J$25*F39)-E39))/(C39*D39)</f>
        <v>0.40630514240506432</v>
      </c>
      <c r="J39" s="154"/>
    </row>
    <row r="40" spans="1:10" x14ac:dyDescent="0.25">
      <c r="A40" s="152" t="s">
        <v>407</v>
      </c>
      <c r="B40" s="156">
        <v>41019</v>
      </c>
      <c r="C40" s="152">
        <v>100</v>
      </c>
      <c r="D40" s="153">
        <v>31.6</v>
      </c>
      <c r="E40" s="154">
        <v>2.82</v>
      </c>
      <c r="F40" s="154">
        <v>1.38</v>
      </c>
      <c r="G40" s="154">
        <f>($I$25*(E40-F40))/(C40*D40)</f>
        <v>3.9005293670886076</v>
      </c>
      <c r="H40" s="155"/>
      <c r="I40" s="39">
        <f>($I$25*(($J$25*F40)-E40))/(C40*D40)</f>
        <v>0.5850794050632917</v>
      </c>
      <c r="J40" s="154"/>
    </row>
    <row r="41" spans="1:10" x14ac:dyDescent="0.25">
      <c r="A41" s="152" t="s">
        <v>408</v>
      </c>
      <c r="B41" s="156">
        <v>41019</v>
      </c>
      <c r="C41" s="152">
        <v>100</v>
      </c>
      <c r="D41" s="153">
        <v>31.6</v>
      </c>
      <c r="E41" s="154">
        <v>2.81</v>
      </c>
      <c r="F41" s="154">
        <v>1.38</v>
      </c>
      <c r="G41" s="154">
        <f>($I$25*(E41-F41))/(C41*D41)</f>
        <v>3.8734423575949379</v>
      </c>
      <c r="H41" s="155">
        <f>AVERAGE(G39:G41)</f>
        <v>3.8644133544303805</v>
      </c>
      <c r="I41" s="39">
        <f>($I$25*(($J$25*F41)-E41))/(C41*D41)</f>
        <v>0.61216641455696208</v>
      </c>
      <c r="J41" s="39">
        <f>AVERAGE(I39:I41)</f>
        <v>0.53451698734177266</v>
      </c>
    </row>
    <row r="42" spans="1:10" x14ac:dyDescent="0.25">
      <c r="A42" s="152" t="s">
        <v>403</v>
      </c>
      <c r="B42" s="156">
        <v>41019</v>
      </c>
      <c r="C42" s="152">
        <v>100</v>
      </c>
      <c r="D42" s="153">
        <v>31.6</v>
      </c>
      <c r="E42" s="154">
        <v>2.5</v>
      </c>
      <c r="F42" s="154">
        <v>1.21</v>
      </c>
      <c r="G42" s="154">
        <f>($I$25*(E42-F42))/(C42*D42)</f>
        <v>3.4942242246835451</v>
      </c>
      <c r="H42" s="155"/>
      <c r="I42" s="39">
        <f>($I$25*(($J$25*F42)-E42))/(C42*D42)</f>
        <v>0.43880955379746817</v>
      </c>
      <c r="J42" s="157"/>
    </row>
    <row r="43" spans="1:10" x14ac:dyDescent="0.25">
      <c r="A43" s="152" t="s">
        <v>404</v>
      </c>
      <c r="B43" s="156">
        <v>41019</v>
      </c>
      <c r="C43" s="152">
        <v>100</v>
      </c>
      <c r="D43" s="153">
        <v>31.6</v>
      </c>
      <c r="E43" s="154">
        <v>2.63</v>
      </c>
      <c r="F43" s="154">
        <v>1.3</v>
      </c>
      <c r="G43" s="154">
        <f>($I$25*(E43-F43))/(C43*D43)</f>
        <v>3.6025722626582275</v>
      </c>
      <c r="H43" s="155"/>
      <c r="I43" s="39">
        <f>($I$25*(($J$25*F43)-E43))/(C43*D43)</f>
        <v>0.62300121835443156</v>
      </c>
      <c r="J43" s="157"/>
    </row>
    <row r="44" spans="1:10" x14ac:dyDescent="0.25">
      <c r="A44" s="152" t="s">
        <v>405</v>
      </c>
      <c r="B44" s="156">
        <v>41019</v>
      </c>
      <c r="C44" s="152">
        <v>100</v>
      </c>
      <c r="D44" s="153">
        <v>31.6</v>
      </c>
      <c r="E44" s="154">
        <v>2.5</v>
      </c>
      <c r="F44" s="154">
        <v>1.2</v>
      </c>
      <c r="G44" s="154">
        <f>($I$25*(E44-F44))/(C44*D44)</f>
        <v>3.5213112341772153</v>
      </c>
      <c r="H44" s="155">
        <f>AVERAGE(G42:G44)</f>
        <v>3.5393692405063297</v>
      </c>
      <c r="I44" s="39">
        <f>($I$25*(($J$25*F44)-E44))/(C44*D44)</f>
        <v>0.37921813291139278</v>
      </c>
      <c r="J44" s="39">
        <f>AVERAGE(I42:I44)</f>
        <v>0.48034296835443085</v>
      </c>
    </row>
    <row r="45" spans="1:10" x14ac:dyDescent="0.25">
      <c r="A45" s="3" t="s">
        <v>412</v>
      </c>
      <c r="B45" s="15">
        <v>41032</v>
      </c>
      <c r="C45" s="152">
        <v>100</v>
      </c>
      <c r="D45" s="37">
        <v>100</v>
      </c>
      <c r="E45" s="16">
        <v>4.1100000000000003</v>
      </c>
      <c r="F45" s="16">
        <v>2.14</v>
      </c>
      <c r="G45" s="16">
        <f>($I$25*(E45-F45))/(C45*D45)</f>
        <v>1.6862205150000003</v>
      </c>
      <c r="H45" s="151"/>
      <c r="I45" s="39">
        <f>($I$25*(($J$25*F45)-E45))/(C45*D45)</f>
        <v>0.51185780100000067</v>
      </c>
      <c r="J45" s="154"/>
    </row>
    <row r="46" spans="1:10" x14ac:dyDescent="0.25">
      <c r="A46" s="3" t="s">
        <v>413</v>
      </c>
      <c r="B46" s="15">
        <v>41032</v>
      </c>
      <c r="C46" s="152">
        <v>100</v>
      </c>
      <c r="D46" s="37">
        <v>100</v>
      </c>
      <c r="E46" s="16">
        <v>4.0199999999999996</v>
      </c>
      <c r="F46" s="16">
        <v>2.04</v>
      </c>
      <c r="G46" s="16">
        <f>($I$25*(E46-F46))/(C46*D46)</f>
        <v>1.6947800099999997</v>
      </c>
      <c r="H46" s="151"/>
      <c r="I46" s="39">
        <f>($I$25*(($J$25*F46)-E46))/(C46*D46)</f>
        <v>0.40058436600000075</v>
      </c>
      <c r="J46" s="154"/>
    </row>
    <row r="47" spans="1:10" x14ac:dyDescent="0.25">
      <c r="A47" s="3" t="s">
        <v>414</v>
      </c>
      <c r="B47" s="15">
        <v>41032</v>
      </c>
      <c r="C47" s="152">
        <v>100</v>
      </c>
      <c r="D47" s="37">
        <v>100</v>
      </c>
      <c r="E47" s="16">
        <v>4.13</v>
      </c>
      <c r="F47" s="16">
        <v>2.13</v>
      </c>
      <c r="G47" s="16">
        <f>($I$25*(E47-F47))/(C47*D47)</f>
        <v>1.7118990000000001</v>
      </c>
      <c r="H47" s="155">
        <f>AVERAGE(G45:G47)</f>
        <v>1.697633175</v>
      </c>
      <c r="I47" s="39">
        <f>($I$25*(($J$25*F47)-E47))/(C47*D47)</f>
        <v>0.47590792200000004</v>
      </c>
      <c r="J47" s="39">
        <f>AVERAGE(I45:I47)</f>
        <v>0.46278336300000045</v>
      </c>
    </row>
    <row r="48" spans="1:10" x14ac:dyDescent="0.25">
      <c r="A48" s="3" t="s">
        <v>415</v>
      </c>
      <c r="B48" s="15">
        <v>41032</v>
      </c>
      <c r="C48" s="152">
        <v>100</v>
      </c>
      <c r="D48" s="37">
        <v>31.6</v>
      </c>
      <c r="E48" s="16">
        <v>2.09</v>
      </c>
      <c r="F48" s="16">
        <v>1</v>
      </c>
      <c r="G48" s="16">
        <f>($I$25*(E48-F48))/(C48*D48)</f>
        <v>2.9524840348101264</v>
      </c>
      <c r="H48" s="151"/>
      <c r="I48" s="39">
        <f>($I$25*(($J$25*F48)-E48))/(C48*D48)</f>
        <v>0.29795710443038065</v>
      </c>
      <c r="J48" s="154"/>
    </row>
    <row r="49" spans="1:10" x14ac:dyDescent="0.25">
      <c r="A49" s="3" t="s">
        <v>416</v>
      </c>
      <c r="B49" s="15">
        <v>41032</v>
      </c>
      <c r="C49" s="152">
        <v>100</v>
      </c>
      <c r="D49" s="37">
        <v>31.6</v>
      </c>
      <c r="E49" s="16">
        <v>2.04</v>
      </c>
      <c r="F49" s="16">
        <v>0.97</v>
      </c>
      <c r="G49" s="16">
        <f>($I$25*(E49-F49))/(C49*D49)</f>
        <v>2.8983100158227852</v>
      </c>
      <c r="H49" s="151"/>
      <c r="I49" s="39">
        <f>($I$25*(($J$25*F49)-E49))/(C49*D49)</f>
        <v>0.25461788924050599</v>
      </c>
      <c r="J49" s="154"/>
    </row>
    <row r="50" spans="1:10" x14ac:dyDescent="0.25">
      <c r="A50" s="3" t="s">
        <v>417</v>
      </c>
      <c r="B50" s="15">
        <v>41032</v>
      </c>
      <c r="C50" s="152">
        <v>100</v>
      </c>
      <c r="D50" s="37">
        <v>31.6</v>
      </c>
      <c r="E50" s="16">
        <v>1.99</v>
      </c>
      <c r="F50" s="16">
        <v>0.92</v>
      </c>
      <c r="G50" s="16">
        <f>($I$25*(E50-F50))/(C50*D50)</f>
        <v>2.8983100158227848</v>
      </c>
      <c r="H50" s="155">
        <f>AVERAGE(G48:G50)</f>
        <v>2.9163680221518988</v>
      </c>
      <c r="I50" s="39">
        <f>($I$25*(($J$25*F50)-E50))/(C50*D50)</f>
        <v>9.2095832278482309E-2</v>
      </c>
      <c r="J50" s="39">
        <f>AVERAGE(I48:I50)</f>
        <v>0.2148902753164563</v>
      </c>
    </row>
    <row r="51" spans="1:10" x14ac:dyDescent="0.25">
      <c r="A51" s="3" t="s">
        <v>418</v>
      </c>
      <c r="B51" s="15">
        <v>41032</v>
      </c>
      <c r="C51" s="152">
        <v>100</v>
      </c>
      <c r="D51" s="37">
        <v>100</v>
      </c>
      <c r="E51" s="16">
        <v>3.76</v>
      </c>
      <c r="F51" s="16">
        <v>1.87</v>
      </c>
      <c r="G51" s="16">
        <f>($I$25*(E51-F51))/(C51*D51)</f>
        <v>1.6177445549999998</v>
      </c>
      <c r="H51" s="151"/>
      <c r="I51" s="39">
        <f>($I$25*(($J$25*F51)-E51))/(C51*D51)</f>
        <v>0.3030061230000009</v>
      </c>
      <c r="J51" s="154"/>
    </row>
    <row r="52" spans="1:10" x14ac:dyDescent="0.25">
      <c r="A52" s="3" t="s">
        <v>419</v>
      </c>
      <c r="B52" s="15">
        <v>41032</v>
      </c>
      <c r="C52" s="152">
        <v>100</v>
      </c>
      <c r="D52" s="37">
        <v>100</v>
      </c>
      <c r="E52" s="16">
        <v>3.66</v>
      </c>
      <c r="F52" s="16">
        <v>1.82</v>
      </c>
      <c r="G52" s="16">
        <f>($I$25*(E52-F52))/(C52*D52)</f>
        <v>1.5749470800000003</v>
      </c>
      <c r="H52" s="151"/>
      <c r="I52" s="39">
        <f>($I$25*(($J$25*F52)-E52))/(C52*D52)</f>
        <v>0.29444662800000027</v>
      </c>
      <c r="J52" s="154"/>
    </row>
    <row r="53" spans="1:10" x14ac:dyDescent="0.25">
      <c r="A53" s="3" t="s">
        <v>420</v>
      </c>
      <c r="B53" s="15">
        <v>41032</v>
      </c>
      <c r="C53" s="152">
        <v>100</v>
      </c>
      <c r="D53" s="37">
        <v>100</v>
      </c>
      <c r="E53" s="16">
        <v>3.7</v>
      </c>
      <c r="F53" s="16">
        <v>1.84</v>
      </c>
      <c r="G53" s="16">
        <f>($I$25*(E53-F53))/(C53*D53)</f>
        <v>1.5920660700000002</v>
      </c>
      <c r="H53" s="155">
        <f>AVERAGE(G51:G53)</f>
        <v>1.5949192350000001</v>
      </c>
      <c r="I53" s="39">
        <f>($I$25*(($J$25*F53)-E53))/(C53*D53)</f>
        <v>0.29787042600000069</v>
      </c>
      <c r="J53" s="39">
        <f>AVERAGE(I51:I53)</f>
        <v>0.29844105900000062</v>
      </c>
    </row>
    <row r="54" spans="1:10" x14ac:dyDescent="0.25">
      <c r="A54" s="3" t="s">
        <v>427</v>
      </c>
      <c r="B54" s="15">
        <v>41033</v>
      </c>
      <c r="C54" s="152">
        <v>100</v>
      </c>
      <c r="D54" s="37">
        <v>31.6</v>
      </c>
      <c r="E54" s="16">
        <v>1.86</v>
      </c>
      <c r="F54" s="16">
        <v>0.88</v>
      </c>
      <c r="G54" s="16">
        <f>($I$25*(E54-F54))/(C54*D54)</f>
        <v>2.6545269303797472</v>
      </c>
      <c r="H54" s="154"/>
      <c r="I54" s="39">
        <f>($I$25*(($J$25*F54)-E54))/(C54*D54)</f>
        <v>0.20586127215189895</v>
      </c>
      <c r="J54" s="154"/>
    </row>
    <row r="55" spans="1:10" x14ac:dyDescent="0.25">
      <c r="A55" s="3" t="s">
        <v>428</v>
      </c>
      <c r="B55" s="15">
        <v>41033</v>
      </c>
      <c r="C55" s="152">
        <v>100</v>
      </c>
      <c r="D55" s="37">
        <v>31.6</v>
      </c>
      <c r="E55" s="16">
        <v>1.97</v>
      </c>
      <c r="F55" s="16">
        <v>0.96</v>
      </c>
      <c r="G55" s="16">
        <f>($I$25*(E55-F55))/(C55*D55)</f>
        <v>2.7357879588607599</v>
      </c>
      <c r="H55" s="154"/>
      <c r="I55" s="39">
        <f>($I$25*(($J$25*F55)-E55))/(C55*D55)</f>
        <v>0.38463553481012697</v>
      </c>
      <c r="J55" s="154"/>
    </row>
    <row r="56" spans="1:10" x14ac:dyDescent="0.25">
      <c r="A56" s="3" t="s">
        <v>429</v>
      </c>
      <c r="B56" s="15">
        <v>41033</v>
      </c>
      <c r="C56" s="152">
        <v>100</v>
      </c>
      <c r="D56" s="37">
        <v>31.6</v>
      </c>
      <c r="E56" s="16">
        <v>1.96</v>
      </c>
      <c r="F56" s="16">
        <v>0.94</v>
      </c>
      <c r="G56" s="16">
        <f>($I$25*(E56-F56))/(C56*D56)</f>
        <v>2.7628749683544305</v>
      </c>
      <c r="H56" s="154">
        <f>AVERAGE(G54:G56)</f>
        <v>2.7177299525316463</v>
      </c>
      <c r="I56" s="39">
        <f>($I$25*(($J$25*F56)-E56))/(C56*D56)</f>
        <v>0.29253970253164585</v>
      </c>
      <c r="J56" s="39">
        <f>AVERAGE(I54:I56)</f>
        <v>0.29434550316455727</v>
      </c>
    </row>
    <row r="57" spans="1:10" x14ac:dyDescent="0.25">
      <c r="A57" s="3" t="s">
        <v>421</v>
      </c>
      <c r="B57" s="15">
        <v>41033</v>
      </c>
      <c r="C57" s="152">
        <v>100</v>
      </c>
      <c r="D57" s="37">
        <v>100</v>
      </c>
      <c r="E57" s="16">
        <v>3.74</v>
      </c>
      <c r="F57" s="16">
        <v>1.91</v>
      </c>
      <c r="G57" s="16">
        <f>($I$25*(E57-F57))/(C57*D57)</f>
        <v>1.5663875850000004</v>
      </c>
      <c r="H57" s="151"/>
      <c r="I57" s="39">
        <f>($I$25*(($J$25*F57)-E57))/(C57*D57)</f>
        <v>0.39544866899999986</v>
      </c>
      <c r="J57" s="154"/>
    </row>
    <row r="58" spans="1:10" x14ac:dyDescent="0.25">
      <c r="A58" s="3" t="s">
        <v>422</v>
      </c>
      <c r="B58" s="15">
        <v>41033</v>
      </c>
      <c r="C58" s="152">
        <v>100</v>
      </c>
      <c r="D58" s="37">
        <v>100</v>
      </c>
      <c r="E58" s="16">
        <v>3.88</v>
      </c>
      <c r="F58" s="16">
        <v>1.96</v>
      </c>
      <c r="G58" s="16">
        <f>($I$25*(E58-F58))/(C58*D58)</f>
        <v>1.6434230400000001</v>
      </c>
      <c r="H58" s="151"/>
      <c r="I58" s="39">
        <f>($I$25*(($J$25*F58)-E58))/(C58*D58)</f>
        <v>0.36977018400000039</v>
      </c>
      <c r="J58" s="154"/>
    </row>
    <row r="59" spans="1:10" x14ac:dyDescent="0.25">
      <c r="A59" s="3" t="s">
        <v>423</v>
      </c>
      <c r="B59" s="15">
        <v>41033</v>
      </c>
      <c r="C59" s="152">
        <v>100</v>
      </c>
      <c r="D59" s="37">
        <v>100</v>
      </c>
      <c r="E59" s="16">
        <v>3.75</v>
      </c>
      <c r="F59" s="16">
        <v>1.92</v>
      </c>
      <c r="G59" s="16">
        <f>($I$25*(E59-F59))/(C59*D59)</f>
        <v>1.5663875850000002</v>
      </c>
      <c r="H59" s="155">
        <f>AVERAGE(G57:G59)</f>
        <v>1.5920660700000002</v>
      </c>
      <c r="I59" s="39">
        <f>($I$25*(($J$25*F59)-E59))/(C59*D59)</f>
        <v>0.40572006300000019</v>
      </c>
      <c r="J59" s="39">
        <f>AVERAGE(I57:I59)</f>
        <v>0.39031297200000009</v>
      </c>
    </row>
    <row r="60" spans="1:10" x14ac:dyDescent="0.25">
      <c r="A60" s="3" t="s">
        <v>424</v>
      </c>
      <c r="B60" s="15">
        <v>41033</v>
      </c>
      <c r="C60" s="152">
        <v>100</v>
      </c>
      <c r="D60" s="37">
        <v>100</v>
      </c>
      <c r="E60" s="16">
        <v>3.95</v>
      </c>
      <c r="F60" s="16">
        <v>1.95</v>
      </c>
      <c r="G60" s="16">
        <f>($I$25*(E60-F60))/(C60*D60)</f>
        <v>1.7118990000000001</v>
      </c>
      <c r="H60" s="151"/>
      <c r="I60" s="39">
        <f>($I$25*(($J$25*F60)-E60))/(C60*D60)</f>
        <v>0.2910228299999999</v>
      </c>
      <c r="J60" s="154"/>
    </row>
    <row r="61" spans="1:10" x14ac:dyDescent="0.25">
      <c r="A61" s="3" t="s">
        <v>425</v>
      </c>
      <c r="B61" s="15">
        <v>41033</v>
      </c>
      <c r="C61" s="152">
        <v>100</v>
      </c>
      <c r="D61" s="37">
        <v>100</v>
      </c>
      <c r="E61" s="16">
        <v>3.75</v>
      </c>
      <c r="F61" s="16">
        <v>1.87</v>
      </c>
      <c r="G61" s="16">
        <f>($I$25*(E61-F61))/(C61*D61)</f>
        <v>1.6091850599999999</v>
      </c>
      <c r="H61" s="151"/>
      <c r="I61" s="39">
        <f>($I$25*(($J$25*F61)-E61))/(C61*D61)</f>
        <v>0.31156561800000065</v>
      </c>
      <c r="J61" s="154"/>
    </row>
    <row r="62" spans="1:10" x14ac:dyDescent="0.25">
      <c r="A62" s="3" t="s">
        <v>426</v>
      </c>
      <c r="B62" s="15">
        <v>41033</v>
      </c>
      <c r="C62" s="152">
        <v>100</v>
      </c>
      <c r="D62" s="37">
        <v>100</v>
      </c>
      <c r="E62" s="16">
        <v>3.72</v>
      </c>
      <c r="F62" s="16">
        <v>1.84</v>
      </c>
      <c r="G62" s="16">
        <f>($I$25*(E62-F62))/(C62*D62)</f>
        <v>1.6091850600000004</v>
      </c>
      <c r="H62" s="154">
        <f>AVERAGE(G60:G62)</f>
        <v>1.6434230400000001</v>
      </c>
      <c r="I62" s="39">
        <f>($I$25*(($J$25*F62)-E62))/(C62*D62)</f>
        <v>0.28075143600000063</v>
      </c>
      <c r="J62" s="39">
        <f>AVERAGE(I60:I62)</f>
        <v>0.29444662800000038</v>
      </c>
    </row>
    <row r="63" spans="1:10" x14ac:dyDescent="0.25">
      <c r="A63" s="3" t="s">
        <v>430</v>
      </c>
      <c r="B63" s="15">
        <v>41046</v>
      </c>
      <c r="C63" s="152">
        <v>100</v>
      </c>
      <c r="D63" s="37">
        <v>31.6</v>
      </c>
      <c r="E63" s="16">
        <v>1.72</v>
      </c>
      <c r="F63" s="16">
        <v>0.87</v>
      </c>
      <c r="G63" s="16">
        <f>($I$25*(E63-F63))/(C63*D63)</f>
        <v>2.3023958069620254</v>
      </c>
      <c r="H63" s="154"/>
      <c r="I63" s="39">
        <f>($I$25*(($J$25*F63)-E63))/(C63*D63)</f>
        <v>0.52548798417721576</v>
      </c>
      <c r="J63" s="154"/>
    </row>
    <row r="64" spans="1:10" x14ac:dyDescent="0.25">
      <c r="A64" s="3" t="s">
        <v>431</v>
      </c>
      <c r="B64" s="15">
        <v>41046</v>
      </c>
      <c r="C64" s="152">
        <v>100</v>
      </c>
      <c r="D64" s="37">
        <v>31.6</v>
      </c>
      <c r="E64" s="16">
        <v>2</v>
      </c>
      <c r="F64" s="16">
        <v>1.03</v>
      </c>
      <c r="G64" s="16">
        <f>($I$25*(E64-F64))/(C64*D64)</f>
        <v>2.6274399208860761</v>
      </c>
      <c r="H64" s="154"/>
      <c r="I64" s="39">
        <f>($I$25*(($J$25*F64)-E64))/(C64*D64)</f>
        <v>0.72051445253164692</v>
      </c>
      <c r="J64" s="154"/>
    </row>
    <row r="65" spans="1:10" s="10" customFormat="1" x14ac:dyDescent="0.25">
      <c r="A65" s="10" t="s">
        <v>432</v>
      </c>
      <c r="B65" s="40">
        <v>41046</v>
      </c>
      <c r="C65" s="158">
        <v>100</v>
      </c>
      <c r="D65" s="41">
        <v>31.6</v>
      </c>
      <c r="E65" s="39">
        <v>2.0099999999999998</v>
      </c>
      <c r="F65" s="39">
        <v>1.03</v>
      </c>
      <c r="G65" s="39">
        <f>($I$25*(E65-F65))/(C65*D65)</f>
        <v>2.6545269303797467</v>
      </c>
      <c r="H65" s="157">
        <f>AVERAGE(G63:G65)</f>
        <v>2.5281208860759494</v>
      </c>
      <c r="I65" s="39">
        <f>($I$25*(($J$25*F65)-E65))/(C65*D65)</f>
        <v>0.69342744303797654</v>
      </c>
      <c r="J65" s="39">
        <f>AVERAGE(I63:I65)</f>
        <v>0.64647662658227978</v>
      </c>
    </row>
    <row r="66" spans="1:10" x14ac:dyDescent="0.25">
      <c r="A66" s="3" t="s">
        <v>433</v>
      </c>
      <c r="B66" s="15">
        <v>41046</v>
      </c>
      <c r="C66" s="152">
        <v>100</v>
      </c>
      <c r="D66" s="37">
        <v>31.6</v>
      </c>
      <c r="E66" s="16">
        <v>2.21</v>
      </c>
      <c r="F66" s="16">
        <v>1.06</v>
      </c>
      <c r="G66" s="16">
        <f>($I$25*(E66-F66))/(C66*D66)</f>
        <v>3.1150060917721523</v>
      </c>
      <c r="H66" s="154"/>
      <c r="I66" s="39">
        <f>($I$25*(($J$25*F66)-E66))/(C66*D66)</f>
        <v>0.33046151582278571</v>
      </c>
      <c r="J66" s="154"/>
    </row>
    <row r="67" spans="1:10" x14ac:dyDescent="0.25">
      <c r="A67" s="3" t="s">
        <v>434</v>
      </c>
      <c r="B67" s="15">
        <v>41046</v>
      </c>
      <c r="C67" s="152">
        <v>100</v>
      </c>
      <c r="D67" s="37">
        <v>31.6</v>
      </c>
      <c r="E67" s="16">
        <v>2.41</v>
      </c>
      <c r="F67" s="16">
        <v>1.18</v>
      </c>
      <c r="G67" s="16">
        <f>($I$25*(E67-F67))/(C67*D67)</f>
        <v>3.3317021677215197</v>
      </c>
      <c r="H67" s="154"/>
      <c r="I67" s="39">
        <f>($I$25*(($J$25*F67)-E67))/(C67*D67)</f>
        <v>0.50381837658227835</v>
      </c>
      <c r="J67" s="154"/>
    </row>
    <row r="68" spans="1:10" s="10" customFormat="1" x14ac:dyDescent="0.25">
      <c r="A68" s="10" t="s">
        <v>435</v>
      </c>
      <c r="B68" s="40">
        <v>41046</v>
      </c>
      <c r="C68" s="158">
        <v>100</v>
      </c>
      <c r="D68" s="41">
        <v>31.6</v>
      </c>
      <c r="E68" s="39">
        <v>2.25</v>
      </c>
      <c r="F68" s="39">
        <v>1.0900000000000001</v>
      </c>
      <c r="G68" s="39">
        <f>($I$25*(E68-F68))/(C68*D68)</f>
        <v>3.1420931012658229</v>
      </c>
      <c r="H68" s="157">
        <f>AVERAGE(G66:G68)</f>
        <v>3.196267120253165</v>
      </c>
      <c r="I68" s="39">
        <f>($I$25*(($J$25*F68)-E68))/(C68*D68)</f>
        <v>0.40088774050633075</v>
      </c>
      <c r="J68" s="39">
        <f>AVERAGE(I66:I68)</f>
        <v>0.41172254430379823</v>
      </c>
    </row>
    <row r="69" spans="1:10" x14ac:dyDescent="0.25">
      <c r="A69" s="3" t="s">
        <v>436</v>
      </c>
      <c r="B69" s="15">
        <v>41046</v>
      </c>
      <c r="C69" s="152">
        <v>100</v>
      </c>
      <c r="D69" s="37">
        <v>100</v>
      </c>
      <c r="E69" s="16">
        <v>3.5</v>
      </c>
      <c r="F69" s="16">
        <v>1.72</v>
      </c>
      <c r="G69" s="16">
        <f>($I$25*(E69-F69))/(C69*D69)</f>
        <v>1.52359011</v>
      </c>
      <c r="H69" s="154"/>
      <c r="I69" s="39">
        <f>($I$25*(($J$25*F69)-E69))/(C69*D69)</f>
        <v>0.24308965800000024</v>
      </c>
      <c r="J69" s="154"/>
    </row>
    <row r="70" spans="1:10" x14ac:dyDescent="0.25">
      <c r="A70" s="3" t="s">
        <v>437</v>
      </c>
      <c r="B70" s="15">
        <v>41046</v>
      </c>
      <c r="C70" s="152">
        <v>100</v>
      </c>
      <c r="D70" s="37">
        <v>100</v>
      </c>
      <c r="E70" s="16">
        <v>3.59</v>
      </c>
      <c r="F70" s="16">
        <v>1.78</v>
      </c>
      <c r="G70" s="16">
        <f>($I$25*(E70-F70))/(C70*D70)</f>
        <v>1.5492685949999998</v>
      </c>
      <c r="H70" s="154"/>
      <c r="I70" s="39">
        <f>($I$25*(($J$25*F70)-E70))/(C70*D70)</f>
        <v>0.27903953700000045</v>
      </c>
      <c r="J70" s="154"/>
    </row>
    <row r="71" spans="1:10" x14ac:dyDescent="0.25">
      <c r="A71" s="3" t="s">
        <v>438</v>
      </c>
      <c r="B71" s="15">
        <v>41046</v>
      </c>
      <c r="C71" s="152">
        <v>100</v>
      </c>
      <c r="D71" s="37">
        <v>100</v>
      </c>
      <c r="E71" s="16">
        <v>3.43</v>
      </c>
      <c r="F71" s="16">
        <v>1.69</v>
      </c>
      <c r="G71" s="16">
        <f>($I$25*(E71-F71))/(C71*D71)</f>
        <v>1.4893521300000003</v>
      </c>
      <c r="H71" s="154">
        <f>AVERAGE(G69:G71)</f>
        <v>1.5207369450000001</v>
      </c>
      <c r="I71" s="39">
        <f>($I$25*(($J$25*F71)-E71))/(C71*D71)</f>
        <v>0.24651345599999985</v>
      </c>
      <c r="J71" s="39">
        <f>AVERAGE(I69:I71)</f>
        <v>0.25621421700000019</v>
      </c>
    </row>
    <row r="72" spans="1:10" x14ac:dyDescent="0.25">
      <c r="A72" s="3" t="s">
        <v>445</v>
      </c>
      <c r="B72" s="15">
        <v>41047</v>
      </c>
      <c r="C72" s="152">
        <v>100</v>
      </c>
      <c r="D72" s="37">
        <v>100</v>
      </c>
      <c r="E72" s="16">
        <v>2.96</v>
      </c>
      <c r="F72" s="16">
        <v>1.59</v>
      </c>
      <c r="G72" s="16">
        <f>($I$25*(E72-F72))/(C72*D72)</f>
        <v>1.1726508149999999</v>
      </c>
      <c r="H72" s="154"/>
      <c r="I72" s="39">
        <f>($I$25*(($J$25*F72)-E72))/(C72*D72)</f>
        <v>0.46050083100000067</v>
      </c>
      <c r="J72" s="154"/>
    </row>
    <row r="73" spans="1:10" x14ac:dyDescent="0.25">
      <c r="A73" s="3" t="s">
        <v>446</v>
      </c>
      <c r="B73" s="15">
        <v>41047</v>
      </c>
      <c r="C73" s="152">
        <v>100</v>
      </c>
      <c r="D73" s="37">
        <v>100</v>
      </c>
      <c r="E73" s="16">
        <v>3.15</v>
      </c>
      <c r="F73" s="16">
        <v>1.73</v>
      </c>
      <c r="G73" s="16">
        <f>($I$25*(E73-F73))/(C73*D73)</f>
        <v>1.2154482900000001</v>
      </c>
      <c r="H73" s="154"/>
      <c r="I73" s="39">
        <f>($I$25*(($J$25*F73)-E73))/(C73*D73)</f>
        <v>0.56150287200000015</v>
      </c>
      <c r="J73" s="154"/>
    </row>
    <row r="74" spans="1:10" x14ac:dyDescent="0.25">
      <c r="A74" s="3" t="s">
        <v>447</v>
      </c>
      <c r="B74" s="15">
        <v>41047</v>
      </c>
      <c r="C74" s="152">
        <v>100</v>
      </c>
      <c r="D74" s="37">
        <v>100</v>
      </c>
      <c r="E74" s="16">
        <v>3.14</v>
      </c>
      <c r="F74" s="16">
        <v>1.74</v>
      </c>
      <c r="G74" s="16">
        <f>($I$25*(E74-F74))/(C74*D74)</f>
        <v>1.1983293000000002</v>
      </c>
      <c r="H74" s="154">
        <f>AVERAGE(G72:G74)</f>
        <v>1.1954761350000001</v>
      </c>
      <c r="I74" s="39">
        <f>($I$25*(($J$25*F74)-E74))/(C74*D74)</f>
        <v>0.5888932560000002</v>
      </c>
      <c r="J74" s="39">
        <f>AVERAGE(I72:I74)</f>
        <v>0.53696565300000032</v>
      </c>
    </row>
    <row r="75" spans="1:10" x14ac:dyDescent="0.25">
      <c r="A75" s="3" t="s">
        <v>439</v>
      </c>
      <c r="B75" s="15">
        <v>41047</v>
      </c>
      <c r="C75" s="152">
        <v>100</v>
      </c>
      <c r="D75" s="37">
        <v>100</v>
      </c>
      <c r="E75" s="16">
        <v>2.5299999999999998</v>
      </c>
      <c r="F75" s="16">
        <v>1.39</v>
      </c>
      <c r="G75" s="16">
        <f>($I$25*(E75-F75))/(C75*D75)</f>
        <v>0.97578242999999998</v>
      </c>
      <c r="H75" s="154"/>
      <c r="I75" s="39">
        <f>($I$25*(($J$25*F75)-E75))/(C75*D75)</f>
        <v>0.45194133600000003</v>
      </c>
      <c r="J75" s="154"/>
    </row>
    <row r="76" spans="1:10" x14ac:dyDescent="0.25">
      <c r="A76" s="3" t="s">
        <v>440</v>
      </c>
      <c r="B76" s="15">
        <v>41047</v>
      </c>
      <c r="C76" s="152">
        <v>100</v>
      </c>
      <c r="D76" s="37">
        <v>100</v>
      </c>
      <c r="E76" s="16">
        <v>2.62</v>
      </c>
      <c r="F76" s="16">
        <v>1.42</v>
      </c>
      <c r="G76" s="16">
        <f>($I$25*(E76-F76))/(C76*D76)</f>
        <v>1.0271394000000003</v>
      </c>
      <c r="H76" s="154"/>
      <c r="I76" s="39">
        <f>($I$25*(($J$25*F76)-E76))/(C76*D76)</f>
        <v>0.43139854800000005</v>
      </c>
      <c r="J76" s="154"/>
    </row>
    <row r="77" spans="1:10" x14ac:dyDescent="0.25">
      <c r="A77" s="3" t="s">
        <v>441</v>
      </c>
      <c r="B77" s="15">
        <v>41047</v>
      </c>
      <c r="C77" s="152">
        <v>100</v>
      </c>
      <c r="D77" s="37">
        <v>100</v>
      </c>
      <c r="E77" s="16">
        <v>2.5</v>
      </c>
      <c r="F77" s="16">
        <v>1.38</v>
      </c>
      <c r="G77" s="16">
        <f>($I$25*(E77-F77))/(C77*D77)</f>
        <v>0.95866344000000026</v>
      </c>
      <c r="H77" s="154">
        <f>AVERAGE(G75:G77)</f>
        <v>0.98719509000000016</v>
      </c>
      <c r="I77" s="39">
        <f>($I$25*(($J$25*F77)-E77))/(C77*D77)</f>
        <v>0.45878893200000009</v>
      </c>
      <c r="J77" s="39">
        <f>AVERAGE(I75:I77)</f>
        <v>0.44737627200000007</v>
      </c>
    </row>
    <row r="78" spans="1:10" x14ac:dyDescent="0.25">
      <c r="A78" s="3" t="s">
        <v>442</v>
      </c>
      <c r="B78" s="15">
        <v>41047</v>
      </c>
      <c r="C78" s="152">
        <v>100</v>
      </c>
      <c r="D78" s="37">
        <v>100</v>
      </c>
      <c r="E78" s="16">
        <v>2.72</v>
      </c>
      <c r="F78" s="16">
        <v>1.46</v>
      </c>
      <c r="G78" s="16">
        <f>($I$25*(E78-F78))/(C78*D78)</f>
        <v>1.0784963700000003</v>
      </c>
      <c r="H78" s="154"/>
      <c r="I78" s="39">
        <f>($I$25*(($J$25*F78)-E78))/(C78*D78)</f>
        <v>0.42112715400000006</v>
      </c>
      <c r="J78" s="154"/>
    </row>
    <row r="79" spans="1:10" x14ac:dyDescent="0.25">
      <c r="A79" s="3" t="s">
        <v>443</v>
      </c>
      <c r="B79" s="15">
        <v>41047</v>
      </c>
      <c r="C79" s="152">
        <v>100</v>
      </c>
      <c r="D79" s="37">
        <v>100</v>
      </c>
      <c r="E79" s="16">
        <v>2.54</v>
      </c>
      <c r="F79" s="16">
        <v>1.37</v>
      </c>
      <c r="G79" s="16">
        <f>($I$25*(E79-F79))/(C79*D79)</f>
        <v>1.001460915</v>
      </c>
      <c r="H79" s="154"/>
      <c r="I79" s="39">
        <f>($I$25*(($J$25*F79)-E79))/(C79*D79)</f>
        <v>0.40572006300000057</v>
      </c>
      <c r="J79" s="154"/>
    </row>
    <row r="80" spans="1:10" x14ac:dyDescent="0.25">
      <c r="A80" s="3" t="s">
        <v>444</v>
      </c>
      <c r="B80" s="15">
        <v>41047</v>
      </c>
      <c r="C80" s="152">
        <v>100</v>
      </c>
      <c r="D80" s="37">
        <v>100</v>
      </c>
      <c r="E80" s="16">
        <v>2.63</v>
      </c>
      <c r="F80" s="16">
        <v>1.44</v>
      </c>
      <c r="G80" s="16">
        <f>($I$25*(E80-F80))/(C80*D80)</f>
        <v>1.018579905</v>
      </c>
      <c r="H80" s="154">
        <f>AVERAGE(G78:G80)</f>
        <v>1.03284573</v>
      </c>
      <c r="I80" s="39">
        <f>($I$25*(($J$25*F80)-E80))/(C80*D80)</f>
        <v>0.46050083100000028</v>
      </c>
      <c r="J80" s="39">
        <f>AVERAGE(I78:I80)</f>
        <v>0.42911601600000032</v>
      </c>
    </row>
    <row r="81" spans="1:10" x14ac:dyDescent="0.25">
      <c r="A81" s="3" t="s">
        <v>448</v>
      </c>
      <c r="B81" s="15">
        <v>41060</v>
      </c>
      <c r="C81" s="152">
        <v>100</v>
      </c>
      <c r="D81" s="37">
        <v>31.6</v>
      </c>
      <c r="E81" s="16">
        <v>1.9</v>
      </c>
      <c r="F81" s="16">
        <v>0.99</v>
      </c>
      <c r="G81" s="16">
        <f>($I$25*(E81-F81))/(C81*D81)</f>
        <v>2.4649178639240508</v>
      </c>
      <c r="H81" s="154"/>
      <c r="I81" s="39">
        <f>($I$25*(($J$25*F81)-E81))/(C81*D81)</f>
        <v>0.75301886392405071</v>
      </c>
      <c r="J81" s="154"/>
    </row>
    <row r="82" spans="1:10" x14ac:dyDescent="0.25">
      <c r="A82" s="3" t="s">
        <v>449</v>
      </c>
      <c r="B82" s="15">
        <v>41060</v>
      </c>
      <c r="C82" s="152">
        <v>100</v>
      </c>
      <c r="D82" s="37">
        <v>31.6</v>
      </c>
      <c r="E82" s="16">
        <v>1.95</v>
      </c>
      <c r="F82" s="16">
        <v>1.02</v>
      </c>
      <c r="G82" s="16">
        <f>($I$25*(E82-F82))/(C82*D82)</f>
        <v>2.5190918829113924</v>
      </c>
      <c r="H82" s="154"/>
      <c r="I82" s="39">
        <f>($I$25*(($J$25*F82)-E82))/(C82*D82)</f>
        <v>0.79635807911392487</v>
      </c>
      <c r="J82" s="154"/>
    </row>
    <row r="83" spans="1:10" x14ac:dyDescent="0.25">
      <c r="A83" s="3" t="s">
        <v>450</v>
      </c>
      <c r="B83" s="15">
        <v>41060</v>
      </c>
      <c r="C83" s="152">
        <v>100</v>
      </c>
      <c r="D83" s="37">
        <v>31.6</v>
      </c>
      <c r="E83" s="16">
        <v>1.89</v>
      </c>
      <c r="F83" s="16">
        <v>1</v>
      </c>
      <c r="G83" s="16">
        <f>($I$25*(E83-F83))/(C83*D83)</f>
        <v>2.4107438449367087</v>
      </c>
      <c r="H83" s="154">
        <f>AVERAGE(G81:G83)</f>
        <v>2.4649178639240508</v>
      </c>
      <c r="I83" s="39">
        <f>($I$25*(($J$25*F83)-E83))/(C83*D83)</f>
        <v>0.83969729430379825</v>
      </c>
      <c r="J83" s="39">
        <f>AVERAGE(I81:I83)</f>
        <v>0.79635807911392453</v>
      </c>
    </row>
    <row r="84" spans="1:10" x14ac:dyDescent="0.25">
      <c r="A84" s="3" t="s">
        <v>451</v>
      </c>
      <c r="B84" s="15">
        <v>41060</v>
      </c>
      <c r="C84" s="152">
        <v>100</v>
      </c>
      <c r="D84" s="37">
        <v>31.6</v>
      </c>
      <c r="E84" s="16">
        <v>1.45</v>
      </c>
      <c r="F84" s="16">
        <v>0.76</v>
      </c>
      <c r="G84" s="16">
        <f>($I$25*(E84-F84))/(C84*D84)</f>
        <v>1.8690036550632911</v>
      </c>
      <c r="H84" s="16"/>
      <c r="I84" s="39">
        <f>($I$25*(($J$25*F84)-E84))/(C84*D84)</f>
        <v>0.60133161075949426</v>
      </c>
    </row>
    <row r="85" spans="1:10" x14ac:dyDescent="0.25">
      <c r="A85" s="3" t="s">
        <v>452</v>
      </c>
      <c r="B85" s="15">
        <v>41060</v>
      </c>
      <c r="C85" s="152">
        <v>100</v>
      </c>
      <c r="D85" s="37">
        <v>31.6</v>
      </c>
      <c r="E85" s="16">
        <v>1.41</v>
      </c>
      <c r="F85" s="16">
        <v>0.73</v>
      </c>
      <c r="G85" s="16">
        <f>($I$25*(E85-F85))/(C85*D85)</f>
        <v>1.8419166455696203</v>
      </c>
      <c r="H85" s="16"/>
      <c r="I85" s="39">
        <f>($I$25*(($J$25*F85)-E85))/(C85*D85)</f>
        <v>0.53090538607594984</v>
      </c>
    </row>
    <row r="86" spans="1:10" x14ac:dyDescent="0.25">
      <c r="A86" s="3" t="s">
        <v>453</v>
      </c>
      <c r="B86" s="15">
        <v>41060</v>
      </c>
      <c r="C86" s="152">
        <v>100</v>
      </c>
      <c r="D86" s="37">
        <v>31.6</v>
      </c>
      <c r="E86" s="16">
        <v>1.44</v>
      </c>
      <c r="F86" s="16">
        <v>0.75</v>
      </c>
      <c r="G86" s="16">
        <f>($I$25*(E86-F86))/(C86*D86)</f>
        <v>1.8690036550632911</v>
      </c>
      <c r="H86" s="154">
        <f>AVERAGE(G84:G86)</f>
        <v>1.8599746518987341</v>
      </c>
      <c r="I86" s="39">
        <f>($I$25*(($J$25*F86)-E86))/(C86*D86)</f>
        <v>0.56882719936708914</v>
      </c>
      <c r="J86" s="39">
        <f>AVERAGE(I84:I86)</f>
        <v>0.56702139873417778</v>
      </c>
    </row>
    <row r="87" spans="1:10" x14ac:dyDescent="0.25">
      <c r="A87" s="3" t="s">
        <v>454</v>
      </c>
      <c r="B87" s="15">
        <v>41060</v>
      </c>
      <c r="C87" s="152">
        <v>100</v>
      </c>
      <c r="D87" s="37">
        <v>31.6</v>
      </c>
      <c r="E87" s="16">
        <v>1.48</v>
      </c>
      <c r="F87" s="16">
        <v>0.73</v>
      </c>
      <c r="G87" s="16">
        <f>($I$25*(E87-F87))/(C87*D87)</f>
        <v>2.0315257120253163</v>
      </c>
      <c r="H87" s="16"/>
      <c r="I87" s="39">
        <f>($I$25*(($J$25*F87)-E87))/(C87*D87)</f>
        <v>0.34129631962025347</v>
      </c>
    </row>
    <row r="88" spans="1:10" x14ac:dyDescent="0.25">
      <c r="A88" s="3" t="s">
        <v>455</v>
      </c>
      <c r="B88" s="15">
        <v>41060</v>
      </c>
      <c r="C88" s="152">
        <v>100</v>
      </c>
      <c r="D88" s="37">
        <v>31.6</v>
      </c>
      <c r="E88" s="16">
        <v>1.52</v>
      </c>
      <c r="F88" s="16">
        <v>0.76</v>
      </c>
      <c r="G88" s="16">
        <f>($I$25*(E88-F88))/(C88*D88)</f>
        <v>2.0586127215189878</v>
      </c>
      <c r="H88" s="16"/>
      <c r="I88" s="39">
        <f>($I$25*(($J$25*F88)-E88))/(C88*D88)</f>
        <v>0.4117225443037979</v>
      </c>
    </row>
    <row r="89" spans="1:10" x14ac:dyDescent="0.25">
      <c r="A89" s="3" t="s">
        <v>456</v>
      </c>
      <c r="B89" s="15">
        <v>41060</v>
      </c>
      <c r="C89" s="152">
        <v>100</v>
      </c>
      <c r="D89" s="37">
        <v>31.6</v>
      </c>
      <c r="E89" s="16">
        <v>1.48</v>
      </c>
      <c r="F89" s="16">
        <v>0.73</v>
      </c>
      <c r="G89" s="16">
        <f>($I$25*(E89-F89))/(C89*D89)</f>
        <v>2.0315257120253163</v>
      </c>
      <c r="H89" s="154">
        <f>AVERAGE(G87:G89)</f>
        <v>2.0405547151898733</v>
      </c>
      <c r="I89" s="39">
        <f>($I$25*(($J$25*F89)-E89))/(C89*D89)</f>
        <v>0.34129631962025347</v>
      </c>
      <c r="J89" s="39">
        <f>AVERAGE(I87:I89)</f>
        <v>0.36477172784810158</v>
      </c>
    </row>
    <row r="90" spans="1:10" x14ac:dyDescent="0.25">
      <c r="A90" s="3" t="s">
        <v>457</v>
      </c>
      <c r="B90" s="15">
        <v>41061</v>
      </c>
      <c r="C90" s="152">
        <v>100</v>
      </c>
      <c r="D90" s="37">
        <v>100</v>
      </c>
      <c r="E90" s="16">
        <v>2.06</v>
      </c>
      <c r="F90" s="16">
        <v>1</v>
      </c>
      <c r="G90" s="16">
        <f>($I$25*(E90-F90))/(C90*D90)</f>
        <v>0.90730647000000009</v>
      </c>
      <c r="H90" s="16"/>
      <c r="I90" s="39">
        <f>($I$25*(($J$25*F90)-E90))/(C90*D90)</f>
        <v>0.11983293000000013</v>
      </c>
    </row>
    <row r="91" spans="1:10" x14ac:dyDescent="0.25">
      <c r="A91" s="3" t="s">
        <v>458</v>
      </c>
      <c r="B91" s="15">
        <v>41061</v>
      </c>
      <c r="C91" s="152">
        <v>100</v>
      </c>
      <c r="D91" s="37">
        <v>100</v>
      </c>
      <c r="E91" s="16">
        <v>2.11</v>
      </c>
      <c r="F91" s="16">
        <v>1.04</v>
      </c>
      <c r="G91" s="16">
        <f>($I$25*(E91-F91))/(C91*D91)</f>
        <v>0.91586596499999995</v>
      </c>
      <c r="H91" s="16"/>
      <c r="I91" s="39">
        <f>($I$25*(($J$25*F91)-E91))/(C91*D91)</f>
        <v>0.15235901100000035</v>
      </c>
    </row>
    <row r="92" spans="1:10" x14ac:dyDescent="0.25">
      <c r="A92" s="3" t="s">
        <v>459</v>
      </c>
      <c r="B92" s="15">
        <v>41061</v>
      </c>
      <c r="C92" s="152">
        <v>100</v>
      </c>
      <c r="D92" s="37">
        <v>100</v>
      </c>
      <c r="E92" s="16">
        <v>2.06</v>
      </c>
      <c r="F92" s="16">
        <v>0.99</v>
      </c>
      <c r="G92" s="16">
        <f>($I$25*(E92-F92))/(C92*D92)</f>
        <v>0.91586596500000017</v>
      </c>
      <c r="H92" s="154">
        <f>AVERAGE(G90:G92)</f>
        <v>0.91301280000000007</v>
      </c>
      <c r="I92" s="39">
        <f>($I$25*(($J$25*F92)-E92))/(C92*D92)</f>
        <v>0.1010020409999999</v>
      </c>
      <c r="J92" s="39">
        <f>AVERAGE(I90:I92)</f>
        <v>0.12439799400000014</v>
      </c>
    </row>
    <row r="93" spans="1:10" x14ac:dyDescent="0.25">
      <c r="A93" s="3" t="s">
        <v>460</v>
      </c>
      <c r="B93" s="15">
        <v>41061</v>
      </c>
      <c r="C93" s="152">
        <v>100</v>
      </c>
      <c r="D93" s="37">
        <v>100</v>
      </c>
      <c r="E93" s="16">
        <v>1.64</v>
      </c>
      <c r="F93" s="16">
        <v>0.8</v>
      </c>
      <c r="G93" s="16">
        <f>($I$25*(E93-F93))/(C93*D93)</f>
        <v>0.71899757999999991</v>
      </c>
      <c r="H93" s="16"/>
      <c r="I93" s="39">
        <f>($I$25*(($J$25*F93)-E93))/(C93*D93)</f>
        <v>0.1027139400000003</v>
      </c>
    </row>
    <row r="94" spans="1:10" x14ac:dyDescent="0.25">
      <c r="A94" s="3" t="s">
        <v>461</v>
      </c>
      <c r="B94" s="15">
        <v>41061</v>
      </c>
      <c r="C94" s="152">
        <v>100</v>
      </c>
      <c r="D94" s="37">
        <v>100</v>
      </c>
      <c r="E94" s="16">
        <v>1.65</v>
      </c>
      <c r="F94" s="16">
        <v>0.82</v>
      </c>
      <c r="G94" s="16">
        <f>($I$25*(E94-F94))/(C94*D94)</f>
        <v>0.71043808500000005</v>
      </c>
      <c r="H94" s="16"/>
      <c r="I94" s="39">
        <f>($I$25*(($J$25*F94)-E94))/(C94*D94)</f>
        <v>0.13181622300000012</v>
      </c>
    </row>
    <row r="95" spans="1:10" x14ac:dyDescent="0.25">
      <c r="A95" s="3" t="s">
        <v>462</v>
      </c>
      <c r="B95" s="15">
        <v>41061</v>
      </c>
      <c r="C95" s="152">
        <v>100</v>
      </c>
      <c r="D95" s="37">
        <v>100</v>
      </c>
      <c r="E95" s="16">
        <v>1.74</v>
      </c>
      <c r="F95" s="16">
        <v>0.89</v>
      </c>
      <c r="G95" s="16">
        <f>($I$25*(E95-F95))/(C95*D95)</f>
        <v>0.72755707500000011</v>
      </c>
      <c r="H95" s="154">
        <f>AVERAGE(G93:G95)</f>
        <v>0.71899758000000003</v>
      </c>
      <c r="I95" s="39">
        <f>($I$25*(($J$25*F95)-E95))/(C95*D95)</f>
        <v>0.18659699100000018</v>
      </c>
      <c r="J95" s="39">
        <f>AVERAGE(I93:I95)</f>
        <v>0.14037571800000018</v>
      </c>
    </row>
    <row r="96" spans="1:10" x14ac:dyDescent="0.25">
      <c r="A96" s="3" t="s">
        <v>463</v>
      </c>
      <c r="B96" s="15">
        <v>41061</v>
      </c>
      <c r="C96" s="152">
        <v>100</v>
      </c>
      <c r="D96" s="37">
        <v>100</v>
      </c>
      <c r="E96" s="16">
        <v>2.0299999999999998</v>
      </c>
      <c r="F96" s="16">
        <v>1.06</v>
      </c>
      <c r="G96" s="16">
        <f>($I$25*(E96-F96))/(C96*D96)</f>
        <v>0.83027101499999989</v>
      </c>
      <c r="H96" s="16"/>
      <c r="I96" s="39">
        <f>($I$25*(($J$25*F96)-E96))/(C96*D96)</f>
        <v>0.25849674900000047</v>
      </c>
    </row>
    <row r="97" spans="1:11" x14ac:dyDescent="0.25">
      <c r="A97" s="3" t="s">
        <v>464</v>
      </c>
      <c r="B97" s="15">
        <v>41061</v>
      </c>
      <c r="C97" s="152">
        <v>100</v>
      </c>
      <c r="D97" s="37">
        <v>100</v>
      </c>
      <c r="E97" s="16">
        <v>2.13</v>
      </c>
      <c r="F97" s="16">
        <v>1.0900000000000001</v>
      </c>
      <c r="G97" s="16">
        <f>($I$25*(E97-F97))/(C97*D97)</f>
        <v>0.89018747999999992</v>
      </c>
      <c r="H97" s="16"/>
      <c r="I97" s="39">
        <f>($I$25*(($J$25*F97)-E97))/(C97*D97)</f>
        <v>0.2293944660000006</v>
      </c>
    </row>
    <row r="98" spans="1:11" x14ac:dyDescent="0.25">
      <c r="A98" s="3" t="s">
        <v>465</v>
      </c>
      <c r="B98" s="15">
        <v>41061</v>
      </c>
      <c r="C98" s="152">
        <v>100</v>
      </c>
      <c r="D98" s="37">
        <v>100</v>
      </c>
      <c r="E98" s="16">
        <v>2.04</v>
      </c>
      <c r="F98" s="16">
        <v>1.06</v>
      </c>
      <c r="G98" s="16">
        <f>($I$25*(E98-F98))/(C98*D98)</f>
        <v>0.8388305100000002</v>
      </c>
      <c r="H98" s="154">
        <f>AVERAGE(G96:G98)</f>
        <v>0.85309633500000004</v>
      </c>
      <c r="I98" s="39">
        <f>($I$25*(($J$25*F98)-E98))/(C98*D98)</f>
        <v>0.24993725400000025</v>
      </c>
      <c r="J98" s="39">
        <f>AVERAGE(I96:I98)</f>
        <v>0.24594282300000045</v>
      </c>
    </row>
    <row r="99" spans="1:11" x14ac:dyDescent="0.25">
      <c r="A99" s="3" t="s">
        <v>466</v>
      </c>
      <c r="B99" s="15">
        <v>41074</v>
      </c>
      <c r="C99" s="152">
        <v>100</v>
      </c>
      <c r="D99" s="37">
        <v>31.6</v>
      </c>
      <c r="E99" s="16">
        <v>3.33</v>
      </c>
      <c r="F99" s="16">
        <v>1.7</v>
      </c>
      <c r="G99" s="16">
        <f>($I$25*(E99-F99))/(C99*D99)</f>
        <v>4.4151825474683557</v>
      </c>
      <c r="H99" s="16"/>
      <c r="I99" s="39">
        <f>($I$25*(($J$25*F99)-E99))/(C99*D99)</f>
        <v>1.1105673892405068</v>
      </c>
    </row>
    <row r="100" spans="1:11" x14ac:dyDescent="0.25">
      <c r="A100" s="3" t="s">
        <v>467</v>
      </c>
      <c r="B100" s="15">
        <v>41074</v>
      </c>
      <c r="C100" s="152">
        <v>100</v>
      </c>
      <c r="D100" s="37">
        <v>31.6</v>
      </c>
      <c r="E100" s="16">
        <v>3.46</v>
      </c>
      <c r="F100" s="16">
        <v>1.75</v>
      </c>
      <c r="G100" s="16">
        <f>($I$25*(E100-F100))/(C100*D100)</f>
        <v>4.6318786234177214</v>
      </c>
      <c r="H100" s="16"/>
      <c r="I100" s="39">
        <f>($I$25*(($J$25*F100)-E100))/(C100*D100)</f>
        <v>1.0563933702531663</v>
      </c>
    </row>
    <row r="101" spans="1:11" x14ac:dyDescent="0.25">
      <c r="A101" s="10" t="s">
        <v>468</v>
      </c>
      <c r="B101" s="15">
        <v>41074</v>
      </c>
      <c r="C101" s="158">
        <v>100</v>
      </c>
      <c r="D101" s="41">
        <v>31.6</v>
      </c>
      <c r="E101" s="39">
        <v>3.46</v>
      </c>
      <c r="F101" s="39">
        <v>1.76</v>
      </c>
      <c r="G101" s="39">
        <f>($I$25*(E101-F101))/(C101*D101)</f>
        <v>4.6047916139240508</v>
      </c>
      <c r="H101" s="157">
        <f>AVERAGE(G99:G101)</f>
        <v>4.5506175949367096</v>
      </c>
      <c r="I101" s="39">
        <f>($I$25*(($J$25*F101)-E101))/(C101*D101)</f>
        <v>1.1159847911392415</v>
      </c>
      <c r="J101" s="39">
        <f>AVERAGE(I99:I101)</f>
        <v>1.0943151835443048</v>
      </c>
      <c r="K101" s="10"/>
    </row>
    <row r="102" spans="1:11" x14ac:dyDescent="0.25">
      <c r="A102" s="3" t="s">
        <v>469</v>
      </c>
      <c r="B102" s="15">
        <v>41074</v>
      </c>
      <c r="C102" s="152">
        <v>100</v>
      </c>
      <c r="D102" s="37">
        <v>31.6</v>
      </c>
      <c r="E102" s="16">
        <v>2.44</v>
      </c>
      <c r="F102" s="16">
        <v>1.21</v>
      </c>
      <c r="G102" s="16">
        <f>($I$25*(E102-F102))/(C102*D102)</f>
        <v>3.3317021677215193</v>
      </c>
      <c r="H102" s="16"/>
      <c r="I102" s="39">
        <f>($I$25*(($J$25*F102)-E102))/(C102*D102)</f>
        <v>0.6013316107594936</v>
      </c>
    </row>
    <row r="103" spans="1:11" x14ac:dyDescent="0.25">
      <c r="A103" s="3" t="s">
        <v>470</v>
      </c>
      <c r="B103" s="15">
        <v>41074</v>
      </c>
      <c r="C103" s="152">
        <v>100</v>
      </c>
      <c r="D103" s="37">
        <v>31.6</v>
      </c>
      <c r="E103" s="16">
        <v>2.48</v>
      </c>
      <c r="F103" s="16">
        <v>1.23</v>
      </c>
      <c r="G103" s="16">
        <f>($I$25*(E103-F103))/(C103*D103)</f>
        <v>3.3858761867088614</v>
      </c>
      <c r="H103" s="16"/>
      <c r="I103" s="39">
        <f>($I$25*(($J$25*F103)-E103))/(C103*D103)</f>
        <v>0.61216641455696208</v>
      </c>
    </row>
    <row r="104" spans="1:11" x14ac:dyDescent="0.25">
      <c r="A104" s="3" t="s">
        <v>471</v>
      </c>
      <c r="B104" s="15">
        <v>41074</v>
      </c>
      <c r="C104" s="152">
        <v>100</v>
      </c>
      <c r="D104" s="37">
        <v>31.6</v>
      </c>
      <c r="E104" s="16">
        <v>2.4500000000000002</v>
      </c>
      <c r="F104" s="16">
        <v>1.21</v>
      </c>
      <c r="G104" s="16">
        <f>($I$25*(E104-F104))/(C104*D104)</f>
        <v>3.3587891772151908</v>
      </c>
      <c r="H104" s="154">
        <f>AVERAGE(G102:G104)</f>
        <v>3.3587891772151903</v>
      </c>
      <c r="I104" s="39">
        <f>($I$25*(($J$25*F104)-E104))/(C104*D104)</f>
        <v>0.57424460126582211</v>
      </c>
      <c r="J104" s="39">
        <f>AVERAGE(I102:I104)</f>
        <v>0.5959142088607593</v>
      </c>
    </row>
    <row r="105" spans="1:11" x14ac:dyDescent="0.25">
      <c r="A105" s="3" t="s">
        <v>472</v>
      </c>
      <c r="B105" s="15">
        <v>41074</v>
      </c>
      <c r="C105" s="152">
        <v>100</v>
      </c>
      <c r="D105" s="37">
        <v>31.6</v>
      </c>
      <c r="E105" s="16">
        <v>1.82</v>
      </c>
      <c r="F105" s="16">
        <v>0.9</v>
      </c>
      <c r="G105" s="16">
        <f>($I$25*(E105-F105))/(C105*D105)</f>
        <v>2.4920048734177218</v>
      </c>
      <c r="H105" s="16"/>
      <c r="I105" s="39">
        <f>($I$25*(($J$25*F105)-E105))/(C105*D105)</f>
        <v>0.43339215189873459</v>
      </c>
    </row>
    <row r="106" spans="1:11" x14ac:dyDescent="0.25">
      <c r="A106" s="3" t="s">
        <v>473</v>
      </c>
      <c r="B106" s="15">
        <v>41074</v>
      </c>
      <c r="C106" s="152">
        <v>100</v>
      </c>
      <c r="D106" s="37">
        <v>31.6</v>
      </c>
      <c r="E106" s="16">
        <v>1.8</v>
      </c>
      <c r="F106" s="16">
        <v>0.88</v>
      </c>
      <c r="G106" s="16">
        <f>($I$25*(E106-F106))/(C106*D106)</f>
        <v>2.4920048734177218</v>
      </c>
      <c r="H106" s="16"/>
      <c r="I106" s="39">
        <f>($I$25*(($J$25*F106)-E106))/(C106*D106)</f>
        <v>0.36838332911392441</v>
      </c>
    </row>
    <row r="107" spans="1:11" x14ac:dyDescent="0.25">
      <c r="A107" s="3" t="s">
        <v>474</v>
      </c>
      <c r="B107" s="15">
        <v>41074</v>
      </c>
      <c r="C107" s="152">
        <v>100</v>
      </c>
      <c r="D107" s="37">
        <v>31.6</v>
      </c>
      <c r="E107" s="16">
        <v>1.83</v>
      </c>
      <c r="F107" s="16">
        <v>0.9</v>
      </c>
      <c r="G107" s="16">
        <f>($I$25*(E107-F107))/(C107*D107)</f>
        <v>2.5190918829113929</v>
      </c>
      <c r="H107" s="154">
        <f>AVERAGE(G105:G107)</f>
        <v>2.5010338765822788</v>
      </c>
      <c r="I107" s="39">
        <f>($I$25*(($J$25*F107)-E107))/(C107*D107)</f>
        <v>0.40630514240506366</v>
      </c>
      <c r="J107" s="39">
        <f>AVERAGE(I105:I107)</f>
        <v>0.40269354113924088</v>
      </c>
    </row>
    <row r="108" spans="1:11" x14ac:dyDescent="0.25">
      <c r="A108" s="3" t="s">
        <v>475</v>
      </c>
      <c r="B108" s="15">
        <v>41075</v>
      </c>
      <c r="C108" s="152">
        <v>100</v>
      </c>
      <c r="D108" s="37">
        <v>100</v>
      </c>
      <c r="E108" s="16">
        <v>1.57</v>
      </c>
      <c r="F108" s="16">
        <v>0.84</v>
      </c>
      <c r="G108" s="16">
        <f>($I$25*(E108-F108))/(C108*D108)</f>
        <v>0.62484313500000022</v>
      </c>
      <c r="H108" s="16"/>
      <c r="I108" s="39">
        <f>($I$25*(($J$25*F108)-E108))/(C108*D108)</f>
        <v>0.23795396100000002</v>
      </c>
    </row>
    <row r="109" spans="1:11" x14ac:dyDescent="0.25">
      <c r="A109" s="3" t="s">
        <v>476</v>
      </c>
      <c r="B109" s="15">
        <v>41075</v>
      </c>
      <c r="C109" s="152">
        <v>100</v>
      </c>
      <c r="D109" s="37">
        <v>100</v>
      </c>
      <c r="E109" s="16">
        <v>1.62</v>
      </c>
      <c r="F109" s="16">
        <v>0.85</v>
      </c>
      <c r="G109" s="16">
        <f>($I$25*(E109-F109))/(C109*D109)</f>
        <v>0.65908111500000011</v>
      </c>
      <c r="H109" s="16"/>
      <c r="I109" s="39">
        <f>($I$25*(($J$25*F109)-E109))/(C109*D109)</f>
        <v>0.21398737500000001</v>
      </c>
    </row>
    <row r="110" spans="1:11" x14ac:dyDescent="0.25">
      <c r="A110" s="3" t="s">
        <v>477</v>
      </c>
      <c r="B110" s="15">
        <v>41075</v>
      </c>
      <c r="C110" s="152">
        <v>100</v>
      </c>
      <c r="D110" s="37">
        <v>100</v>
      </c>
      <c r="E110" s="16">
        <v>1.56</v>
      </c>
      <c r="F110" s="16">
        <v>0.82</v>
      </c>
      <c r="G110" s="16">
        <f>($I$25*(E110-F110))/(C110*D110)</f>
        <v>0.63340263000000019</v>
      </c>
      <c r="H110" s="154">
        <f>AVERAGE(G108:G110)</f>
        <v>0.63910896000000017</v>
      </c>
      <c r="I110" s="39">
        <f>($I$25*(($J$25*F110)-E110))/(C110*D110)</f>
        <v>0.20885167799999999</v>
      </c>
      <c r="J110" s="39">
        <f>AVERAGE(I108:I110)</f>
        <v>0.220264338</v>
      </c>
    </row>
    <row r="111" spans="1:11" x14ac:dyDescent="0.25">
      <c r="A111" s="3" t="s">
        <v>478</v>
      </c>
      <c r="B111" s="15">
        <v>41075</v>
      </c>
      <c r="C111" s="152">
        <v>100</v>
      </c>
      <c r="D111" s="37">
        <v>100</v>
      </c>
      <c r="E111" s="16">
        <v>1.79</v>
      </c>
      <c r="F111" s="16">
        <v>1</v>
      </c>
      <c r="G111" s="16">
        <f>($I$25*(E111-F111))/(C111*D111)</f>
        <v>0.67620010500000005</v>
      </c>
      <c r="H111" s="16"/>
      <c r="I111" s="39">
        <f>($I$25*(($J$25*F111)-E111))/(C111*D111)</f>
        <v>0.35093929500000015</v>
      </c>
    </row>
    <row r="112" spans="1:11" x14ac:dyDescent="0.25">
      <c r="A112" s="3" t="s">
        <v>479</v>
      </c>
      <c r="B112" s="15">
        <v>41075</v>
      </c>
      <c r="C112" s="152">
        <v>100</v>
      </c>
      <c r="D112" s="37">
        <v>100</v>
      </c>
      <c r="E112" s="16">
        <v>1.74</v>
      </c>
      <c r="F112" s="16">
        <v>0.95</v>
      </c>
      <c r="G112" s="16">
        <f>($I$25*(E112-F112))/(C112*D112)</f>
        <v>0.67620010500000005</v>
      </c>
      <c r="H112" s="16"/>
      <c r="I112" s="39">
        <f>($I$25*(($J$25*F112)-E112))/(C112*D112)</f>
        <v>0.29958232499999993</v>
      </c>
    </row>
    <row r="113" spans="1:11" x14ac:dyDescent="0.25">
      <c r="A113" s="20" t="s">
        <v>480</v>
      </c>
      <c r="B113" s="166">
        <v>41075</v>
      </c>
      <c r="C113" s="167">
        <v>100</v>
      </c>
      <c r="D113" s="168">
        <v>100</v>
      </c>
      <c r="E113" s="169">
        <v>1.73</v>
      </c>
      <c r="F113" s="169">
        <v>0.92</v>
      </c>
      <c r="G113" s="169">
        <f>($I$25*(E113-F113))/(C113*D113)</f>
        <v>0.693319095</v>
      </c>
      <c r="H113" s="170">
        <f>AVERAGE(G111:G113)</f>
        <v>0.68190643500000003</v>
      </c>
      <c r="I113" s="171">
        <f>($I$25*(($J$25*F113)-E113))/(C113*D113)</f>
        <v>0.25164915300000046</v>
      </c>
      <c r="J113" s="171">
        <f>AVERAGE(I111:I113)</f>
        <v>0.30072359100000018</v>
      </c>
    </row>
    <row r="114" spans="1:11" x14ac:dyDescent="0.25">
      <c r="A114" s="3" t="s">
        <v>481</v>
      </c>
      <c r="B114" s="15">
        <v>41075</v>
      </c>
      <c r="C114" s="152">
        <v>100</v>
      </c>
      <c r="D114" s="37">
        <v>100</v>
      </c>
      <c r="E114" s="16">
        <v>1.52</v>
      </c>
      <c r="F114" s="16">
        <v>0.81</v>
      </c>
      <c r="G114" s="16">
        <f>($I$25*(E114-F114))/(C114*D114)</f>
        <v>0.60772414500000005</v>
      </c>
      <c r="H114" s="16"/>
      <c r="I114" s="39">
        <f>($I$25*(($J$25*F114)-E114))/(C114*D114)</f>
        <v>0.22425876900000022</v>
      </c>
    </row>
    <row r="115" spans="1:11" x14ac:dyDescent="0.25">
      <c r="A115" s="3" t="s">
        <v>482</v>
      </c>
      <c r="B115" s="15">
        <v>41075</v>
      </c>
      <c r="C115" s="152">
        <v>100</v>
      </c>
      <c r="D115" s="37">
        <v>100</v>
      </c>
      <c r="E115" s="16">
        <v>1.55</v>
      </c>
      <c r="F115" s="16">
        <v>0.83</v>
      </c>
      <c r="G115" s="16">
        <f>($I$25*(E115-F115))/(C115*D115)</f>
        <v>0.61628364000000013</v>
      </c>
      <c r="H115" s="16"/>
      <c r="I115" s="39">
        <f>($I$25*(($J$25*F115)-E115))/(C115*D115)</f>
        <v>0.23624206200000003</v>
      </c>
    </row>
    <row r="116" spans="1:11" x14ac:dyDescent="0.25">
      <c r="A116" s="3" t="s">
        <v>483</v>
      </c>
      <c r="B116" s="15">
        <v>41075</v>
      </c>
      <c r="C116" s="152">
        <v>100</v>
      </c>
      <c r="D116" s="37">
        <v>100</v>
      </c>
      <c r="E116" s="16">
        <v>1.54</v>
      </c>
      <c r="F116" s="16">
        <v>0.82</v>
      </c>
      <c r="G116" s="16">
        <f>($I$25*(E116-F116))/(C116*D116)</f>
        <v>0.61628364000000013</v>
      </c>
      <c r="H116" s="154">
        <f>AVERAGE(G114:G116)</f>
        <v>0.61343047500000003</v>
      </c>
      <c r="I116" s="39">
        <f>($I$25*(($J$25*F116)-E116))/(C116*D116)</f>
        <v>0.22597066800000001</v>
      </c>
      <c r="J116" s="39">
        <f>AVERAGE(I114:I116)</f>
        <v>0.22882383300000009</v>
      </c>
    </row>
    <row r="117" spans="1:11" x14ac:dyDescent="0.25">
      <c r="A117" s="3" t="s">
        <v>484</v>
      </c>
      <c r="B117" s="15">
        <v>41081</v>
      </c>
      <c r="C117" s="152">
        <v>100</v>
      </c>
      <c r="D117" s="37">
        <v>31.6</v>
      </c>
      <c r="E117" s="16">
        <v>1.92</v>
      </c>
      <c r="F117" s="16">
        <v>1</v>
      </c>
      <c r="G117" s="16">
        <f>($I$25*(E117-F117))/(C117*D117)</f>
        <v>2.4920048734177218</v>
      </c>
      <c r="H117" s="16"/>
      <c r="I117" s="39">
        <f>($I$25*(($J$25*F117)-E117))/(C117*D117)</f>
        <v>0.75843626582278556</v>
      </c>
    </row>
    <row r="118" spans="1:11" x14ac:dyDescent="0.25">
      <c r="A118" s="3" t="s">
        <v>485</v>
      </c>
      <c r="B118" s="15">
        <v>41081</v>
      </c>
      <c r="C118" s="152">
        <v>100</v>
      </c>
      <c r="D118" s="37">
        <v>31.6</v>
      </c>
      <c r="E118" s="16">
        <v>1.92</v>
      </c>
      <c r="F118" s="16">
        <v>1.01</v>
      </c>
      <c r="G118" s="16">
        <f>($I$25*(E118-F118))/(C118*D118)</f>
        <v>2.4649178639240508</v>
      </c>
      <c r="H118" s="16"/>
      <c r="I118" s="39">
        <f>($I$25*(($J$25*F118)-E118))/(C118*D118)</f>
        <v>0.81802768670886217</v>
      </c>
    </row>
    <row r="119" spans="1:11" x14ac:dyDescent="0.25">
      <c r="A119" s="3" t="s">
        <v>486</v>
      </c>
      <c r="B119" s="15">
        <v>41081</v>
      </c>
      <c r="C119" s="152">
        <v>100</v>
      </c>
      <c r="D119" s="37">
        <v>31.6</v>
      </c>
      <c r="E119" s="16">
        <v>1.93</v>
      </c>
      <c r="F119" s="16">
        <v>1.02</v>
      </c>
      <c r="G119" s="16">
        <f>($I$25*(E119-F119))/(C119*D119)</f>
        <v>2.4649178639240508</v>
      </c>
      <c r="H119" s="154">
        <f>AVERAGE(G117:G119)</f>
        <v>2.4739468670886073</v>
      </c>
      <c r="I119" s="39">
        <f>($I$25*(($J$25*F119)-E119))/(C119*D119)</f>
        <v>0.85053209810126673</v>
      </c>
      <c r="J119" s="39">
        <f>AVERAGE(I117:I119)</f>
        <v>0.80899868354430493</v>
      </c>
    </row>
    <row r="120" spans="1:11" x14ac:dyDescent="0.25">
      <c r="A120" s="3" t="s">
        <v>487</v>
      </c>
      <c r="B120" s="15">
        <v>41081</v>
      </c>
      <c r="C120" s="152">
        <v>100</v>
      </c>
      <c r="D120" s="37">
        <v>31.6</v>
      </c>
      <c r="E120" s="16">
        <v>2.11</v>
      </c>
      <c r="F120" s="16">
        <v>1.03</v>
      </c>
      <c r="G120" s="16">
        <f>($I$25*(E120-F120))/(C120*D120)</f>
        <v>2.9253970253164558</v>
      </c>
      <c r="H120" s="16"/>
      <c r="I120" s="39">
        <f>($I$25*(($J$25*F120)-E120))/(C120*D120)</f>
        <v>0.42255734810126744</v>
      </c>
    </row>
    <row r="121" spans="1:11" x14ac:dyDescent="0.25">
      <c r="A121" s="3" t="s">
        <v>488</v>
      </c>
      <c r="B121" s="15">
        <v>41081</v>
      </c>
      <c r="C121" s="152">
        <v>100</v>
      </c>
      <c r="D121" s="37">
        <v>31.6</v>
      </c>
      <c r="E121" s="16">
        <v>2.13</v>
      </c>
      <c r="F121" s="16">
        <v>1.05</v>
      </c>
      <c r="G121" s="16">
        <f>($I$25*(E121-F121))/(C121*D121)</f>
        <v>2.9253970253164558</v>
      </c>
      <c r="H121" s="16"/>
      <c r="I121" s="39">
        <f>($I$25*(($J$25*F121)-E121))/(C121*D121)</f>
        <v>0.48756617088607762</v>
      </c>
    </row>
    <row r="122" spans="1:11" x14ac:dyDescent="0.25">
      <c r="A122" s="3" t="s">
        <v>489</v>
      </c>
      <c r="B122" s="15">
        <v>41081</v>
      </c>
      <c r="C122" s="152">
        <v>100</v>
      </c>
      <c r="D122" s="37">
        <v>31.6</v>
      </c>
      <c r="E122" s="16">
        <v>2.14</v>
      </c>
      <c r="F122" s="16">
        <v>1.05</v>
      </c>
      <c r="G122" s="16">
        <f>($I$25*(E122-F122))/(C122*D122)</f>
        <v>2.9524840348101269</v>
      </c>
      <c r="H122" s="154">
        <f>AVERAGE(G120:G122)</f>
        <v>2.9344260284810129</v>
      </c>
      <c r="I122" s="39">
        <f>($I$25*(($J$25*F122)-E122))/(C122*D122)</f>
        <v>0.46047916139240608</v>
      </c>
      <c r="J122" s="39">
        <f>AVERAGE(I120:I122)</f>
        <v>0.45686756012658369</v>
      </c>
    </row>
    <row r="123" spans="1:11" x14ac:dyDescent="0.25">
      <c r="A123" s="3" t="s">
        <v>490</v>
      </c>
      <c r="B123" s="15">
        <v>41081</v>
      </c>
      <c r="C123" s="152">
        <v>100</v>
      </c>
      <c r="D123" s="37">
        <v>31.6</v>
      </c>
      <c r="E123" s="16">
        <v>2.1800000000000002</v>
      </c>
      <c r="F123" s="16">
        <v>1.05</v>
      </c>
      <c r="G123" s="16">
        <f>($I$25*(E123-F123))/(C123*D123)</f>
        <v>3.0608320727848106</v>
      </c>
      <c r="H123" s="16"/>
      <c r="I123" s="39">
        <f>($I$25*(($J$25*F123)-E123))/(C123*D123)</f>
        <v>0.35213112341772246</v>
      </c>
    </row>
    <row r="124" spans="1:11" x14ac:dyDescent="0.25">
      <c r="A124" s="3" t="s">
        <v>491</v>
      </c>
      <c r="B124" s="15">
        <v>41081</v>
      </c>
      <c r="C124" s="152">
        <v>100</v>
      </c>
      <c r="D124" s="37">
        <v>31.6</v>
      </c>
      <c r="E124" s="16">
        <v>2.11</v>
      </c>
      <c r="F124" s="16">
        <v>1.03</v>
      </c>
      <c r="G124" s="16">
        <f>($I$25*(E124-F124))/(C124*D124)</f>
        <v>2.9253970253164558</v>
      </c>
      <c r="H124" s="16"/>
      <c r="I124" s="39">
        <f>($I$25*(($J$25*F124)-E124))/(C124*D124)</f>
        <v>0.42255734810126744</v>
      </c>
    </row>
    <row r="125" spans="1:11" x14ac:dyDescent="0.25">
      <c r="A125" s="3" t="s">
        <v>492</v>
      </c>
      <c r="B125" s="15">
        <v>41081</v>
      </c>
      <c r="C125" s="152">
        <v>100</v>
      </c>
      <c r="D125" s="37">
        <v>31.6</v>
      </c>
      <c r="E125" s="16">
        <v>2.14</v>
      </c>
      <c r="F125" s="16">
        <v>1.04</v>
      </c>
      <c r="G125" s="16">
        <f>($I$25*(E125-F125))/(C125*D125)</f>
        <v>2.9795710443037979</v>
      </c>
      <c r="H125" s="154">
        <f>AVERAGE(G123:G125)</f>
        <v>2.9886000474683549</v>
      </c>
      <c r="I125" s="39">
        <f>($I$25*(($J$25*F125)-E125))/(C125*D125)</f>
        <v>0.40088774050632953</v>
      </c>
      <c r="J125" s="39">
        <f>AVERAGE(I123:I125)</f>
        <v>0.39185873734177318</v>
      </c>
    </row>
    <row r="126" spans="1:11" s="36" customFormat="1" x14ac:dyDescent="0.25">
      <c r="A126" s="36" t="s">
        <v>493</v>
      </c>
      <c r="B126" s="141">
        <v>41095</v>
      </c>
      <c r="C126" s="159">
        <v>100</v>
      </c>
      <c r="D126" s="142">
        <v>31.6</v>
      </c>
      <c r="E126" s="140">
        <v>3.67</v>
      </c>
      <c r="F126" s="140">
        <v>1.92</v>
      </c>
      <c r="G126" s="140">
        <f>($I$25*(E126-F126))/(C126*D126)</f>
        <v>4.7402266613924056</v>
      </c>
      <c r="H126" s="140"/>
      <c r="I126" s="140">
        <f>($I$25*(($J$25*F126)-E126))/(C126*D126)</f>
        <v>1.5006203259493678</v>
      </c>
      <c r="J126" s="140"/>
    </row>
    <row r="127" spans="1:11" s="36" customFormat="1" x14ac:dyDescent="0.25">
      <c r="A127" s="36" t="s">
        <v>494</v>
      </c>
      <c r="B127" s="141">
        <v>41095</v>
      </c>
      <c r="C127" s="159">
        <v>100</v>
      </c>
      <c r="D127" s="142">
        <v>31.6</v>
      </c>
      <c r="E127" s="140">
        <v>3.94</v>
      </c>
      <c r="F127" s="140">
        <v>2.0099999999999998</v>
      </c>
      <c r="G127" s="140">
        <f>($I$25*(E127-F127))/(C127*D127)</f>
        <v>5.2277928322784817</v>
      </c>
      <c r="H127" s="140"/>
      <c r="I127" s="140">
        <f>($I$25*(($J$25*F127)-E127))/(C127*D127)</f>
        <v>1.3055938575949362</v>
      </c>
      <c r="J127" s="140"/>
    </row>
    <row r="128" spans="1:11" s="36" customFormat="1" x14ac:dyDescent="0.25">
      <c r="A128" s="36" t="s">
        <v>495</v>
      </c>
      <c r="B128" s="141">
        <v>41095</v>
      </c>
      <c r="C128" s="159">
        <v>100</v>
      </c>
      <c r="D128" s="142">
        <v>31.6</v>
      </c>
      <c r="E128" s="140">
        <v>3.86</v>
      </c>
      <c r="F128" s="140">
        <v>1.98</v>
      </c>
      <c r="G128" s="140">
        <f>($I$25*(E128-F128))/(C128*D128)</f>
        <v>5.0923577848101269</v>
      </c>
      <c r="H128" s="160">
        <f>AVERAGE(G126:G128)</f>
        <v>5.0201257594936708</v>
      </c>
      <c r="I128" s="140">
        <f>($I$25*(($J$25*F128)-E128))/(C128*D128)</f>
        <v>1.343515670886076</v>
      </c>
      <c r="J128" s="140">
        <f>AVERAGE(I126:I128)</f>
        <v>1.3832432848101266</v>
      </c>
      <c r="K128" s="36" t="s">
        <v>496</v>
      </c>
    </row>
    <row r="129" spans="1:10" s="36" customFormat="1" x14ac:dyDescent="0.25">
      <c r="A129" s="36" t="s">
        <v>497</v>
      </c>
      <c r="B129" s="141">
        <v>41095</v>
      </c>
      <c r="C129" s="159">
        <v>100</v>
      </c>
      <c r="D129" s="142">
        <v>31.6</v>
      </c>
      <c r="E129" s="140">
        <v>2.46</v>
      </c>
      <c r="F129" s="140">
        <v>1.24</v>
      </c>
      <c r="G129" s="140">
        <f>($I$25*(E129-F129))/(C129*D129)</f>
        <v>3.3046151582278487</v>
      </c>
      <c r="H129" s="140"/>
      <c r="I129" s="140">
        <f>($I$25*(($J$25*F129)-E129))/(C129*D129)</f>
        <v>0.72593185443038055</v>
      </c>
      <c r="J129" s="140"/>
    </row>
    <row r="130" spans="1:10" s="36" customFormat="1" x14ac:dyDescent="0.25">
      <c r="A130" s="36" t="s">
        <v>498</v>
      </c>
      <c r="B130" s="141">
        <v>41095</v>
      </c>
      <c r="C130" s="159">
        <v>100</v>
      </c>
      <c r="D130" s="142">
        <v>31.6</v>
      </c>
      <c r="E130" s="140">
        <v>2.54</v>
      </c>
      <c r="F130" s="140">
        <v>1.28</v>
      </c>
      <c r="G130" s="140">
        <f>($I$25*(E130-F130))/(C130*D130)</f>
        <v>3.4129631962025315</v>
      </c>
      <c r="H130" s="140"/>
      <c r="I130" s="140">
        <f>($I$25*(($J$25*F130)-E130))/(C130*D130)</f>
        <v>0.74760146202531719</v>
      </c>
      <c r="J130" s="140"/>
    </row>
    <row r="131" spans="1:10" s="36" customFormat="1" x14ac:dyDescent="0.25">
      <c r="A131" s="36" t="s">
        <v>499</v>
      </c>
      <c r="B131" s="141">
        <v>41095</v>
      </c>
      <c r="C131" s="159">
        <v>100</v>
      </c>
      <c r="D131" s="142">
        <v>31.6</v>
      </c>
      <c r="E131" s="140">
        <v>2.48</v>
      </c>
      <c r="F131" s="140">
        <v>1.25</v>
      </c>
      <c r="G131" s="140">
        <f>($I$25*(E131-F131))/(C131*D131)</f>
        <v>3.3317021677215193</v>
      </c>
      <c r="H131" s="160">
        <f>AVERAGE(G129:G131)</f>
        <v>3.3497601740506333</v>
      </c>
      <c r="I131" s="140">
        <f>($I$25*(($J$25*F131)-E131))/(C131*D131)</f>
        <v>0.73134925632911407</v>
      </c>
      <c r="J131" s="140">
        <f>AVERAGE(I129:I131)</f>
        <v>0.73496085759493734</v>
      </c>
    </row>
    <row r="132" spans="1:10" x14ac:dyDescent="0.25">
      <c r="A132" s="3" t="s">
        <v>500</v>
      </c>
      <c r="B132" s="15">
        <v>41095</v>
      </c>
      <c r="C132" s="152">
        <v>100</v>
      </c>
      <c r="D132" s="37">
        <v>100</v>
      </c>
      <c r="E132" s="16">
        <v>3.44</v>
      </c>
      <c r="F132" s="16">
        <v>1.74</v>
      </c>
      <c r="G132" s="16">
        <f>($I$25*(E132-F132))/(C132*D132)</f>
        <v>1.4551141500000002</v>
      </c>
      <c r="H132" s="16"/>
      <c r="I132" s="39">
        <f>($I$25*(($J$25*F132)-E132))/(C132*D132)</f>
        <v>0.33210840600000036</v>
      </c>
    </row>
    <row r="133" spans="1:10" x14ac:dyDescent="0.25">
      <c r="A133" s="3" t="s">
        <v>501</v>
      </c>
      <c r="B133" s="15">
        <v>41095</v>
      </c>
      <c r="C133" s="152">
        <v>100</v>
      </c>
      <c r="D133" s="37">
        <v>100</v>
      </c>
      <c r="E133" s="16">
        <v>3.3</v>
      </c>
      <c r="F133" s="16">
        <v>1.64</v>
      </c>
      <c r="G133" s="16">
        <f>($I$25*(E133-F133))/(C133*D133)</f>
        <v>1.4208761700000001</v>
      </c>
      <c r="H133" s="16"/>
      <c r="I133" s="39">
        <f>($I$25*(($J$25*F133)-E133))/(C133*D133)</f>
        <v>0.26363244600000024</v>
      </c>
    </row>
    <row r="134" spans="1:10" x14ac:dyDescent="0.25">
      <c r="A134" s="3" t="s">
        <v>502</v>
      </c>
      <c r="B134" s="15">
        <v>41095</v>
      </c>
      <c r="C134" s="152">
        <v>100</v>
      </c>
      <c r="D134" s="37">
        <v>100</v>
      </c>
      <c r="E134" s="16">
        <v>3.36</v>
      </c>
      <c r="F134" s="16">
        <v>1.7</v>
      </c>
      <c r="G134" s="16">
        <f>($I$25*(E134-F134))/(C134*D134)</f>
        <v>1.4208761700000001</v>
      </c>
      <c r="H134" s="154">
        <f>AVERAGE(G132:G134)</f>
        <v>1.4322888300000003</v>
      </c>
      <c r="I134" s="39">
        <f>($I$25*(($J$25*F134)-E134))/(C134*D134)</f>
        <v>0.32526081000000029</v>
      </c>
      <c r="J134" s="39">
        <f>AVERAGE(I132:I134)</f>
        <v>0.30700055400000031</v>
      </c>
    </row>
    <row r="135" spans="1:10" x14ac:dyDescent="0.25">
      <c r="A135" s="3" t="s">
        <v>503</v>
      </c>
      <c r="B135" s="15">
        <v>41096</v>
      </c>
      <c r="C135" s="152">
        <v>100</v>
      </c>
      <c r="D135" s="37">
        <v>100</v>
      </c>
      <c r="E135" s="16">
        <v>2.3199999999999998</v>
      </c>
      <c r="F135" s="16">
        <v>1.1499999999999999</v>
      </c>
      <c r="G135" s="16">
        <f>($I$25*(E135-F135))/(C135*D135)</f>
        <v>1.001460915</v>
      </c>
      <c r="H135" s="16"/>
      <c r="I135" s="39">
        <f>($I$25*(($J$25*F135)-E135))/(C135*D135)</f>
        <v>0.17974939499999998</v>
      </c>
    </row>
    <row r="136" spans="1:10" x14ac:dyDescent="0.25">
      <c r="A136" s="3" t="s">
        <v>504</v>
      </c>
      <c r="B136" s="15">
        <v>41096</v>
      </c>
      <c r="C136" s="152">
        <v>100</v>
      </c>
      <c r="D136" s="37">
        <v>100</v>
      </c>
      <c r="E136" s="16">
        <v>2.34</v>
      </c>
      <c r="F136" s="16">
        <v>1.1599999999999999</v>
      </c>
      <c r="G136" s="16">
        <f>($I$25*(E136-F136))/(C136*D136)</f>
        <v>1.0100204100000001</v>
      </c>
      <c r="H136" s="16"/>
      <c r="I136" s="39">
        <f>($I$25*(($J$25*F136)-E136))/(C136*D136)</f>
        <v>0.18146129400000019</v>
      </c>
    </row>
    <row r="137" spans="1:10" x14ac:dyDescent="0.25">
      <c r="A137" s="3" t="s">
        <v>505</v>
      </c>
      <c r="B137" s="15">
        <v>41096</v>
      </c>
      <c r="C137" s="152">
        <v>100</v>
      </c>
      <c r="D137" s="37">
        <v>100</v>
      </c>
      <c r="E137" s="16">
        <v>2.34</v>
      </c>
      <c r="F137" s="16">
        <v>1.1499999999999999</v>
      </c>
      <c r="G137" s="16">
        <f>($I$25*(E137-F137))/(C137*D137)</f>
        <v>1.018579905</v>
      </c>
      <c r="H137" s="154">
        <f>AVERAGE(G135:G137)</f>
        <v>1.0100204100000001</v>
      </c>
      <c r="I137" s="39">
        <f>($I$25*(($J$25*F137)-E137))/(C137*D137)</f>
        <v>0.16263040499999998</v>
      </c>
      <c r="J137" s="39">
        <f>AVERAGE(I135:I137)</f>
        <v>0.17461369800000007</v>
      </c>
    </row>
    <row r="138" spans="1:10" x14ac:dyDescent="0.25">
      <c r="A138" s="3" t="s">
        <v>506</v>
      </c>
      <c r="B138" s="15">
        <v>41096</v>
      </c>
      <c r="C138" s="152">
        <v>100</v>
      </c>
      <c r="D138" s="37">
        <v>100</v>
      </c>
      <c r="E138" s="16">
        <v>3.61</v>
      </c>
      <c r="F138" s="16">
        <v>1.79</v>
      </c>
      <c r="G138" s="16">
        <f>($I$25*(E138-F138))/(C138*D138)</f>
        <v>1.5578280899999999</v>
      </c>
      <c r="H138" s="16"/>
      <c r="I138" s="39">
        <f>($I$25*(($J$25*F138)-E138))/(C138*D138)</f>
        <v>0.28075143600000063</v>
      </c>
    </row>
    <row r="139" spans="1:10" x14ac:dyDescent="0.25">
      <c r="A139" s="3" t="s">
        <v>507</v>
      </c>
      <c r="B139" s="15">
        <v>41096</v>
      </c>
      <c r="C139" s="152">
        <v>100</v>
      </c>
      <c r="D139" s="37">
        <v>100</v>
      </c>
      <c r="E139" s="16">
        <v>3.62</v>
      </c>
      <c r="F139" s="16">
        <v>1.8</v>
      </c>
      <c r="G139" s="16">
        <f>($I$25*(E139-F139))/(C139*D139)</f>
        <v>1.5578280900000001</v>
      </c>
      <c r="H139" s="16"/>
      <c r="I139" s="39">
        <f>($I$25*(($J$25*F139)-E139))/(C139*D139)</f>
        <v>0.29102283000000029</v>
      </c>
    </row>
    <row r="140" spans="1:10" x14ac:dyDescent="0.25">
      <c r="A140" s="3" t="s">
        <v>508</v>
      </c>
      <c r="B140" s="15">
        <v>41096</v>
      </c>
      <c r="C140" s="152">
        <v>100</v>
      </c>
      <c r="D140" s="37">
        <v>100</v>
      </c>
      <c r="E140" s="16">
        <v>3.55</v>
      </c>
      <c r="F140" s="16">
        <v>1.74</v>
      </c>
      <c r="G140" s="16">
        <f>($I$25*(E140-F140))/(C140*D140)</f>
        <v>1.5492685949999998</v>
      </c>
      <c r="H140" s="154">
        <f>AVERAGE(G138:G140)</f>
        <v>1.554974925</v>
      </c>
      <c r="I140" s="39">
        <f>($I$25*(($J$25*F140)-E140))/(C140*D140)</f>
        <v>0.23795396100000044</v>
      </c>
      <c r="J140" s="39">
        <f>AVERAGE(I138:I140)</f>
        <v>0.26990940900000043</v>
      </c>
    </row>
    <row r="141" spans="1:10" x14ac:dyDescent="0.25">
      <c r="A141" s="3" t="s">
        <v>509</v>
      </c>
      <c r="B141" s="15">
        <v>41096</v>
      </c>
      <c r="C141" s="152">
        <v>100</v>
      </c>
      <c r="D141" s="37">
        <v>31.6</v>
      </c>
      <c r="E141" s="16">
        <v>2.56</v>
      </c>
      <c r="F141" s="16">
        <v>1.23</v>
      </c>
      <c r="G141" s="16">
        <f>($I$25*(E141-F141))/(C141*D141)</f>
        <v>3.6025722626582279</v>
      </c>
      <c r="H141" s="16"/>
      <c r="I141" s="39">
        <f>($I$25*(($J$25*F141)-E141))/(C141*D141)</f>
        <v>0.39547033860759467</v>
      </c>
    </row>
    <row r="142" spans="1:10" x14ac:dyDescent="0.25">
      <c r="A142" s="3" t="s">
        <v>510</v>
      </c>
      <c r="B142" s="15">
        <v>41096</v>
      </c>
      <c r="C142" s="152">
        <v>100</v>
      </c>
      <c r="D142" s="37">
        <v>31.6</v>
      </c>
      <c r="E142" s="16">
        <v>2.58</v>
      </c>
      <c r="F142" s="16">
        <v>1.24</v>
      </c>
      <c r="G142" s="16">
        <f>($I$25*(E142-F142))/(C142*D142)</f>
        <v>3.629659272151899</v>
      </c>
      <c r="H142" s="16"/>
      <c r="I142" s="39">
        <f>($I$25*(($J$25*F142)-E142))/(C142*D142)</f>
        <v>0.40088774050632953</v>
      </c>
    </row>
    <row r="143" spans="1:10" x14ac:dyDescent="0.25">
      <c r="A143" s="3" t="s">
        <v>511</v>
      </c>
      <c r="B143" s="15">
        <v>41096</v>
      </c>
      <c r="C143" s="152">
        <v>100</v>
      </c>
      <c r="D143" s="37">
        <v>31.6</v>
      </c>
      <c r="E143" s="16">
        <v>2.5299999999999998</v>
      </c>
      <c r="F143" s="16">
        <v>1.21</v>
      </c>
      <c r="G143" s="16">
        <f>($I$25*(E143-F143))/(C143*D143)</f>
        <v>3.5754852531645569</v>
      </c>
      <c r="H143" s="154">
        <f>AVERAGE(G141:G143)</f>
        <v>3.6025722626582279</v>
      </c>
      <c r="I143" s="39">
        <f>($I$25*(($J$25*F143)-E143))/(C143*D143)</f>
        <v>0.35754852531645603</v>
      </c>
      <c r="J143" s="39">
        <f>AVERAGE(I141:I143)</f>
        <v>0.38463553481012674</v>
      </c>
    </row>
    <row r="144" spans="1:10" s="36" customFormat="1" x14ac:dyDescent="0.25">
      <c r="A144" s="36" t="s">
        <v>512</v>
      </c>
      <c r="B144" s="141">
        <v>41110</v>
      </c>
      <c r="C144" s="159">
        <v>100</v>
      </c>
      <c r="D144" s="142">
        <v>10</v>
      </c>
      <c r="E144" s="140">
        <v>1.48</v>
      </c>
      <c r="F144" s="140">
        <v>0.75</v>
      </c>
      <c r="G144" s="140">
        <f>($I$25*(E144-F144))/(C144*D144)</f>
        <v>6.2484313500000006</v>
      </c>
      <c r="H144" s="140"/>
      <c r="I144" s="140">
        <f>($I$25*(($J$25*F144)-E144))/(C144*D144)</f>
        <v>1.4551141500000015</v>
      </c>
    </row>
    <row r="145" spans="1:10" s="36" customFormat="1" x14ac:dyDescent="0.25">
      <c r="A145" s="36" t="s">
        <v>513</v>
      </c>
      <c r="B145" s="141">
        <v>41110</v>
      </c>
      <c r="C145" s="159">
        <v>100</v>
      </c>
      <c r="D145" s="142">
        <v>10</v>
      </c>
      <c r="E145" s="140">
        <v>1.53</v>
      </c>
      <c r="F145" s="140">
        <v>0.78</v>
      </c>
      <c r="G145" s="140">
        <f>($I$25*(E145-F145))/(C145*D145)</f>
        <v>6.4196212500000005</v>
      </c>
      <c r="H145" s="140"/>
      <c r="I145" s="140">
        <f>($I$25*(($J$25*F145)-E145))/(C145*D145)</f>
        <v>1.5920660700000018</v>
      </c>
    </row>
    <row r="146" spans="1:10" s="36" customFormat="1" x14ac:dyDescent="0.25">
      <c r="A146" s="36" t="s">
        <v>514</v>
      </c>
      <c r="B146" s="141">
        <v>41110</v>
      </c>
      <c r="C146" s="159">
        <v>100</v>
      </c>
      <c r="D146" s="142">
        <v>10</v>
      </c>
      <c r="E146" s="140">
        <v>1.49</v>
      </c>
      <c r="F146" s="140">
        <v>0.76</v>
      </c>
      <c r="G146" s="140">
        <f>($I$25*(E146-F146))/(C146*D146)</f>
        <v>6.2484313500000006</v>
      </c>
      <c r="H146" s="160">
        <f>AVERAGE(G144:G146)</f>
        <v>6.30549465</v>
      </c>
      <c r="I146" s="140">
        <f>($I$25*(($J$25*F146)-E146))/(C146*D146)</f>
        <v>1.5578280900000017</v>
      </c>
      <c r="J146" s="140">
        <f>AVERAGE(I144:I146)</f>
        <v>1.5350027700000017</v>
      </c>
    </row>
    <row r="147" spans="1:10" s="36" customFormat="1" x14ac:dyDescent="0.25">
      <c r="A147" s="36" t="s">
        <v>515</v>
      </c>
      <c r="B147" s="141">
        <v>41110</v>
      </c>
      <c r="C147" s="159">
        <v>100</v>
      </c>
      <c r="D147" s="142">
        <v>31.6</v>
      </c>
      <c r="E147" s="140">
        <v>1.87</v>
      </c>
      <c r="F147" s="140">
        <v>1.01</v>
      </c>
      <c r="G147" s="140">
        <f>($I$25*(E147-F147))/(C147*D147)</f>
        <v>2.3294828164556964</v>
      </c>
      <c r="H147" s="140"/>
      <c r="I147" s="140">
        <f>($I$25*(($J$25*F147)-E147))/(C147*D147)</f>
        <v>0.95346273417721616</v>
      </c>
    </row>
    <row r="148" spans="1:10" s="36" customFormat="1" x14ac:dyDescent="0.25">
      <c r="A148" s="36" t="s">
        <v>516</v>
      </c>
      <c r="B148" s="141">
        <v>41110</v>
      </c>
      <c r="C148" s="159">
        <v>100</v>
      </c>
      <c r="D148" s="142">
        <v>31.6</v>
      </c>
      <c r="E148" s="140">
        <v>1.89</v>
      </c>
      <c r="F148" s="140">
        <v>1.01</v>
      </c>
      <c r="G148" s="140">
        <f>($I$25*(E148-F148))/(C148*D148)</f>
        <v>2.3836568354430381</v>
      </c>
      <c r="H148" s="140"/>
      <c r="I148" s="140">
        <f>($I$25*(($J$25*F148)-E148))/(C148*D148)</f>
        <v>0.89928871518987485</v>
      </c>
    </row>
    <row r="149" spans="1:10" s="36" customFormat="1" x14ac:dyDescent="0.25">
      <c r="A149" s="36" t="s">
        <v>517</v>
      </c>
      <c r="B149" s="141">
        <v>41110</v>
      </c>
      <c r="C149" s="159">
        <v>100</v>
      </c>
      <c r="D149" s="142">
        <v>31.6</v>
      </c>
      <c r="E149" s="140">
        <v>1.82</v>
      </c>
      <c r="F149" s="140">
        <v>0.98</v>
      </c>
      <c r="G149" s="140">
        <f>($I$25*(E149-F149))/(C149*D149)</f>
        <v>2.2753087974683548</v>
      </c>
      <c r="H149" s="160">
        <f>AVERAGE(G147:G149)</f>
        <v>2.3294828164556964</v>
      </c>
      <c r="I149" s="140">
        <f>($I$25*(($J$25*F149)-E149))/(C149*D149)</f>
        <v>0.91012351898734201</v>
      </c>
      <c r="J149" s="140">
        <f>AVERAGE(I147:I149)</f>
        <v>0.92095832278481105</v>
      </c>
    </row>
    <row r="150" spans="1:10" x14ac:dyDescent="0.25">
      <c r="A150" s="3" t="s">
        <v>518</v>
      </c>
      <c r="B150" s="15">
        <v>41110</v>
      </c>
      <c r="C150" s="152">
        <v>100</v>
      </c>
      <c r="D150" s="37">
        <v>100</v>
      </c>
      <c r="E150" s="16">
        <v>2.79</v>
      </c>
      <c r="F150" s="16">
        <v>1.43</v>
      </c>
      <c r="G150" s="16">
        <f>($I$25*(E150-F150))/(C150*D150)</f>
        <v>1.1640913200000003</v>
      </c>
      <c r="H150" s="16"/>
      <c r="I150" s="16">
        <f>($I$25*(($J$25*F150)-E150))/(C150*D150)</f>
        <v>0.30471802199999992</v>
      </c>
      <c r="J150" s="3"/>
    </row>
    <row r="151" spans="1:10" x14ac:dyDescent="0.25">
      <c r="A151" s="3" t="s">
        <v>519</v>
      </c>
      <c r="B151" s="15">
        <v>41110</v>
      </c>
      <c r="C151" s="152">
        <v>100</v>
      </c>
      <c r="D151" s="37">
        <v>100</v>
      </c>
      <c r="E151" s="16">
        <v>2.76</v>
      </c>
      <c r="F151" s="16">
        <v>1.4</v>
      </c>
      <c r="G151" s="16">
        <f>($I$25*(E151-F151))/(C151*D151)</f>
        <v>1.16409132</v>
      </c>
      <c r="H151" s="16"/>
      <c r="I151" s="16">
        <f>($I$25*(($J$25*F151)-E151))/(C151*D151)</f>
        <v>0.27390384000000029</v>
      </c>
      <c r="J151" s="3"/>
    </row>
    <row r="152" spans="1:10" x14ac:dyDescent="0.25">
      <c r="A152" s="3" t="s">
        <v>520</v>
      </c>
      <c r="B152" s="15">
        <v>41110</v>
      </c>
      <c r="C152" s="152">
        <v>100</v>
      </c>
      <c r="D152" s="37">
        <v>100</v>
      </c>
      <c r="E152" s="16">
        <v>2.79</v>
      </c>
      <c r="F152" s="16">
        <v>1.44</v>
      </c>
      <c r="G152" s="16">
        <f>($I$25*(E152-F152))/(C152*D152)</f>
        <v>1.1555318250000002</v>
      </c>
      <c r="H152" s="154">
        <f>AVERAGE(G150:G152)</f>
        <v>1.1612381550000002</v>
      </c>
      <c r="I152" s="16">
        <f>($I$25*(($J$25*F152)-E152))/(C152*D152)</f>
        <v>0.32354891100000016</v>
      </c>
      <c r="J152" s="39">
        <f>AVERAGE(I150:I152)</f>
        <v>0.30072359100000012</v>
      </c>
    </row>
    <row r="153" spans="1:10" x14ac:dyDescent="0.25">
      <c r="A153" s="3" t="s">
        <v>521</v>
      </c>
      <c r="B153" s="15">
        <v>41110</v>
      </c>
      <c r="C153" s="152">
        <v>100</v>
      </c>
      <c r="D153" s="37">
        <v>100</v>
      </c>
      <c r="E153" s="16">
        <v>2.38</v>
      </c>
      <c r="F153" s="16">
        <v>1.19</v>
      </c>
      <c r="G153" s="16">
        <f>($I$25*(E153-F153))/(C153*D153)</f>
        <v>1.018579905</v>
      </c>
      <c r="I153" s="16">
        <f>($I$25*(($J$25*F153)-E153))/(C153*D153)</f>
        <v>0.20371598100000002</v>
      </c>
      <c r="J153" s="3"/>
    </row>
    <row r="154" spans="1:10" x14ac:dyDescent="0.25">
      <c r="A154" s="3" t="s">
        <v>522</v>
      </c>
      <c r="B154" s="15">
        <v>41110</v>
      </c>
      <c r="C154" s="152">
        <v>100</v>
      </c>
      <c r="D154" s="37">
        <v>100</v>
      </c>
      <c r="E154" s="16">
        <v>2.653</v>
      </c>
      <c r="F154" s="16">
        <v>1.25</v>
      </c>
      <c r="G154" s="16">
        <f>($I$25*(E154-F154))/(C154*D154)</f>
        <v>1.2008971485000002</v>
      </c>
      <c r="I154" s="16">
        <f>($I$25*(($J$25*F154)-E154))/(C154*D154)</f>
        <v>8.3027101499999992E-2</v>
      </c>
      <c r="J154" s="3"/>
    </row>
    <row r="155" spans="1:10" x14ac:dyDescent="0.25">
      <c r="A155" s="3" t="s">
        <v>523</v>
      </c>
      <c r="B155" s="15">
        <v>41110</v>
      </c>
      <c r="C155" s="152">
        <v>100</v>
      </c>
      <c r="D155" s="37">
        <v>100</v>
      </c>
      <c r="E155" s="16">
        <v>2.69</v>
      </c>
      <c r="F155" s="16">
        <v>1.27</v>
      </c>
      <c r="G155" s="16">
        <f>($I$25*(E155-F155))/(C155*D155)</f>
        <v>1.2154482900000001</v>
      </c>
      <c r="H155" s="154">
        <f>AVERAGE(G153:G155)</f>
        <v>1.1449751145000002</v>
      </c>
      <c r="I155" s="16">
        <f>($I$25*(($J$25*F155)-E155))/(C155*D155)</f>
        <v>8.9018748000000467E-2</v>
      </c>
      <c r="J155" s="39">
        <f>AVERAGE(I153:I155)</f>
        <v>0.12525394350000016</v>
      </c>
    </row>
    <row r="156" spans="1:10" x14ac:dyDescent="0.25">
      <c r="A156" s="3" t="s">
        <v>524</v>
      </c>
      <c r="B156" s="15">
        <v>41110</v>
      </c>
      <c r="C156" s="152">
        <v>100</v>
      </c>
      <c r="D156" s="37">
        <v>100</v>
      </c>
      <c r="E156" s="16">
        <v>3.16</v>
      </c>
      <c r="F156" s="16">
        <v>1.56</v>
      </c>
      <c r="G156" s="16">
        <f>($I$25*(E156-F156))/(C156*D156)</f>
        <v>1.3695192000000003</v>
      </c>
      <c r="I156" s="16">
        <f>($I$25*(($J$25*F156)-E156))/(C156*D156)</f>
        <v>0.23281826400000022</v>
      </c>
      <c r="J156" s="3"/>
    </row>
    <row r="157" spans="1:10" x14ac:dyDescent="0.25">
      <c r="A157" s="3" t="s">
        <v>525</v>
      </c>
      <c r="B157" s="15">
        <v>41110</v>
      </c>
      <c r="C157" s="152">
        <v>100</v>
      </c>
      <c r="D157" s="37">
        <v>100</v>
      </c>
      <c r="E157" s="16">
        <v>3.13</v>
      </c>
      <c r="F157" s="16">
        <v>1.54</v>
      </c>
      <c r="G157" s="16">
        <f>($I$25*(E157-F157))/(C157*D157)</f>
        <v>1.360959705</v>
      </c>
      <c r="I157" s="16">
        <f>($I$25*(($J$25*F157)-E157))/(C157*D157)</f>
        <v>0.22083497100000041</v>
      </c>
      <c r="J157" s="3"/>
    </row>
    <row r="158" spans="1:10" x14ac:dyDescent="0.25">
      <c r="A158" s="3" t="s">
        <v>526</v>
      </c>
      <c r="B158" s="15">
        <v>41110</v>
      </c>
      <c r="C158" s="152">
        <v>100</v>
      </c>
      <c r="D158" s="37">
        <v>100</v>
      </c>
      <c r="E158" s="16">
        <v>3.17</v>
      </c>
      <c r="F158" s="16">
        <v>1.57</v>
      </c>
      <c r="G158" s="16">
        <f>($I$25*(E158-F158))/(C158*D158)</f>
        <v>1.3695192</v>
      </c>
      <c r="H158" s="154">
        <f>AVERAGE(G156:G158)</f>
        <v>1.3666660349999999</v>
      </c>
      <c r="I158" s="16">
        <f>($I$25*(($J$25*F158)-E158))/(C158*D158)</f>
        <v>0.2430896580000006</v>
      </c>
      <c r="J158" s="39">
        <f>AVERAGE(I156:I158)</f>
        <v>0.23224763100000043</v>
      </c>
    </row>
    <row r="159" spans="1:10" x14ac:dyDescent="0.25">
      <c r="A159" s="3" t="s">
        <v>527</v>
      </c>
      <c r="B159" s="15">
        <v>41110</v>
      </c>
      <c r="C159" s="152">
        <v>100</v>
      </c>
      <c r="D159" s="37">
        <v>100</v>
      </c>
      <c r="E159" s="16">
        <v>3.13</v>
      </c>
      <c r="F159" s="16">
        <v>1.53</v>
      </c>
      <c r="G159" s="16">
        <f>($I$25*(E159-F159))/(C159*D159)</f>
        <v>1.3695192</v>
      </c>
      <c r="I159" s="16">
        <f>($I$25*(($J$25*F159)-E159))/(C159*D159)</f>
        <v>0.20200408200000058</v>
      </c>
      <c r="J159" s="3"/>
    </row>
    <row r="160" spans="1:10" x14ac:dyDescent="0.25">
      <c r="A160" s="3" t="s">
        <v>528</v>
      </c>
      <c r="B160" s="15">
        <v>41110</v>
      </c>
      <c r="C160" s="152">
        <v>100</v>
      </c>
      <c r="D160" s="37">
        <v>100</v>
      </c>
      <c r="E160" s="16">
        <v>2.96</v>
      </c>
      <c r="F160" s="16">
        <v>1.45</v>
      </c>
      <c r="G160" s="16">
        <f>($I$25*(E160-F160))/(C160*D160)</f>
        <v>1.2924837450000002</v>
      </c>
      <c r="I160" s="16">
        <f>($I$25*(($J$25*F160)-E160))/(C160*D160)</f>
        <v>0.19686838500000001</v>
      </c>
      <c r="J160" s="3"/>
    </row>
    <row r="161" spans="1:10" x14ac:dyDescent="0.25">
      <c r="A161" s="3" t="s">
        <v>529</v>
      </c>
      <c r="B161" s="15">
        <v>41110</v>
      </c>
      <c r="C161" s="152">
        <v>100</v>
      </c>
      <c r="D161" s="37">
        <v>100</v>
      </c>
      <c r="E161" s="16">
        <v>3.04</v>
      </c>
      <c r="F161" s="16">
        <v>1.48</v>
      </c>
      <c r="G161" s="16">
        <f>($I$25*(E161-F161))/(C161*D161)</f>
        <v>1.3352812200000002</v>
      </c>
      <c r="H161" s="154">
        <f>AVERAGE(G159:G161)</f>
        <v>1.3324280550000001</v>
      </c>
      <c r="I161" s="16">
        <f>($I$25*(($J$25*F161)-E161))/(C161*D161)</f>
        <v>0.1848850920000002</v>
      </c>
      <c r="J161" s="39">
        <f>AVERAGE(I159:I161)</f>
        <v>0.19458585300000028</v>
      </c>
    </row>
    <row r="162" spans="1:10" x14ac:dyDescent="0.25">
      <c r="A162" s="3" t="s">
        <v>530</v>
      </c>
      <c r="B162" s="15">
        <v>41123</v>
      </c>
      <c r="C162" s="152">
        <v>100</v>
      </c>
      <c r="D162" s="37">
        <v>10</v>
      </c>
      <c r="E162" s="16">
        <v>1.88</v>
      </c>
      <c r="F162" s="16">
        <v>0.9</v>
      </c>
      <c r="G162" s="16">
        <f>($I$25*(E162-F162))/(C162*D162)</f>
        <v>8.3883051000000002</v>
      </c>
      <c r="I162" s="16">
        <f>($I$25*(($J$25*F162)-E162))/(C162*D162)</f>
        <v>0.85594950000000281</v>
      </c>
      <c r="J162" s="3"/>
    </row>
    <row r="163" spans="1:10" x14ac:dyDescent="0.25">
      <c r="A163" s="3" t="s">
        <v>531</v>
      </c>
      <c r="B163" s="15">
        <v>41123</v>
      </c>
      <c r="C163" s="152">
        <v>100</v>
      </c>
      <c r="D163" s="37">
        <v>10</v>
      </c>
      <c r="E163" s="16">
        <v>1.88</v>
      </c>
      <c r="F163" s="16">
        <v>0.91</v>
      </c>
      <c r="G163" s="16">
        <f>($I$25*(E163-F163))/(C163*D163)</f>
        <v>8.3027101499999993</v>
      </c>
      <c r="I163" s="16">
        <f>($I$25*(($J$25*F163)-E163))/(C163*D163)</f>
        <v>1.0442583900000029</v>
      </c>
      <c r="J163" s="3"/>
    </row>
    <row r="164" spans="1:10" x14ac:dyDescent="0.25">
      <c r="A164" s="3" t="s">
        <v>532</v>
      </c>
      <c r="B164" s="15">
        <v>41123</v>
      </c>
      <c r="C164" s="152">
        <v>100</v>
      </c>
      <c r="D164" s="37">
        <v>10</v>
      </c>
      <c r="E164" s="16">
        <v>1.93</v>
      </c>
      <c r="F164" s="16">
        <v>0.92</v>
      </c>
      <c r="G164" s="16">
        <f>($I$25*(E164-F164))/(C164*D164)</f>
        <v>8.6450899499999991</v>
      </c>
      <c r="H164" s="154">
        <f>AVERAGE(G162:G164)</f>
        <v>8.4453683999999996</v>
      </c>
      <c r="I164" s="16">
        <f>($I$25*(($J$25*F164)-E164))/(C164*D164)</f>
        <v>0.80459253000000452</v>
      </c>
      <c r="J164" s="39">
        <f>AVERAGE(I162:I164)</f>
        <v>0.90160014000000344</v>
      </c>
    </row>
    <row r="165" spans="1:10" x14ac:dyDescent="0.25">
      <c r="A165" s="3" t="s">
        <v>533</v>
      </c>
      <c r="B165" s="15">
        <v>41123</v>
      </c>
      <c r="C165" s="152">
        <v>100</v>
      </c>
      <c r="D165" s="37">
        <v>31.6</v>
      </c>
      <c r="E165" s="16">
        <v>4.12</v>
      </c>
      <c r="F165" s="16">
        <v>2.0099999999999998</v>
      </c>
      <c r="G165" s="16">
        <f>($I$25*(E165-F165))/(C165*D165)</f>
        <v>5.7153590031645578</v>
      </c>
      <c r="I165" s="16">
        <f>($I$25*(($J$25*F165)-E165))/(C165*D165)</f>
        <v>0.81802768670885972</v>
      </c>
      <c r="J165" s="3"/>
    </row>
    <row r="166" spans="1:10" x14ac:dyDescent="0.25">
      <c r="A166" s="3" t="s">
        <v>534</v>
      </c>
      <c r="B166" s="15">
        <v>41123</v>
      </c>
      <c r="C166" s="152">
        <v>100</v>
      </c>
      <c r="D166" s="37">
        <v>31.6</v>
      </c>
      <c r="E166" s="16">
        <v>4.09</v>
      </c>
      <c r="F166" s="16">
        <v>1.98</v>
      </c>
      <c r="G166" s="16">
        <f>($I$25*(E166-F166))/(C166*D166)</f>
        <v>5.7153590031645569</v>
      </c>
      <c r="I166" s="16">
        <f>($I$25*(($J$25*F166)-E166))/(C166*D166)</f>
        <v>0.72051445253164559</v>
      </c>
      <c r="J166" s="3"/>
    </row>
    <row r="167" spans="1:10" x14ac:dyDescent="0.25">
      <c r="A167" s="3" t="s">
        <v>535</v>
      </c>
      <c r="B167" s="15">
        <v>41123</v>
      </c>
      <c r="C167" s="152">
        <v>100</v>
      </c>
      <c r="D167" s="37">
        <v>31.6</v>
      </c>
      <c r="E167" s="16">
        <v>4.08</v>
      </c>
      <c r="F167" s="16">
        <v>1.98</v>
      </c>
      <c r="G167" s="16">
        <f>($I$25*(E167-F167))/(C167*D167)</f>
        <v>5.6882719936708872</v>
      </c>
      <c r="H167" s="154">
        <f>AVERAGE(G165:G167)</f>
        <v>5.7063300000000012</v>
      </c>
      <c r="I167" s="16">
        <f>($I$25*(($J$25*F167)-E167))/(C167*D167)</f>
        <v>0.74760146202531597</v>
      </c>
      <c r="J167" s="39">
        <f>AVERAGE(I165:I167)</f>
        <v>0.76204786708860706</v>
      </c>
    </row>
    <row r="168" spans="1:10" x14ac:dyDescent="0.25">
      <c r="A168" s="3" t="s">
        <v>536</v>
      </c>
      <c r="B168" s="15">
        <v>41123</v>
      </c>
      <c r="C168" s="152">
        <v>100</v>
      </c>
      <c r="D168" s="37">
        <v>100</v>
      </c>
      <c r="E168" s="16">
        <v>3.6</v>
      </c>
      <c r="F168" s="16">
        <v>1.69</v>
      </c>
      <c r="G168" s="16">
        <f>($I$25*(E168-F168))/(C168*D168)</f>
        <v>1.6348635450000004</v>
      </c>
      <c r="I168" s="16">
        <f>($I$25*(($J$25*F168)-E168))/(C168*D168)</f>
        <v>0.1010020409999999</v>
      </c>
      <c r="J168" s="3"/>
    </row>
    <row r="169" spans="1:10" x14ac:dyDescent="0.25">
      <c r="A169" s="3" t="s">
        <v>537</v>
      </c>
      <c r="B169" s="15">
        <v>41123</v>
      </c>
      <c r="C169" s="152">
        <v>100</v>
      </c>
      <c r="D169" s="37">
        <v>100</v>
      </c>
      <c r="E169" s="16">
        <v>3.49</v>
      </c>
      <c r="F169" s="16">
        <v>1.65</v>
      </c>
      <c r="G169" s="16">
        <f>($I$25*(E169-F169))/(C169*D169)</f>
        <v>1.5749470800000005</v>
      </c>
      <c r="I169" s="16">
        <f>($I$25*(($J$25*F169)-E169))/(C169*D169)</f>
        <v>0.11983292999999974</v>
      </c>
      <c r="J169" s="3"/>
    </row>
    <row r="170" spans="1:10" x14ac:dyDescent="0.25">
      <c r="A170" s="3" t="s">
        <v>538</v>
      </c>
      <c r="B170" s="15">
        <v>41123</v>
      </c>
      <c r="C170" s="152">
        <v>100</v>
      </c>
      <c r="D170" s="37">
        <v>100</v>
      </c>
      <c r="E170" s="16">
        <v>3.5</v>
      </c>
      <c r="F170" s="16">
        <v>1.67</v>
      </c>
      <c r="G170" s="16">
        <f>($I$25*(E170-F170))/(C170*D170)</f>
        <v>1.5663875850000002</v>
      </c>
      <c r="H170" s="154">
        <f>AVERAGE(G168:G170)</f>
        <v>1.5920660700000004</v>
      </c>
      <c r="I170" s="16">
        <f>($I$25*(($J$25*F170)-E170))/(C170*D170)</f>
        <v>0.14893521299999996</v>
      </c>
      <c r="J170" s="39">
        <f>AVERAGE(I168:I170)</f>
        <v>0.12325672799999987</v>
      </c>
    </row>
    <row r="171" spans="1:10" x14ac:dyDescent="0.25">
      <c r="A171" s="3" t="s">
        <v>539</v>
      </c>
      <c r="B171" s="15">
        <v>41125</v>
      </c>
      <c r="C171" s="3">
        <v>70</v>
      </c>
      <c r="D171" s="37">
        <v>100</v>
      </c>
      <c r="E171" s="16">
        <v>3.17</v>
      </c>
      <c r="F171" s="16">
        <v>1.57</v>
      </c>
      <c r="G171" s="16">
        <f>($I$25*(E171-F171))/(C171*D171)</f>
        <v>1.9564560000000002</v>
      </c>
      <c r="I171" s="16">
        <f>($I$25*(($J$25*F171)-E171))/(C171*D171)</f>
        <v>0.34727094000000086</v>
      </c>
      <c r="J171" s="3"/>
    </row>
    <row r="172" spans="1:10" x14ac:dyDescent="0.25">
      <c r="A172" s="3" t="s">
        <v>540</v>
      </c>
      <c r="B172" s="15">
        <v>41125</v>
      </c>
      <c r="C172" s="3">
        <v>70</v>
      </c>
      <c r="D172" s="37">
        <v>100</v>
      </c>
      <c r="E172" s="16">
        <v>3.11</v>
      </c>
      <c r="F172" s="16">
        <v>1.52</v>
      </c>
      <c r="G172" s="16">
        <f>($I$25*(E172-F172))/(C172*D172)</f>
        <v>1.94422815</v>
      </c>
      <c r="I172" s="16">
        <f>($I$25*(($J$25*F172)-E172))/(C172*D172)</f>
        <v>0.28613169000000055</v>
      </c>
      <c r="J172" s="3"/>
    </row>
    <row r="173" spans="1:10" x14ac:dyDescent="0.25">
      <c r="A173" s="3" t="s">
        <v>541</v>
      </c>
      <c r="B173" s="15">
        <v>41125</v>
      </c>
      <c r="C173" s="3">
        <v>70</v>
      </c>
      <c r="D173" s="37">
        <v>100</v>
      </c>
      <c r="E173" s="16">
        <v>2.99</v>
      </c>
      <c r="F173" s="16">
        <v>1.44</v>
      </c>
      <c r="G173" s="16">
        <f>($I$25*(E173-F173))/(C173*D173)</f>
        <v>1.8953167500000005</v>
      </c>
      <c r="H173" s="154">
        <f>AVERAGE(G171:G173)</f>
        <v>1.9320003000000003</v>
      </c>
      <c r="I173" s="16">
        <f>($I$25*(($J$25*F173)-E173))/(C173*D173)</f>
        <v>0.21765572999999994</v>
      </c>
      <c r="J173" s="39">
        <f>AVERAGE(I171:I173)</f>
        <v>0.28368612000000043</v>
      </c>
    </row>
    <row r="174" spans="1:10" x14ac:dyDescent="0.25">
      <c r="A174" s="3" t="s">
        <v>542</v>
      </c>
      <c r="B174" s="15">
        <v>41125</v>
      </c>
      <c r="C174" s="3">
        <v>70</v>
      </c>
      <c r="D174" s="37">
        <v>100</v>
      </c>
      <c r="E174" s="16">
        <v>3.49</v>
      </c>
      <c r="F174" s="16">
        <v>1.74</v>
      </c>
      <c r="G174" s="16">
        <f>($I$25*(E174-F174))/(C174*D174)</f>
        <v>2.1398737500000005</v>
      </c>
      <c r="I174" s="16">
        <f>($I$25*(($J$25*F174)-E174))/(C174*D174)</f>
        <v>0.41330133000000008</v>
      </c>
      <c r="J174" s="3"/>
    </row>
    <row r="175" spans="1:10" x14ac:dyDescent="0.25">
      <c r="A175" s="3" t="s">
        <v>543</v>
      </c>
      <c r="B175" s="15">
        <v>41125</v>
      </c>
      <c r="C175" s="3">
        <v>70</v>
      </c>
      <c r="D175" s="37">
        <v>100</v>
      </c>
      <c r="E175" s="16">
        <v>3.57</v>
      </c>
      <c r="F175" s="16">
        <v>1.81</v>
      </c>
      <c r="G175" s="16">
        <f>($I$25*(E175-F175))/(C175*D175)</f>
        <v>2.1521015999999999</v>
      </c>
      <c r="I175" s="16">
        <f>($I$25*(($J$25*F175)-E175))/(C175*D175)</f>
        <v>0.50378742000000098</v>
      </c>
      <c r="J175" s="3"/>
    </row>
    <row r="176" spans="1:10" x14ac:dyDescent="0.25">
      <c r="A176" s="3" t="s">
        <v>544</v>
      </c>
      <c r="B176" s="15">
        <v>41125</v>
      </c>
      <c r="C176" s="3">
        <v>70</v>
      </c>
      <c r="D176" s="37">
        <v>100</v>
      </c>
      <c r="E176" s="16">
        <v>3.52</v>
      </c>
      <c r="F176" s="16">
        <v>1.76</v>
      </c>
      <c r="G176" s="16">
        <f>($I$25*(E176-F176))/(C176*D176)</f>
        <v>2.1521016000000004</v>
      </c>
      <c r="H176" s="154">
        <f>AVERAGE(G174:G176)</f>
        <v>2.1480256500000006</v>
      </c>
      <c r="I176" s="16">
        <f>($I$25*(($J$25*F176)-E176))/(C176*D176)</f>
        <v>0.43042032000000041</v>
      </c>
      <c r="J176" s="39">
        <f>AVERAGE(I174:I176)</f>
        <v>0.44916969000000045</v>
      </c>
    </row>
    <row r="177" spans="1:11" x14ac:dyDescent="0.25">
      <c r="A177" s="3" t="s">
        <v>545</v>
      </c>
      <c r="B177" s="15">
        <v>41125</v>
      </c>
      <c r="C177" s="3">
        <v>70</v>
      </c>
      <c r="D177" s="37">
        <v>100</v>
      </c>
      <c r="E177" s="16">
        <v>3.58</v>
      </c>
      <c r="F177" s="16">
        <v>1.78</v>
      </c>
      <c r="G177" s="16">
        <f>($I$25*(E177-F177))/(C177*D177)</f>
        <v>2.2010130000000001</v>
      </c>
      <c r="I177" s="16">
        <f>($I$25*(($J$25*F177)-E177))/(C177*D177)</f>
        <v>0.41085576000000035</v>
      </c>
      <c r="J177" s="3"/>
    </row>
    <row r="178" spans="1:11" x14ac:dyDescent="0.25">
      <c r="A178" s="3" t="s">
        <v>546</v>
      </c>
      <c r="B178" s="15">
        <v>41125</v>
      </c>
      <c r="C178" s="3">
        <v>70</v>
      </c>
      <c r="D178" s="37">
        <v>100</v>
      </c>
      <c r="E178" s="16">
        <v>3.62</v>
      </c>
      <c r="F178" s="16">
        <v>1.83</v>
      </c>
      <c r="G178" s="16">
        <f>($I$25*(E178-F178))/(C178*D178)</f>
        <v>2.1887851500000002</v>
      </c>
      <c r="I178" s="16">
        <f>($I$25*(($J$25*F178)-E178))/(C178*D178)</f>
        <v>0.49645071000000079</v>
      </c>
      <c r="J178" s="3"/>
    </row>
    <row r="179" spans="1:11" x14ac:dyDescent="0.25">
      <c r="A179" s="3" t="s">
        <v>547</v>
      </c>
      <c r="B179" s="15">
        <v>41125</v>
      </c>
      <c r="C179" s="3">
        <v>70</v>
      </c>
      <c r="D179" s="37">
        <v>100</v>
      </c>
      <c r="E179" s="16">
        <v>3.66</v>
      </c>
      <c r="F179" s="16">
        <v>1.86</v>
      </c>
      <c r="G179" s="16">
        <f>($I$25*(E179-F179))/(C179*D179)</f>
        <v>2.2010130000000001</v>
      </c>
      <c r="H179" s="154">
        <f>AVERAGE(G177:G179)</f>
        <v>2.1969370500000003</v>
      </c>
      <c r="I179" s="16">
        <f>($I$25*(($J$25*F179)-E179))/(C179*D179)</f>
        <v>0.52824312000000051</v>
      </c>
      <c r="J179" s="39">
        <f>AVERAGE(I177:I179)</f>
        <v>0.47851653000000055</v>
      </c>
    </row>
    <row r="180" spans="1:11" x14ac:dyDescent="0.25">
      <c r="A180" s="3" t="s">
        <v>548</v>
      </c>
      <c r="B180" s="15">
        <v>41138</v>
      </c>
      <c r="C180" s="3">
        <v>100</v>
      </c>
      <c r="D180" s="37">
        <v>10</v>
      </c>
      <c r="E180" s="16">
        <v>1.45</v>
      </c>
      <c r="F180" s="16">
        <v>0.73</v>
      </c>
      <c r="G180" s="16">
        <f>($I$25*(E180-F180))/(C180*D180)</f>
        <v>6.1628363999999998</v>
      </c>
      <c r="I180" s="16">
        <f>($I$25*(($J$25*F180)-E180))/(C180*D180)</f>
        <v>1.3352812200000013</v>
      </c>
      <c r="J180" s="3"/>
    </row>
    <row r="181" spans="1:11" x14ac:dyDescent="0.25">
      <c r="A181" s="3" t="s">
        <v>549</v>
      </c>
      <c r="B181" s="15">
        <v>41138</v>
      </c>
      <c r="C181" s="3">
        <v>100</v>
      </c>
      <c r="D181" s="37">
        <v>10</v>
      </c>
      <c r="E181" s="16">
        <v>1.36</v>
      </c>
      <c r="F181" s="16">
        <v>0.67</v>
      </c>
      <c r="G181" s="16">
        <f>($I$25*(E181-F181))/(C181*D181)</f>
        <v>5.9060515500000008</v>
      </c>
      <c r="I181" s="16">
        <f>($I$25*(($J$25*F181)-E181))/(C181*D181)</f>
        <v>0.97578243000000098</v>
      </c>
      <c r="J181" s="3"/>
    </row>
    <row r="182" spans="1:11" x14ac:dyDescent="0.25">
      <c r="A182" s="3" t="s">
        <v>550</v>
      </c>
      <c r="B182" s="15">
        <v>41138</v>
      </c>
      <c r="C182" s="3">
        <v>100</v>
      </c>
      <c r="D182" s="37">
        <v>10</v>
      </c>
      <c r="E182" s="16">
        <v>1.32</v>
      </c>
      <c r="F182" s="16">
        <v>0.65</v>
      </c>
      <c r="G182" s="16">
        <f>($I$25*(E182-F182))/(C182*D182)</f>
        <v>5.7348616500000009</v>
      </c>
      <c r="H182" s="154">
        <f>AVERAGE(G180:G182)</f>
        <v>5.9345832000000014</v>
      </c>
      <c r="I182" s="16">
        <f>($I$25*(($J$25*F182)-E182))/(C182*D182)</f>
        <v>0.94154445000000087</v>
      </c>
      <c r="J182" s="39">
        <f>AVERAGE(I180:I182)</f>
        <v>1.084202700000001</v>
      </c>
      <c r="K182" s="3" t="s">
        <v>496</v>
      </c>
    </row>
    <row r="183" spans="1:11" x14ac:dyDescent="0.25">
      <c r="A183" s="3" t="s">
        <v>551</v>
      </c>
      <c r="B183" s="15">
        <v>41138</v>
      </c>
      <c r="C183" s="3">
        <v>100</v>
      </c>
      <c r="D183" s="37">
        <v>31.6</v>
      </c>
      <c r="E183" s="16">
        <v>3.45</v>
      </c>
      <c r="F183" s="16">
        <v>1.637</v>
      </c>
      <c r="G183" s="16">
        <f>($I$25*(E183-F183))/(C183*D183)</f>
        <v>4.9108748212025324</v>
      </c>
      <c r="I183" s="16">
        <f>($I$25*(($J$25*F183)-E183))/(C183*D183)</f>
        <v>0.41009732373417779</v>
      </c>
      <c r="J183" s="3"/>
    </row>
    <row r="184" spans="1:11" x14ac:dyDescent="0.25">
      <c r="A184" s="3" t="s">
        <v>552</v>
      </c>
      <c r="B184" s="15">
        <v>41138</v>
      </c>
      <c r="C184" s="3">
        <v>100</v>
      </c>
      <c r="D184" s="37">
        <v>31.6</v>
      </c>
      <c r="E184" s="16">
        <v>3.27</v>
      </c>
      <c r="F184" s="16">
        <v>1.62</v>
      </c>
      <c r="G184" s="16">
        <f>($I$25*(E184-F184))/(C184*D184)</f>
        <v>4.469356566455696</v>
      </c>
      <c r="I184" s="16">
        <f>($I$25*(($J$25*F184)-E184))/(C184*D184)</f>
        <v>0.79635807911392542</v>
      </c>
      <c r="J184" s="3"/>
    </row>
    <row r="185" spans="1:11" x14ac:dyDescent="0.25">
      <c r="A185" s="3" t="s">
        <v>553</v>
      </c>
      <c r="B185" s="15">
        <v>41138</v>
      </c>
      <c r="C185" s="3">
        <v>100</v>
      </c>
      <c r="D185" s="37">
        <v>31.6</v>
      </c>
      <c r="E185" s="16">
        <v>3.04</v>
      </c>
      <c r="F185" s="16">
        <v>1.48</v>
      </c>
      <c r="G185" s="16">
        <f>($I$25*(E185-F185))/(C185*D185)</f>
        <v>4.2255734810126588</v>
      </c>
      <c r="H185" s="154">
        <f>AVERAGE(G183:G185)</f>
        <v>4.5352682895569627</v>
      </c>
      <c r="I185" s="16">
        <f>($I$25*(($J$25*F185)-E185))/(C185*D185)</f>
        <v>0.5850794050632917</v>
      </c>
      <c r="J185" s="39">
        <f>AVERAGE(I183:I185)</f>
        <v>0.59717826930379825</v>
      </c>
      <c r="K185" s="3" t="s">
        <v>496</v>
      </c>
    </row>
    <row r="186" spans="1:11" x14ac:dyDescent="0.25">
      <c r="A186" s="3" t="s">
        <v>554</v>
      </c>
      <c r="B186" s="15">
        <v>41138</v>
      </c>
      <c r="C186" s="3">
        <v>100</v>
      </c>
      <c r="D186" s="37">
        <v>100</v>
      </c>
      <c r="E186" s="16">
        <v>3.17</v>
      </c>
      <c r="F186" s="16">
        <v>1.55</v>
      </c>
      <c r="G186" s="16">
        <f>($I$25*(E186-F186))/(C186*D186)</f>
        <v>1.38663819</v>
      </c>
      <c r="I186" s="16">
        <f>($I$25*(($J$25*F186)-E186))/(C186*D186)</f>
        <v>0.20542788000000059</v>
      </c>
      <c r="J186" s="3"/>
    </row>
    <row r="187" spans="1:11" x14ac:dyDescent="0.25">
      <c r="A187" s="3" t="s">
        <v>555</v>
      </c>
      <c r="B187" s="15">
        <v>41138</v>
      </c>
      <c r="C187" s="3">
        <v>100</v>
      </c>
      <c r="D187" s="37">
        <v>100</v>
      </c>
      <c r="E187" s="16">
        <v>3.41</v>
      </c>
      <c r="F187" s="16">
        <v>1.63</v>
      </c>
      <c r="G187" s="16">
        <f>($I$25*(E187-F187))/(C187*D187)</f>
        <v>1.5235901100000002</v>
      </c>
      <c r="I187" s="16">
        <f>($I$25*(($J$25*F187)-E187))/(C187*D187)</f>
        <v>0.15064711199999978</v>
      </c>
      <c r="J187" s="3"/>
    </row>
    <row r="188" spans="1:11" x14ac:dyDescent="0.25">
      <c r="A188" s="3" t="s">
        <v>556</v>
      </c>
      <c r="B188" s="15">
        <v>41138</v>
      </c>
      <c r="C188" s="3">
        <v>100</v>
      </c>
      <c r="D188" s="37">
        <v>100</v>
      </c>
      <c r="E188" s="16">
        <v>3.3</v>
      </c>
      <c r="F188" s="16">
        <v>1.6</v>
      </c>
      <c r="G188" s="16">
        <f>($I$25*(E188-F188))/(C188*D188)</f>
        <v>1.45511415</v>
      </c>
      <c r="H188" s="154">
        <f>AVERAGE(G186:G188)</f>
        <v>1.45511415</v>
      </c>
      <c r="I188" s="16">
        <f>($I$25*(($J$25*F188)-E188))/(C188*D188)</f>
        <v>0.18830889000000056</v>
      </c>
      <c r="J188" s="39">
        <f>AVERAGE(I186:I188)</f>
        <v>0.1814612940000003</v>
      </c>
    </row>
    <row r="189" spans="1:11" x14ac:dyDescent="0.25">
      <c r="A189" s="3" t="s">
        <v>557</v>
      </c>
      <c r="B189" s="15">
        <v>41139</v>
      </c>
      <c r="C189" s="3">
        <v>100</v>
      </c>
      <c r="D189" s="37">
        <v>100</v>
      </c>
      <c r="E189" s="16">
        <v>3.18</v>
      </c>
      <c r="F189" s="16">
        <v>1.6</v>
      </c>
      <c r="G189" s="16">
        <f>($I$25*(E189-F189))/(C189*D189)</f>
        <v>1.3524002100000001</v>
      </c>
      <c r="I189" s="16">
        <f>($I$25*(($J$25*F189)-E189))/(C189*D189)</f>
        <v>0.29102283000000029</v>
      </c>
      <c r="J189" s="3"/>
    </row>
    <row r="190" spans="1:11" x14ac:dyDescent="0.25">
      <c r="A190" s="3" t="s">
        <v>558</v>
      </c>
      <c r="B190" s="15">
        <v>41139</v>
      </c>
      <c r="C190" s="3">
        <v>100</v>
      </c>
      <c r="D190" s="37">
        <v>100</v>
      </c>
      <c r="E190" s="16">
        <v>3.2</v>
      </c>
      <c r="F190" s="16">
        <v>1.63</v>
      </c>
      <c r="G190" s="16">
        <f>($I$25*(E190-F190))/(C190*D190)</f>
        <v>1.3438407150000005</v>
      </c>
      <c r="I190" s="16">
        <f>($I$25*(($J$25*F190)-E190))/(C190*D190)</f>
        <v>0.33039650699999973</v>
      </c>
      <c r="J190" s="3"/>
    </row>
    <row r="191" spans="1:11" x14ac:dyDescent="0.25">
      <c r="A191" s="3" t="s">
        <v>559</v>
      </c>
      <c r="B191" s="15">
        <v>41139</v>
      </c>
      <c r="C191" s="3">
        <v>100</v>
      </c>
      <c r="D191" s="37">
        <v>100</v>
      </c>
      <c r="E191" s="16">
        <v>3.23</v>
      </c>
      <c r="F191" s="16">
        <v>1.64</v>
      </c>
      <c r="G191" s="16">
        <f>($I$25*(E191-F191))/(C191*D191)</f>
        <v>1.3609597050000002</v>
      </c>
      <c r="H191" s="154">
        <f>AVERAGE(G189:G191)</f>
        <v>1.3524002100000001</v>
      </c>
      <c r="I191" s="16">
        <f>($I$25*(($J$25*F191)-E191))/(C191*D191)</f>
        <v>0.32354891100000016</v>
      </c>
      <c r="J191" s="39">
        <f>AVERAGE(I189:I191)</f>
        <v>0.31498941600000008</v>
      </c>
    </row>
    <row r="192" spans="1:11" x14ac:dyDescent="0.25">
      <c r="A192" s="3" t="s">
        <v>560</v>
      </c>
      <c r="B192" s="15">
        <v>41139</v>
      </c>
      <c r="C192" s="3">
        <v>100</v>
      </c>
      <c r="D192" s="37">
        <v>100</v>
      </c>
      <c r="E192" s="16">
        <v>3.51</v>
      </c>
      <c r="F192" s="16">
        <v>1.82</v>
      </c>
      <c r="G192" s="16">
        <f>($I$25*(E192-F192))/(C192*D192)</f>
        <v>1.4465546549999999</v>
      </c>
      <c r="I192" s="16">
        <f>($I$25*(($J$25*F192)-E192))/(C192*D192)</f>
        <v>0.42283905300000063</v>
      </c>
      <c r="J192" s="3"/>
    </row>
    <row r="193" spans="1:10" x14ac:dyDescent="0.25">
      <c r="A193" s="3" t="s">
        <v>561</v>
      </c>
      <c r="B193" s="15">
        <v>41139</v>
      </c>
      <c r="C193" s="3">
        <v>100</v>
      </c>
      <c r="D193" s="37">
        <v>100</v>
      </c>
      <c r="E193" s="16">
        <v>3.65</v>
      </c>
      <c r="F193" s="16">
        <v>1.85</v>
      </c>
      <c r="G193" s="16">
        <f>($I$25*(E193-F193))/(C193*D193)</f>
        <v>1.5407090999999999</v>
      </c>
      <c r="I193" s="16">
        <f>($I$25*(($J$25*F193)-E193))/(C193*D193)</f>
        <v>0.35949879000000035</v>
      </c>
      <c r="J193" s="3"/>
    </row>
    <row r="194" spans="1:10" x14ac:dyDescent="0.25">
      <c r="A194" s="3" t="s">
        <v>562</v>
      </c>
      <c r="B194" s="15">
        <v>41139</v>
      </c>
      <c r="C194" s="3">
        <v>100</v>
      </c>
      <c r="D194" s="37">
        <v>100</v>
      </c>
      <c r="E194" s="16">
        <v>3.71</v>
      </c>
      <c r="F194" s="16">
        <v>1.91</v>
      </c>
      <c r="G194" s="16">
        <f>($I$25*(E194-F194))/(C194*D194)</f>
        <v>1.5407091000000002</v>
      </c>
      <c r="H194" s="154">
        <f>AVERAGE(G192:G194)</f>
        <v>1.5093242849999999</v>
      </c>
      <c r="I194" s="16">
        <f>($I$25*(($J$25*F194)-E194))/(C194*D194)</f>
        <v>0.42112715400000006</v>
      </c>
      <c r="J194" s="39">
        <f>AVERAGE(I192:I194)</f>
        <v>0.40115499900000035</v>
      </c>
    </row>
    <row r="195" spans="1:10" x14ac:dyDescent="0.25">
      <c r="A195" s="3" t="s">
        <v>563</v>
      </c>
      <c r="B195" s="15">
        <v>41151</v>
      </c>
      <c r="C195" s="3">
        <v>100</v>
      </c>
      <c r="D195" s="37">
        <v>31.6</v>
      </c>
      <c r="E195" s="16">
        <v>4.26</v>
      </c>
      <c r="F195" s="16">
        <v>2.13</v>
      </c>
      <c r="G195" s="16">
        <f>($I$25*(E195-F195))/(C195*D195)</f>
        <v>5.769533022151899</v>
      </c>
      <c r="I195" s="16">
        <f>($I$25*(($J$25*F195)-E195))/(C195*D195)</f>
        <v>1.1539066044303803</v>
      </c>
      <c r="J195" s="3"/>
    </row>
    <row r="196" spans="1:10" x14ac:dyDescent="0.25">
      <c r="A196" s="3" t="s">
        <v>564</v>
      </c>
      <c r="B196" s="15">
        <v>41151</v>
      </c>
      <c r="C196" s="3">
        <v>100</v>
      </c>
      <c r="D196" s="37">
        <v>31.6</v>
      </c>
      <c r="E196" s="16">
        <v>4.29</v>
      </c>
      <c r="F196" s="16">
        <v>2.14</v>
      </c>
      <c r="G196" s="16">
        <f>($I$25*(E196-F196))/(C196*D196)</f>
        <v>5.8237070411392411</v>
      </c>
      <c r="I196" s="16">
        <f>($I$25*(($J$25*F196)-E196))/(C196*D196)</f>
        <v>1.132236996835446</v>
      </c>
      <c r="J196" s="3"/>
    </row>
    <row r="197" spans="1:10" x14ac:dyDescent="0.25">
      <c r="A197" s="3" t="s">
        <v>565</v>
      </c>
      <c r="B197" s="15">
        <v>41151</v>
      </c>
      <c r="C197" s="3">
        <v>100</v>
      </c>
      <c r="D197" s="37">
        <v>31.6</v>
      </c>
      <c r="E197" s="16">
        <v>4.3600000000000003</v>
      </c>
      <c r="F197" s="16">
        <v>2.19</v>
      </c>
      <c r="G197" s="16">
        <f>($I$25*(E197-F197))/(C197*D197)</f>
        <v>5.8778810601265841</v>
      </c>
      <c r="H197" s="154">
        <f>AVERAGE(G195:G197)</f>
        <v>5.8237070411392411</v>
      </c>
      <c r="I197" s="16">
        <f>($I$25*(($J$25*F197)-E197))/(C197*D197)</f>
        <v>1.2405850348101273</v>
      </c>
      <c r="J197" s="39">
        <f>AVERAGE(I195:I197)</f>
        <v>1.1755762120253179</v>
      </c>
    </row>
    <row r="198" spans="1:10" x14ac:dyDescent="0.25">
      <c r="A198" s="3" t="s">
        <v>566</v>
      </c>
      <c r="B198" s="15">
        <v>41151</v>
      </c>
      <c r="C198" s="3">
        <v>100</v>
      </c>
      <c r="D198" s="37">
        <v>31.6</v>
      </c>
      <c r="E198" s="16">
        <v>3.31</v>
      </c>
      <c r="F198" s="16">
        <v>1.6339999999999999</v>
      </c>
      <c r="G198" s="16">
        <f>($I$25*(E198-F198))/(C198*D198)</f>
        <v>4.539782791139241</v>
      </c>
      <c r="I198" s="16">
        <f>($I$25*(($J$25*F198)-E198))/(C198*D198)</f>
        <v>0.77143803037974734</v>
      </c>
      <c r="J198" s="3"/>
    </row>
    <row r="199" spans="1:10" x14ac:dyDescent="0.25">
      <c r="A199" s="3" t="s">
        <v>567</v>
      </c>
      <c r="B199" s="15">
        <v>41151</v>
      </c>
      <c r="C199" s="3">
        <v>100</v>
      </c>
      <c r="D199" s="37">
        <v>31.6</v>
      </c>
      <c r="E199" s="16">
        <v>3.27</v>
      </c>
      <c r="F199" s="16">
        <v>1.61</v>
      </c>
      <c r="G199" s="16">
        <f>($I$25*(E199-F199))/(C199*D199)</f>
        <v>4.4964435759493675</v>
      </c>
      <c r="I199" s="16">
        <f>($I$25*(($J$25*F199)-E199))/(C199*D199)</f>
        <v>0.73676665822784992</v>
      </c>
      <c r="J199" s="3"/>
    </row>
    <row r="200" spans="1:10" x14ac:dyDescent="0.25">
      <c r="A200" s="3" t="s">
        <v>568</v>
      </c>
      <c r="B200" s="15">
        <v>41151</v>
      </c>
      <c r="C200" s="3">
        <v>100</v>
      </c>
      <c r="D200" s="37">
        <v>31.6</v>
      </c>
      <c r="E200" s="16">
        <v>3.26</v>
      </c>
      <c r="F200" s="16">
        <v>1.59</v>
      </c>
      <c r="G200" s="16">
        <f>($I$25*(E200-F200))/(C200*D200)</f>
        <v>4.5235305854430381</v>
      </c>
      <c r="H200" s="154">
        <f>AVERAGE(G198:G200)</f>
        <v>4.5199189841772158</v>
      </c>
      <c r="I200" s="16">
        <f>($I$25*(($J$25*F200)-E200))/(C200*D200)</f>
        <v>0.64467082594936953</v>
      </c>
      <c r="J200" s="39">
        <f>AVERAGE(I198:I200)</f>
        <v>0.71762517151898886</v>
      </c>
    </row>
    <row r="201" spans="1:10" x14ac:dyDescent="0.25">
      <c r="A201" s="3" t="s">
        <v>569</v>
      </c>
      <c r="B201" s="15">
        <v>41151</v>
      </c>
      <c r="C201" s="3">
        <v>100</v>
      </c>
      <c r="D201" s="37">
        <v>31.6</v>
      </c>
      <c r="E201" s="16">
        <v>2.41</v>
      </c>
      <c r="F201" s="16">
        <v>1.1399999999999999</v>
      </c>
      <c r="G201" s="16">
        <f>($I$25*(E201-F201))/(C201*D201)</f>
        <v>3.4400502056962035</v>
      </c>
      <c r="I201" s="16">
        <f>($I$25*(($J$25*F201)-E201))/(C201*D201)</f>
        <v>0.26545269303797431</v>
      </c>
      <c r="J201" s="3"/>
    </row>
    <row r="202" spans="1:10" x14ac:dyDescent="0.25">
      <c r="A202" s="3" t="s">
        <v>570</v>
      </c>
      <c r="B202" s="15">
        <v>41151</v>
      </c>
      <c r="C202" s="3">
        <v>100</v>
      </c>
      <c r="D202" s="37">
        <v>31.6</v>
      </c>
      <c r="E202" s="16">
        <v>2.4</v>
      </c>
      <c r="F202" s="16">
        <v>1.1299999999999999</v>
      </c>
      <c r="G202" s="16">
        <f>($I$25*(E202-F202))/(C202*D202)</f>
        <v>3.440050205696203</v>
      </c>
      <c r="I202" s="16">
        <f>($I$25*(($J$25*F202)-E202))/(C202*D202)</f>
        <v>0.23294828164556924</v>
      </c>
      <c r="J202" s="3"/>
    </row>
    <row r="203" spans="1:10" x14ac:dyDescent="0.25">
      <c r="A203" s="3" t="s">
        <v>571</v>
      </c>
      <c r="B203" s="15">
        <v>41151</v>
      </c>
      <c r="C203" s="3">
        <v>100</v>
      </c>
      <c r="D203" s="37">
        <v>31.6</v>
      </c>
      <c r="E203" s="16">
        <v>2.37</v>
      </c>
      <c r="F203" s="16">
        <v>1.1000000000000001</v>
      </c>
      <c r="G203" s="16">
        <f>($I$25*(E203-F203))/(C203*D203)</f>
        <v>3.440050205696203</v>
      </c>
      <c r="H203" s="154">
        <f>AVERAGE(G201:G203)</f>
        <v>3.440050205696203</v>
      </c>
      <c r="I203" s="16">
        <f>($I$25*(($J$25*F203)-E203))/(C203*D203)</f>
        <v>0.13543504746835516</v>
      </c>
      <c r="J203" s="39">
        <f>AVERAGE(I201:I203)</f>
        <v>0.21127867405063291</v>
      </c>
    </row>
    <row r="204" spans="1:10" x14ac:dyDescent="0.25">
      <c r="A204" s="3" t="s">
        <v>572</v>
      </c>
      <c r="B204" s="15">
        <v>41153</v>
      </c>
      <c r="C204" s="3">
        <v>100</v>
      </c>
      <c r="D204" s="37">
        <v>31.6</v>
      </c>
      <c r="E204" s="16">
        <v>1.68</v>
      </c>
      <c r="F204" s="16">
        <v>0.81</v>
      </c>
      <c r="G204" s="16">
        <f>($I$25*(E204-F204))/(C204*D204)</f>
        <v>2.356569825949367</v>
      </c>
      <c r="I204" s="16">
        <f>($I$25*(($J$25*F204)-E204))/(C204*D204)</f>
        <v>0.2762874968354439</v>
      </c>
      <c r="J204" s="3"/>
    </row>
    <row r="205" spans="1:10" x14ac:dyDescent="0.25">
      <c r="A205" s="3" t="s">
        <v>573</v>
      </c>
      <c r="B205" s="15">
        <v>41153</v>
      </c>
      <c r="C205" s="3">
        <v>100</v>
      </c>
      <c r="D205" s="37">
        <v>31.6</v>
      </c>
      <c r="E205" s="16">
        <v>1.67</v>
      </c>
      <c r="F205" s="16">
        <v>0.81</v>
      </c>
      <c r="G205" s="16">
        <f>($I$25*(E205-F205))/(C205*D205)</f>
        <v>2.329482816455696</v>
      </c>
      <c r="I205" s="16">
        <f>($I$25*(($J$25*F205)-E205))/(C205*D205)</f>
        <v>0.30337450632911483</v>
      </c>
      <c r="J205" s="3"/>
    </row>
    <row r="206" spans="1:10" x14ac:dyDescent="0.25">
      <c r="A206" s="3" t="s">
        <v>574</v>
      </c>
      <c r="B206" s="15">
        <v>41153</v>
      </c>
      <c r="C206" s="3">
        <v>100</v>
      </c>
      <c r="D206" s="37">
        <v>31.6</v>
      </c>
      <c r="E206" s="16">
        <v>1.67</v>
      </c>
      <c r="F206" s="16">
        <v>0.8</v>
      </c>
      <c r="G206" s="16">
        <f>($I$25*(E206-F206))/(C206*D206)</f>
        <v>2.356569825949367</v>
      </c>
      <c r="H206" s="154">
        <f>AVERAGE(G204:G206)</f>
        <v>2.34754082278481</v>
      </c>
      <c r="I206" s="16">
        <f>($I$25*(($J$25*F206)-E206))/(C206*D206)</f>
        <v>0.24378308544303881</v>
      </c>
      <c r="J206" s="39">
        <f>AVERAGE(I204:I206)</f>
        <v>0.27448169620253254</v>
      </c>
    </row>
    <row r="207" spans="1:10" x14ac:dyDescent="0.25">
      <c r="A207" s="3" t="s">
        <v>575</v>
      </c>
      <c r="B207" s="15">
        <v>41153</v>
      </c>
      <c r="C207" s="3">
        <v>100</v>
      </c>
      <c r="D207" s="37">
        <v>31.6</v>
      </c>
      <c r="E207" s="16">
        <v>2.88</v>
      </c>
      <c r="F207" s="16">
        <v>1.41</v>
      </c>
      <c r="G207" s="16">
        <f>($I$25*(E207-F207))/(C207*D207)</f>
        <v>3.9817903955696203</v>
      </c>
      <c r="I207" s="16">
        <f>($I$25*(($J$25*F207)-E207))/(C207*D207)</f>
        <v>0.6013316107594936</v>
      </c>
      <c r="J207" s="3"/>
    </row>
    <row r="208" spans="1:10" x14ac:dyDescent="0.25">
      <c r="A208" s="3" t="s">
        <v>576</v>
      </c>
      <c r="B208" s="15">
        <v>41153</v>
      </c>
      <c r="C208" s="3">
        <v>100</v>
      </c>
      <c r="D208" s="37">
        <v>31.6</v>
      </c>
      <c r="E208" s="16">
        <v>2.92</v>
      </c>
      <c r="F208" s="16">
        <v>1.45</v>
      </c>
      <c r="G208" s="16">
        <f>($I$25*(E208-F208))/(C208*D208)</f>
        <v>3.9817903955696203</v>
      </c>
      <c r="I208" s="16">
        <f>($I$25*(($J$25*F208)-E208))/(C208*D208)</f>
        <v>0.73134925632911407</v>
      </c>
      <c r="J208" s="3"/>
    </row>
    <row r="209" spans="1:11" x14ac:dyDescent="0.25">
      <c r="A209" s="3" t="s">
        <v>577</v>
      </c>
      <c r="B209" s="15">
        <v>41153</v>
      </c>
      <c r="C209" s="3">
        <v>100</v>
      </c>
      <c r="D209" s="37">
        <v>31.6</v>
      </c>
      <c r="E209" s="16">
        <v>2.92</v>
      </c>
      <c r="F209" s="16">
        <v>1.44</v>
      </c>
      <c r="G209" s="16">
        <f>($I$25*(E209-F209))/(C209*D209)</f>
        <v>4.0088774050632914</v>
      </c>
      <c r="H209" s="154">
        <f>AVERAGE(G207:G209)</f>
        <v>3.9908193987341769</v>
      </c>
      <c r="I209" s="16">
        <f>($I$25*(($J$25*F209)-E209))/(C209*D209)</f>
        <v>0.67175783544303869</v>
      </c>
      <c r="J209" s="39">
        <f>AVERAGE(I207:I209)</f>
        <v>0.66814623417721553</v>
      </c>
    </row>
    <row r="210" spans="1:11" x14ac:dyDescent="0.25">
      <c r="A210" s="3" t="s">
        <v>578</v>
      </c>
      <c r="B210" s="15">
        <v>41153</v>
      </c>
      <c r="C210" s="3">
        <v>100</v>
      </c>
      <c r="D210" s="37">
        <v>31.6</v>
      </c>
      <c r="E210" s="16">
        <v>2.42</v>
      </c>
      <c r="F210" s="16">
        <v>1.18</v>
      </c>
      <c r="G210" s="16">
        <f>($I$25*(E210-F210))/(C210*D210)</f>
        <v>3.3587891772151903</v>
      </c>
      <c r="I210" s="16">
        <f>($I$25*(($J$25*F210)-E210))/(C210*D210)</f>
        <v>0.47673136708860808</v>
      </c>
      <c r="J210" s="3"/>
    </row>
    <row r="211" spans="1:11" x14ac:dyDescent="0.25">
      <c r="A211" s="3" t="s">
        <v>579</v>
      </c>
      <c r="B211" s="15">
        <v>41153</v>
      </c>
      <c r="C211" s="3">
        <v>100</v>
      </c>
      <c r="D211" s="37">
        <v>31.6</v>
      </c>
      <c r="E211" s="16">
        <v>2.4300000000000002</v>
      </c>
      <c r="F211" s="16">
        <v>1.2</v>
      </c>
      <c r="G211" s="16">
        <f>($I$25*(E211-F211))/(C211*D211)</f>
        <v>3.3317021677215197</v>
      </c>
      <c r="I211" s="16">
        <f>($I$25*(($J$25*F211)-E211))/(C211*D211)</f>
        <v>0.56882719936708859</v>
      </c>
      <c r="J211" s="3"/>
    </row>
    <row r="212" spans="1:11" x14ac:dyDescent="0.25">
      <c r="A212" s="3" t="s">
        <v>580</v>
      </c>
      <c r="B212" s="15">
        <v>41153</v>
      </c>
      <c r="C212" s="3">
        <v>100</v>
      </c>
      <c r="D212" s="37">
        <v>31.6</v>
      </c>
      <c r="E212" s="16">
        <v>2.4300000000000002</v>
      </c>
      <c r="F212" s="16">
        <v>1.19</v>
      </c>
      <c r="G212" s="16">
        <f>($I$25*(E212-F212))/(C212*D212)</f>
        <v>3.3587891772151908</v>
      </c>
      <c r="H212" s="154">
        <f>AVERAGE(G210:G212)</f>
        <v>3.3497601740506333</v>
      </c>
      <c r="I212" s="16">
        <f>($I$25*(($J$25*F212)-E212))/(C212*D212)</f>
        <v>0.50923577848101198</v>
      </c>
      <c r="J212" s="39">
        <f>AVERAGE(I210:I212)</f>
        <v>0.51826478164556955</v>
      </c>
    </row>
    <row r="213" spans="1:11" x14ac:dyDescent="0.25">
      <c r="A213" s="3" t="s">
        <v>581</v>
      </c>
      <c r="B213" s="15">
        <v>41166</v>
      </c>
      <c r="C213" s="3">
        <v>100</v>
      </c>
      <c r="D213" s="37">
        <v>10</v>
      </c>
      <c r="E213" s="16">
        <v>2.13</v>
      </c>
      <c r="F213" s="16">
        <v>1.04</v>
      </c>
      <c r="G213" s="16">
        <f>($I$25*(E213-F213))/(C213*D213)</f>
        <v>9.3298495499999987</v>
      </c>
      <c r="I213" s="16">
        <f>($I$25*(($J$25*F213)-E213))/(C213*D213)</f>
        <v>1.3524002100000032</v>
      </c>
      <c r="J213" s="3"/>
    </row>
    <row r="214" spans="1:11" x14ac:dyDescent="0.25">
      <c r="A214" s="3" t="s">
        <v>582</v>
      </c>
      <c r="B214" s="15">
        <v>41166</v>
      </c>
      <c r="C214" s="3">
        <v>100</v>
      </c>
      <c r="D214" s="37">
        <v>10</v>
      </c>
      <c r="E214" s="16">
        <v>2.29</v>
      </c>
      <c r="F214" s="16">
        <v>1.1000000000000001</v>
      </c>
      <c r="G214" s="16">
        <f>($I$25*(E214-F214))/(C214*D214)</f>
        <v>10.18579905</v>
      </c>
      <c r="I214" s="16">
        <f>($I$25*(($J$25*F214)-E214))/(C214*D214)</f>
        <v>1.1127343500000029</v>
      </c>
      <c r="J214" s="3"/>
    </row>
    <row r="215" spans="1:11" x14ac:dyDescent="0.25">
      <c r="A215" s="3" t="s">
        <v>583</v>
      </c>
      <c r="B215" s="15">
        <v>41166</v>
      </c>
      <c r="C215" s="3">
        <v>100</v>
      </c>
      <c r="D215" s="37">
        <v>10</v>
      </c>
      <c r="E215" s="16">
        <v>2.25</v>
      </c>
      <c r="F215" s="16">
        <v>1.08</v>
      </c>
      <c r="G215" s="16">
        <f>($I$25*(E215-F215))/(C215*D215)</f>
        <v>10.01460915</v>
      </c>
      <c r="H215" s="154">
        <f>AVERAGE(G213:G215)</f>
        <v>9.8434192499999984</v>
      </c>
      <c r="I215" s="16">
        <f>($I$25*(($J$25*F215)-E215))/(C215*D215)</f>
        <v>1.078496370000003</v>
      </c>
      <c r="J215" s="39">
        <f>AVERAGE(I213:I215)</f>
        <v>1.1812103100000031</v>
      </c>
      <c r="K215" s="3" t="s">
        <v>584</v>
      </c>
    </row>
    <row r="216" spans="1:11" x14ac:dyDescent="0.25">
      <c r="A216" s="3" t="s">
        <v>585</v>
      </c>
      <c r="B216" s="15">
        <v>41166</v>
      </c>
      <c r="C216" s="3">
        <v>100</v>
      </c>
      <c r="D216" s="37">
        <v>31.6</v>
      </c>
      <c r="E216" s="16">
        <v>2.2999999999999998</v>
      </c>
      <c r="F216" s="16">
        <v>1.18</v>
      </c>
      <c r="G216" s="16">
        <f>($I$25*(E216-F216))/(C216*D216)</f>
        <v>3.0337450632911391</v>
      </c>
      <c r="I216" s="16">
        <f>($I$25*(($J$25*F216)-E216))/(C216*D216)</f>
        <v>0.80177548101265905</v>
      </c>
      <c r="J216" s="3"/>
    </row>
    <row r="217" spans="1:11" x14ac:dyDescent="0.25">
      <c r="A217" s="3" t="s">
        <v>586</v>
      </c>
      <c r="B217" s="15">
        <v>41166</v>
      </c>
      <c r="C217" s="3">
        <v>100</v>
      </c>
      <c r="D217" s="37">
        <v>31.6</v>
      </c>
      <c r="E217" s="16">
        <v>2.37</v>
      </c>
      <c r="F217" s="16">
        <v>1.22</v>
      </c>
      <c r="G217" s="16">
        <f>($I$25*(E217-F217))/(C217*D217)</f>
        <v>3.1150060917721527</v>
      </c>
      <c r="I217" s="16">
        <f>($I$25*(($J$25*F217)-E217))/(C217*D217)</f>
        <v>0.85053209810126595</v>
      </c>
      <c r="J217" s="3"/>
    </row>
    <row r="218" spans="1:11" x14ac:dyDescent="0.25">
      <c r="A218" s="3" t="s">
        <v>587</v>
      </c>
      <c r="B218" s="15">
        <v>41166</v>
      </c>
      <c r="C218" s="3">
        <v>100</v>
      </c>
      <c r="D218" s="37">
        <v>31.6</v>
      </c>
      <c r="E218" s="16">
        <v>2.41</v>
      </c>
      <c r="F218" s="16">
        <v>1.24</v>
      </c>
      <c r="G218" s="16">
        <f>($I$25*(E218-F218))/(C218*D218)</f>
        <v>3.1691801107594944</v>
      </c>
      <c r="H218" s="154">
        <f>AVERAGE(G216:G218)</f>
        <v>3.1059770886075952</v>
      </c>
      <c r="I218" s="16">
        <f>($I$25*(($J$25*F218)-E218))/(C218*D218)</f>
        <v>0.86136690189873444</v>
      </c>
      <c r="J218" s="39">
        <f>AVERAGE(I216:I218)</f>
        <v>0.83789149367088644</v>
      </c>
    </row>
    <row r="219" spans="1:11" x14ac:dyDescent="0.25">
      <c r="A219" s="3" t="s">
        <v>588</v>
      </c>
      <c r="B219" s="15">
        <v>41166</v>
      </c>
      <c r="C219" s="3">
        <v>100</v>
      </c>
      <c r="D219" s="37">
        <v>31.6</v>
      </c>
      <c r="E219" s="16">
        <v>3.32</v>
      </c>
      <c r="F219" s="16">
        <v>1.57</v>
      </c>
      <c r="G219" s="16">
        <f>($I$25*(E219-F219))/(C219*D219)</f>
        <v>4.7402266613924047</v>
      </c>
      <c r="I219" s="16">
        <f>($I$25*(($J$25*F219)-E219))/(C219*D219)</f>
        <v>0.36296592721519205</v>
      </c>
      <c r="J219" s="3"/>
    </row>
    <row r="220" spans="1:11" x14ac:dyDescent="0.25">
      <c r="A220" s="3" t="s">
        <v>589</v>
      </c>
      <c r="B220" s="15">
        <v>41166</v>
      </c>
      <c r="C220" s="3">
        <v>100</v>
      </c>
      <c r="D220" s="37">
        <v>31.6</v>
      </c>
      <c r="E220" s="16">
        <v>3.34</v>
      </c>
      <c r="F220" s="16">
        <v>1.59</v>
      </c>
      <c r="G220" s="16">
        <f>($I$25*(E220-F220))/(C220*D220)</f>
        <v>4.7402266613924047</v>
      </c>
      <c r="I220" s="16">
        <f>($I$25*(($J$25*F220)-E220))/(C220*D220)</f>
        <v>0.42797475000000224</v>
      </c>
      <c r="J220" s="3"/>
    </row>
    <row r="221" spans="1:11" x14ac:dyDescent="0.25">
      <c r="A221" s="3" t="s">
        <v>590</v>
      </c>
      <c r="B221" s="15">
        <v>41166</v>
      </c>
      <c r="C221" s="3">
        <v>100</v>
      </c>
      <c r="D221" s="37">
        <v>31.6</v>
      </c>
      <c r="E221" s="16">
        <v>3.36</v>
      </c>
      <c r="F221" s="16">
        <v>1.62</v>
      </c>
      <c r="G221" s="16">
        <f>($I$25*(E221-F221))/(C221*D221)</f>
        <v>4.7131396518987341</v>
      </c>
      <c r="H221" s="154">
        <f>AVERAGE(G219:G221)</f>
        <v>4.7311976582278481</v>
      </c>
      <c r="I221" s="16">
        <f>($I$25*(($J$25*F221)-E221))/(C221*D221)</f>
        <v>0.5525749936708878</v>
      </c>
      <c r="J221" s="39">
        <f>AVERAGE(I219:I221)</f>
        <v>0.4478385569620274</v>
      </c>
    </row>
    <row r="222" spans="1:11" x14ac:dyDescent="0.25">
      <c r="A222" s="3" t="s">
        <v>591</v>
      </c>
      <c r="B222" s="15">
        <v>41186</v>
      </c>
      <c r="C222" s="3">
        <v>300</v>
      </c>
      <c r="D222" s="37">
        <v>10</v>
      </c>
      <c r="E222" s="16">
        <v>1.94</v>
      </c>
      <c r="F222" s="16">
        <v>1.03</v>
      </c>
      <c r="G222" s="16">
        <f>($I$25*(E222-F222))/(C222*D222)</f>
        <v>2.5963801499999999</v>
      </c>
      <c r="H222" s="16">
        <f>G222</f>
        <v>2.5963801499999999</v>
      </c>
      <c r="I222" s="16">
        <f>($I$25*(($J$25*F222)-E222))/(C222*D222)</f>
        <v>0.93013179000000157</v>
      </c>
      <c r="J222" s="16">
        <f>I222</f>
        <v>0.93013179000000157</v>
      </c>
      <c r="K222" s="3" t="s">
        <v>592</v>
      </c>
    </row>
    <row r="223" spans="1:11" x14ac:dyDescent="0.25">
      <c r="A223" s="3" t="s">
        <v>593</v>
      </c>
      <c r="B223" s="15">
        <v>41186</v>
      </c>
      <c r="C223" s="3">
        <v>300</v>
      </c>
      <c r="D223" s="37">
        <v>10</v>
      </c>
      <c r="E223" s="16">
        <v>2.2200000000000002</v>
      </c>
      <c r="F223" s="16">
        <v>1.1000000000000001</v>
      </c>
      <c r="G223" s="16">
        <f>($I$25*(E223-F223))/(C223*D223)</f>
        <v>3.1955448000000009</v>
      </c>
      <c r="H223" s="16">
        <f>G223</f>
        <v>3.1955448000000009</v>
      </c>
      <c r="I223" s="16">
        <f>($I$25*(($J$25*F223)-E223))/(C223*D223)</f>
        <v>0.57063300000000061</v>
      </c>
      <c r="J223" s="16">
        <f>I223</f>
        <v>0.57063300000000061</v>
      </c>
      <c r="K223" s="3" t="s">
        <v>592</v>
      </c>
    </row>
    <row r="224" spans="1:11" x14ac:dyDescent="0.25">
      <c r="A224" s="3" t="s">
        <v>594</v>
      </c>
      <c r="B224" s="15">
        <v>41186</v>
      </c>
      <c r="C224" s="3">
        <v>300</v>
      </c>
      <c r="D224" s="37">
        <v>10</v>
      </c>
      <c r="E224" s="16">
        <v>1.86</v>
      </c>
      <c r="F224" s="16">
        <v>0.94</v>
      </c>
      <c r="G224" s="16">
        <f>($I$25*(E224-F224))/(C224*D224)</f>
        <v>2.6249118000000009</v>
      </c>
      <c r="H224" s="16">
        <f>G224</f>
        <v>2.6249118000000009</v>
      </c>
      <c r="I224" s="16">
        <f>($I$25*(($J$25*F224)-E224))/(C224*D224)</f>
        <v>0.59345831999999998</v>
      </c>
      <c r="J224" s="16">
        <f>I224</f>
        <v>0.59345831999999998</v>
      </c>
      <c r="K224" s="3" t="s">
        <v>592</v>
      </c>
    </row>
    <row r="225" spans="1:11" x14ac:dyDescent="0.25">
      <c r="A225" s="3" t="s">
        <v>595</v>
      </c>
      <c r="B225" s="15">
        <v>41186</v>
      </c>
      <c r="C225" s="3">
        <v>300</v>
      </c>
      <c r="D225" s="37">
        <v>10</v>
      </c>
      <c r="E225" s="16">
        <v>1.93</v>
      </c>
      <c r="F225" s="16">
        <v>0.95</v>
      </c>
      <c r="G225" s="16">
        <f>($I$25*(E225-F225))/(C225*D225)</f>
        <v>2.7961017000000004</v>
      </c>
      <c r="H225" s="16">
        <f>G225</f>
        <v>2.7961017000000004</v>
      </c>
      <c r="I225" s="16">
        <f>($I$25*(($J$25*F225)-E225))/(C225*D225)</f>
        <v>0.45650639999999981</v>
      </c>
      <c r="J225" s="16">
        <f>I225</f>
        <v>0.45650639999999981</v>
      </c>
      <c r="K225" s="3" t="s">
        <v>592</v>
      </c>
    </row>
    <row r="226" spans="1:11" x14ac:dyDescent="0.25">
      <c r="A226" s="3" t="s">
        <v>596</v>
      </c>
      <c r="B226" s="15">
        <v>41194</v>
      </c>
      <c r="C226" s="3">
        <v>100</v>
      </c>
      <c r="D226" s="37">
        <v>100</v>
      </c>
      <c r="E226" s="16">
        <v>3.84</v>
      </c>
      <c r="F226" s="16">
        <v>1.88</v>
      </c>
      <c r="G226" s="16">
        <f>($L$25*(E226-F226))/(C226*D226)</f>
        <v>3.5570693479999993</v>
      </c>
      <c r="H226" s="16"/>
      <c r="I226" s="16">
        <f>($L$25*(($M$25*F226)-E226))/(C226*D226)</f>
        <v>0.77063702278330226</v>
      </c>
      <c r="K226" s="6" t="s">
        <v>597</v>
      </c>
    </row>
    <row r="227" spans="1:11" x14ac:dyDescent="0.25">
      <c r="A227" s="3" t="s">
        <v>598</v>
      </c>
      <c r="B227" s="15">
        <v>41194</v>
      </c>
      <c r="C227" s="3">
        <v>100</v>
      </c>
      <c r="D227" s="37">
        <v>100</v>
      </c>
      <c r="E227" s="16">
        <v>4</v>
      </c>
      <c r="F227" s="16">
        <v>1.94</v>
      </c>
      <c r="G227" s="16">
        <f>($L$25*(E227-F227))/(C227*D227)</f>
        <v>3.7385524779999999</v>
      </c>
      <c r="H227" s="16"/>
      <c r="I227" s="16">
        <f>($L$25*(($M$25*F227)-E227))/(C227*D227)</f>
        <v>0.72727218121255577</v>
      </c>
    </row>
    <row r="228" spans="1:11" x14ac:dyDescent="0.25">
      <c r="A228" s="3" t="s">
        <v>599</v>
      </c>
      <c r="B228" s="15">
        <v>41194</v>
      </c>
      <c r="C228" s="3">
        <v>100</v>
      </c>
      <c r="D228" s="37">
        <v>100</v>
      </c>
      <c r="E228" s="16">
        <v>3.86</v>
      </c>
      <c r="F228" s="16">
        <v>1.9</v>
      </c>
      <c r="G228" s="16">
        <f>($L$25*(E228-F228))/(C228*D228)</f>
        <v>3.5570693479999993</v>
      </c>
      <c r="H228" s="16">
        <f>AVERAGE(G226:G228)</f>
        <v>3.6175637246666663</v>
      </c>
      <c r="I228" s="16">
        <f>($L$25*(($M$25*F228)-E228))/(C228*D228)</f>
        <v>0.81667645225971963</v>
      </c>
      <c r="J228" s="16">
        <f>AVERAGE(I226:I228)</f>
        <v>0.77152855208519255</v>
      </c>
    </row>
    <row r="229" spans="1:11" x14ac:dyDescent="0.25">
      <c r="A229" s="3" t="s">
        <v>600</v>
      </c>
      <c r="B229" s="15">
        <v>41194</v>
      </c>
      <c r="C229" s="3">
        <v>100</v>
      </c>
      <c r="D229" s="37">
        <v>31.6</v>
      </c>
      <c r="E229" s="16">
        <v>2.41</v>
      </c>
      <c r="F229" s="16">
        <v>1.1100000000000001</v>
      </c>
      <c r="G229" s="16">
        <f>($L$25*(E229-F229))/(C229*D229)</f>
        <v>7.4660781329113926</v>
      </c>
      <c r="H229" s="16"/>
      <c r="I229" s="16">
        <f>($L$25*(($M$25*F229)-E229))/(C229*D229)</f>
        <v>0.61996090487723265</v>
      </c>
    </row>
    <row r="230" spans="1:11" x14ac:dyDescent="0.25">
      <c r="A230" s="3" t="s">
        <v>601</v>
      </c>
      <c r="B230" s="15">
        <v>41194</v>
      </c>
      <c r="C230" s="3">
        <v>100</v>
      </c>
      <c r="D230" s="37">
        <v>31.6</v>
      </c>
      <c r="E230" s="16">
        <v>2.42</v>
      </c>
      <c r="F230" s="16">
        <v>1.1299999999999999</v>
      </c>
      <c r="G230" s="16">
        <f>($L$25*(E230-F230))/(C230*D230)</f>
        <v>7.4086467626582273</v>
      </c>
      <c r="H230" s="16"/>
      <c r="I230" s="16">
        <f>($L$25*(($M$25*F230)-E230))/(C230*D230)</f>
        <v>0.82308667220766862</v>
      </c>
    </row>
    <row r="231" spans="1:11" x14ac:dyDescent="0.25">
      <c r="A231" s="3" t="s">
        <v>602</v>
      </c>
      <c r="B231" s="15">
        <v>41194</v>
      </c>
      <c r="C231" s="3">
        <v>100</v>
      </c>
      <c r="D231" s="37">
        <v>31.6</v>
      </c>
      <c r="E231" s="16">
        <v>2.39</v>
      </c>
      <c r="F231" s="16">
        <v>1.1100000000000001</v>
      </c>
      <c r="G231" s="16">
        <f>($L$25*(E231-F231))/(C231*D231)</f>
        <v>7.3512153924050629</v>
      </c>
      <c r="H231" s="16">
        <f>AVERAGE(G229:G231)</f>
        <v>7.4086467626582282</v>
      </c>
      <c r="I231" s="16">
        <f>($L$25*(($M$25*F231)-E231))/(C231*D231)</f>
        <v>0.73482364538356193</v>
      </c>
      <c r="J231" s="16">
        <f>AVERAGE(I229:I231)</f>
        <v>0.72595707415615429</v>
      </c>
    </row>
    <row r="232" spans="1:11" x14ac:dyDescent="0.25">
      <c r="A232" s="3" t="s">
        <v>603</v>
      </c>
      <c r="B232" s="15">
        <v>41194</v>
      </c>
      <c r="C232" s="3">
        <v>100</v>
      </c>
      <c r="D232" s="37">
        <v>100</v>
      </c>
      <c r="E232" s="16">
        <v>3.1</v>
      </c>
      <c r="F232" s="16">
        <v>1.47</v>
      </c>
      <c r="G232" s="16">
        <f>($L$25*(E232-F232))/(C232*D232)</f>
        <v>2.958175019</v>
      </c>
      <c r="H232" s="16"/>
      <c r="I232" s="16">
        <f>($L$25*(($M$25*F232)-E232))/(C232*D232)</f>
        <v>0.4257230475167309</v>
      </c>
    </row>
    <row r="233" spans="1:11" x14ac:dyDescent="0.25">
      <c r="A233" s="3" t="s">
        <v>604</v>
      </c>
      <c r="B233" s="15">
        <v>41194</v>
      </c>
      <c r="C233" s="3">
        <v>100</v>
      </c>
      <c r="D233" s="37">
        <v>100</v>
      </c>
      <c r="E233" s="16">
        <v>3.06</v>
      </c>
      <c r="F233" s="16">
        <v>1.44</v>
      </c>
      <c r="G233" s="16">
        <f>($L$25*(E233-F233))/(C233*D233)</f>
        <v>2.9400267059999998</v>
      </c>
      <c r="H233" s="16"/>
      <c r="I233" s="16">
        <f>($L$25*(($M$25*F233)-E233))/(C233*D233)</f>
        <v>0.37481221630210332</v>
      </c>
    </row>
    <row r="234" spans="1:11" x14ac:dyDescent="0.25">
      <c r="A234" s="3" t="s">
        <v>605</v>
      </c>
      <c r="B234" s="15">
        <v>41194</v>
      </c>
      <c r="C234" s="3">
        <v>100</v>
      </c>
      <c r="D234" s="37">
        <v>100</v>
      </c>
      <c r="E234" s="16">
        <v>3.01</v>
      </c>
      <c r="F234" s="16">
        <v>1.4</v>
      </c>
      <c r="G234" s="16">
        <f>($L$25*(E234-F234))/(C234*D234)</f>
        <v>2.9218783929999996</v>
      </c>
      <c r="H234" s="16">
        <f>AVERAGE(G232:G234)</f>
        <v>2.9400267059999998</v>
      </c>
      <c r="I234" s="16">
        <f>($L$25*(($M$25*F234)-E234))/(C234*D234)</f>
        <v>0.30088167034926744</v>
      </c>
      <c r="J234" s="16">
        <f>AVERAGE(I232:I234)</f>
        <v>0.3671389780560339</v>
      </c>
    </row>
    <row r="235" spans="1:11" x14ac:dyDescent="0.25">
      <c r="A235" s="3" t="s">
        <v>606</v>
      </c>
      <c r="B235" s="15">
        <v>41194</v>
      </c>
      <c r="C235" s="3">
        <v>100</v>
      </c>
      <c r="D235" s="37">
        <v>31.6</v>
      </c>
      <c r="E235" s="16">
        <v>1.59</v>
      </c>
      <c r="F235" s="16">
        <v>0.73</v>
      </c>
      <c r="G235" s="16">
        <f>($L$25*(E235-F235))/(C235*D235)</f>
        <v>4.9390978417721518</v>
      </c>
      <c r="H235" s="16"/>
      <c r="I235" s="16">
        <f>($L$25*(($M$25*F235)-E235))/(C235*D235)</f>
        <v>0.37874765154829315</v>
      </c>
    </row>
    <row r="236" spans="1:11" x14ac:dyDescent="0.25">
      <c r="A236" s="3" t="s">
        <v>607</v>
      </c>
      <c r="B236" s="15">
        <v>41194</v>
      </c>
      <c r="C236" s="3">
        <v>100</v>
      </c>
      <c r="D236" s="37">
        <v>31.6</v>
      </c>
      <c r="E236" s="16">
        <v>1.53</v>
      </c>
      <c r="F236" s="16">
        <v>0.71</v>
      </c>
      <c r="G236" s="16">
        <f>($L$25*(E236-F236))/(C236*D236)</f>
        <v>4.7093723607594935</v>
      </c>
      <c r="H236" s="16"/>
      <c r="I236" s="16">
        <f>($L$25*(($M$25*F236)-E236))/(C236*D236)</f>
        <v>0.46277873548367904</v>
      </c>
    </row>
    <row r="237" spans="1:11" x14ac:dyDescent="0.25">
      <c r="A237" s="3" t="s">
        <v>608</v>
      </c>
      <c r="B237" s="15">
        <v>41194</v>
      </c>
      <c r="C237" s="3">
        <v>100</v>
      </c>
      <c r="D237" s="37">
        <v>31.6</v>
      </c>
      <c r="E237" s="16">
        <v>1.56</v>
      </c>
      <c r="F237" s="16">
        <v>0.72</v>
      </c>
      <c r="G237" s="16">
        <f>($L$25*(E237-F237))/(C237*D237)</f>
        <v>4.8242351012658231</v>
      </c>
      <c r="H237" s="16">
        <f>AVERAGE(G235:G237)</f>
        <v>4.8242351012658231</v>
      </c>
      <c r="I237" s="16">
        <f>($L$25*(($M$25*F237)-E237))/(C237*D237)</f>
        <v>0.42076319351598607</v>
      </c>
      <c r="J237" s="16">
        <f>AVERAGE(I235:I237)</f>
        <v>0.42076319351598612</v>
      </c>
    </row>
    <row r="238" spans="1:11" x14ac:dyDescent="0.25">
      <c r="A238" s="3" t="s">
        <v>609</v>
      </c>
      <c r="B238" s="15">
        <v>41194</v>
      </c>
      <c r="C238" s="3">
        <v>100</v>
      </c>
      <c r="D238" s="37">
        <v>100</v>
      </c>
      <c r="E238" s="16">
        <v>3.87</v>
      </c>
      <c r="F238" s="16">
        <v>1.81</v>
      </c>
      <c r="G238" s="16">
        <f>($L$25*(E238-F238))/(C238*D238)</f>
        <v>3.7385524779999999</v>
      </c>
      <c r="I238" s="16">
        <f>($L$25*(($M$25*F238)-E238))/(C238*D238)</f>
        <v>0.42801588961583958</v>
      </c>
      <c r="J238" s="3"/>
    </row>
    <row r="239" spans="1:11" x14ac:dyDescent="0.25">
      <c r="A239" s="3" t="s">
        <v>610</v>
      </c>
      <c r="B239" s="15">
        <v>41194</v>
      </c>
      <c r="C239" s="3">
        <v>100</v>
      </c>
      <c r="D239" s="37">
        <v>100</v>
      </c>
      <c r="E239" s="16">
        <v>3.96</v>
      </c>
      <c r="F239" s="16">
        <v>1.89</v>
      </c>
      <c r="G239" s="16">
        <f>($L$25*(E239-F239))/(C239*D239)</f>
        <v>3.7567007910000001</v>
      </c>
      <c r="I239" s="16">
        <f>($L$25*(($M$25*F239)-E239))/(C239*D239)</f>
        <v>0.59402529452151087</v>
      </c>
      <c r="J239" s="3"/>
    </row>
    <row r="240" spans="1:11" x14ac:dyDescent="0.25">
      <c r="A240" s="3" t="s">
        <v>611</v>
      </c>
      <c r="B240" s="15">
        <v>41194</v>
      </c>
      <c r="C240" s="3">
        <v>100</v>
      </c>
      <c r="D240" s="37">
        <v>100</v>
      </c>
      <c r="E240" s="16">
        <v>3.91</v>
      </c>
      <c r="F240" s="16">
        <v>1.83</v>
      </c>
      <c r="G240" s="16">
        <f>($L$25*(E240-F240))/(C240*D240)</f>
        <v>3.7748491040000003</v>
      </c>
      <c r="H240" s="16">
        <f>AVERAGE(G238:G240)</f>
        <v>3.7567007910000001</v>
      </c>
      <c r="I240" s="16">
        <f>($L$25*(($M$25*F240)-E240))/(C240*D240)</f>
        <v>0.43775869309225679</v>
      </c>
      <c r="J240" s="16">
        <f>AVERAGE(I238:I240)</f>
        <v>0.48659995907653575</v>
      </c>
    </row>
    <row r="241" spans="1:10" x14ac:dyDescent="0.25">
      <c r="A241" s="3" t="s">
        <v>612</v>
      </c>
      <c r="B241" s="15">
        <v>41194</v>
      </c>
      <c r="C241" s="3">
        <v>100</v>
      </c>
      <c r="D241" s="37">
        <v>31.6</v>
      </c>
      <c r="E241" s="16">
        <v>1.62</v>
      </c>
      <c r="F241" s="16">
        <v>0.76</v>
      </c>
      <c r="G241" s="16">
        <f>($L$25*(E241-F241))/(C241*D241)</f>
        <v>4.9390978417721518</v>
      </c>
      <c r="I241" s="16">
        <f>($L$25*(($M$25*F241)-E241))/(C241*D241)</f>
        <v>0.59728924716420329</v>
      </c>
      <c r="J241" s="3"/>
    </row>
    <row r="242" spans="1:10" x14ac:dyDescent="0.25">
      <c r="A242" s="3" t="s">
        <v>613</v>
      </c>
      <c r="B242" s="15">
        <v>41194</v>
      </c>
      <c r="C242" s="3">
        <v>100</v>
      </c>
      <c r="D242" s="37">
        <v>31.6</v>
      </c>
      <c r="E242" s="16">
        <v>1.68</v>
      </c>
      <c r="F242" s="16">
        <v>0.78</v>
      </c>
      <c r="G242" s="16">
        <f>($L$25*(E242-F242))/(C242*D242)</f>
        <v>5.1688233227848093</v>
      </c>
      <c r="I242" s="16">
        <f>($L$25*(($M$25*F242)-E242))/(C242*D242)</f>
        <v>0.51325816322881868</v>
      </c>
      <c r="J242" s="3"/>
    </row>
    <row r="243" spans="1:10" x14ac:dyDescent="0.25">
      <c r="A243" s="3" t="s">
        <v>614</v>
      </c>
      <c r="B243" s="15">
        <v>41194</v>
      </c>
      <c r="C243" s="3">
        <v>100</v>
      </c>
      <c r="D243" s="37">
        <v>31.6</v>
      </c>
      <c r="E243" s="16">
        <v>1.71</v>
      </c>
      <c r="F243" s="16">
        <v>0.8</v>
      </c>
      <c r="G243" s="16">
        <f>($L$25*(E243-F243))/(C243*D243)</f>
        <v>5.2262546930379736</v>
      </c>
      <c r="H243" s="16">
        <f>AVERAGE(G241:G243)</f>
        <v>5.1113919525316449</v>
      </c>
      <c r="I243" s="16">
        <f>($L$25*(($M$25*F243)-E243))/(C243*D243)</f>
        <v>0.60152119005292659</v>
      </c>
      <c r="J243" s="16">
        <f>AVERAGE(I241:I243)</f>
        <v>0.57068953348198281</v>
      </c>
    </row>
    <row r="244" spans="1:10" x14ac:dyDescent="0.25">
      <c r="A244" s="3" t="s">
        <v>615</v>
      </c>
      <c r="B244" s="15">
        <v>41207</v>
      </c>
      <c r="C244" s="3">
        <v>100</v>
      </c>
      <c r="D244" s="37">
        <v>100</v>
      </c>
      <c r="E244" s="16">
        <v>2.21</v>
      </c>
      <c r="F244" s="16">
        <v>1.1499999999999999</v>
      </c>
      <c r="G244" s="16">
        <f>($L$25*(E244-F244))/(C244*D244)</f>
        <v>1.9237211779999999</v>
      </c>
      <c r="I244" s="16">
        <f>($L$25*(($M$25*F244)-E244))/(C244*D244)</f>
        <v>0.7235460168940413</v>
      </c>
      <c r="J244" s="3"/>
    </row>
    <row r="245" spans="1:10" x14ac:dyDescent="0.25">
      <c r="A245" s="3" t="s">
        <v>616</v>
      </c>
      <c r="B245" s="15">
        <v>41207</v>
      </c>
      <c r="C245" s="3">
        <v>100</v>
      </c>
      <c r="D245" s="37">
        <v>100</v>
      </c>
      <c r="E245" s="16">
        <v>1.99</v>
      </c>
      <c r="F245" s="16">
        <v>1.02</v>
      </c>
      <c r="G245" s="16">
        <f>($L$25*(E245-F245))/(C245*D245)</f>
        <v>1.7603863609999997</v>
      </c>
      <c r="I245" s="16">
        <f>($L$25*(($M$25*F245)-E245))/(C245*D245)</f>
        <v>0.58762454229732364</v>
      </c>
      <c r="J245" s="3"/>
    </row>
    <row r="246" spans="1:10" x14ac:dyDescent="0.25">
      <c r="A246" s="3" t="s">
        <v>617</v>
      </c>
      <c r="B246" s="15">
        <v>41207</v>
      </c>
      <c r="C246" s="3">
        <v>100</v>
      </c>
      <c r="D246" s="37">
        <v>100</v>
      </c>
      <c r="E246" s="16">
        <v>2.1800000000000002</v>
      </c>
      <c r="F246" s="16">
        <v>1.1200000000000001</v>
      </c>
      <c r="G246" s="16">
        <f>($L$25*(E246-F246))/(C246*D246)</f>
        <v>1.9237211779999999</v>
      </c>
      <c r="H246" s="16">
        <f>AVERAGE(G244:G246)</f>
        <v>1.8692762389999997</v>
      </c>
      <c r="I246" s="16">
        <f>($L$25*(($M$25*F246)-E246))/(C246*D246)</f>
        <v>0.65448687267941419</v>
      </c>
      <c r="J246" s="16">
        <f>AVERAGE(I244:I246)</f>
        <v>0.65521914395692638</v>
      </c>
    </row>
    <row r="247" spans="1:10" x14ac:dyDescent="0.25">
      <c r="A247" s="3" t="s">
        <v>618</v>
      </c>
      <c r="B247" s="15">
        <v>41207</v>
      </c>
      <c r="C247" s="3">
        <v>100</v>
      </c>
      <c r="D247" s="37">
        <v>100</v>
      </c>
      <c r="E247" s="16">
        <v>3.86</v>
      </c>
      <c r="F247" s="16">
        <v>2.2799999999999998</v>
      </c>
      <c r="G247" s="16">
        <f>($L$25*(E247-F247))/(C247*D247)</f>
        <v>2.8674334539999999</v>
      </c>
      <c r="I247" s="16">
        <f>($L$25*(($M$25*F247)-E247))/(C247*D247)</f>
        <v>2.381061506311664</v>
      </c>
      <c r="J247" s="3"/>
    </row>
    <row r="248" spans="1:10" x14ac:dyDescent="0.25">
      <c r="A248" s="3" t="s">
        <v>619</v>
      </c>
      <c r="B248" s="15">
        <v>41207</v>
      </c>
      <c r="C248" s="3">
        <v>100</v>
      </c>
      <c r="D248" s="37">
        <v>100</v>
      </c>
      <c r="E248" s="16">
        <v>3.79</v>
      </c>
      <c r="F248" s="16">
        <v>2.2400000000000002</v>
      </c>
      <c r="G248" s="16">
        <f>($L$25*(E248-F248))/(C248*D248)</f>
        <v>2.8129885149999994</v>
      </c>
      <c r="I248" s="16">
        <f>($L$25*(($M$25*F248)-E248))/(C248*D248)</f>
        <v>2.3434275863588288</v>
      </c>
      <c r="J248" s="3"/>
    </row>
    <row r="249" spans="1:10" x14ac:dyDescent="0.25">
      <c r="A249" s="3" t="s">
        <v>620</v>
      </c>
      <c r="B249" s="15">
        <v>41207</v>
      </c>
      <c r="C249" s="3">
        <v>100</v>
      </c>
      <c r="D249" s="37">
        <v>100</v>
      </c>
      <c r="E249" s="16">
        <v>3.71</v>
      </c>
      <c r="F249" s="16">
        <v>2.2200000000000002</v>
      </c>
      <c r="G249" s="16">
        <f>($L$25*(E249-F249))/(C249*D249)</f>
        <v>2.7040986369999991</v>
      </c>
      <c r="H249" s="16">
        <f>AVERAGE(G247:G249)</f>
        <v>2.7948402019999996</v>
      </c>
      <c r="I249" s="16">
        <f>($L$25*(($M$25*F249)-E249))/(C249*D249)</f>
        <v>2.4062780348824115</v>
      </c>
      <c r="J249" s="16">
        <f>AVERAGE(I247:I249)</f>
        <v>2.3769223758509681</v>
      </c>
    </row>
    <row r="250" spans="1:10" x14ac:dyDescent="0.25">
      <c r="A250" s="3" t="s">
        <v>621</v>
      </c>
      <c r="B250" s="15">
        <v>41222</v>
      </c>
      <c r="C250" s="3">
        <v>100</v>
      </c>
      <c r="D250" s="37">
        <v>100</v>
      </c>
      <c r="E250" s="16">
        <v>2.78</v>
      </c>
      <c r="F250" s="16">
        <v>1.62</v>
      </c>
      <c r="G250" s="16">
        <f>($L$25*(E250-F250))/(C250*D250)</f>
        <v>2.1052043079999994</v>
      </c>
      <c r="I250" s="16">
        <f>($L$25*(($M$25*F250)-E250))/(C250*D250)</f>
        <v>1.6239894795898679</v>
      </c>
      <c r="J250" s="3"/>
    </row>
    <row r="251" spans="1:10" x14ac:dyDescent="0.25">
      <c r="A251" s="3" t="s">
        <v>622</v>
      </c>
      <c r="B251" s="15">
        <v>41222</v>
      </c>
      <c r="C251" s="3">
        <v>100</v>
      </c>
      <c r="D251" s="37">
        <v>100</v>
      </c>
      <c r="E251" s="16">
        <v>2.75</v>
      </c>
      <c r="F251" s="16">
        <v>1.61</v>
      </c>
      <c r="G251" s="16">
        <f>($L$25*(E251-F251))/(C251*D251)</f>
        <v>2.0689076819999994</v>
      </c>
      <c r="I251" s="16">
        <f>($L$25*(($M$25*F251)-E251))/(C251*D251)</f>
        <v>1.637266390851658</v>
      </c>
      <c r="J251" s="3"/>
    </row>
    <row r="252" spans="1:10" x14ac:dyDescent="0.25">
      <c r="A252" s="3" t="s">
        <v>623</v>
      </c>
      <c r="B252" s="15">
        <v>41222</v>
      </c>
      <c r="C252" s="3">
        <v>100</v>
      </c>
      <c r="D252" s="37">
        <v>100</v>
      </c>
      <c r="E252" s="16">
        <v>2.77</v>
      </c>
      <c r="F252" s="16">
        <v>1.61</v>
      </c>
      <c r="G252" s="16">
        <f>($L$25*(E252-F252))/(C252*D252)</f>
        <v>2.1052043079999998</v>
      </c>
      <c r="H252" s="16">
        <f>AVERAGE(G250:G252)</f>
        <v>2.093105432666666</v>
      </c>
      <c r="I252" s="16">
        <f>($L$25*(($M$25*F252)-E252))/(C252*D252)</f>
        <v>1.6009697648516579</v>
      </c>
      <c r="J252" s="16">
        <f>AVERAGE(I250:I252)</f>
        <v>1.6207418784310612</v>
      </c>
    </row>
    <row r="253" spans="1:10" x14ac:dyDescent="0.25">
      <c r="A253" s="3" t="s">
        <v>624</v>
      </c>
      <c r="B253" s="15">
        <v>41229</v>
      </c>
      <c r="C253" s="3">
        <v>100</v>
      </c>
      <c r="D253" s="37">
        <v>100</v>
      </c>
      <c r="E253" s="16">
        <v>2.2999999999999998</v>
      </c>
      <c r="F253" s="16">
        <v>1.2</v>
      </c>
      <c r="G253" s="16">
        <f>($L$25*(E253-F253))/(C253*D253)</f>
        <v>1.9963144299999995</v>
      </c>
      <c r="I253" s="16">
        <f>($L$25*(($M$25*F253)-E253))/(C253*D253)</f>
        <v>0.76605133858508656</v>
      </c>
      <c r="J253" s="3"/>
    </row>
    <row r="254" spans="1:10" x14ac:dyDescent="0.25">
      <c r="A254" s="3" t="s">
        <v>625</v>
      </c>
      <c r="B254" s="15">
        <v>41229</v>
      </c>
      <c r="C254" s="3">
        <v>100</v>
      </c>
      <c r="D254" s="37">
        <v>100</v>
      </c>
      <c r="E254" s="16">
        <v>2.33</v>
      </c>
      <c r="F254" s="16">
        <v>1.19</v>
      </c>
      <c r="G254" s="16">
        <f>($L$25*(E254-F254))/(C254*D254)</f>
        <v>2.0689076820000003</v>
      </c>
      <c r="I254" s="16">
        <f>($L$25*(($M$25*F254)-E254))/(C254*D254)</f>
        <v>0.67043837184687749</v>
      </c>
      <c r="J254" s="3"/>
    </row>
    <row r="255" spans="1:10" x14ac:dyDescent="0.25">
      <c r="A255" s="3" t="s">
        <v>626</v>
      </c>
      <c r="B255" s="15">
        <v>41229</v>
      </c>
      <c r="C255" s="3">
        <v>100</v>
      </c>
      <c r="D255" s="37">
        <v>100</v>
      </c>
      <c r="E255" s="16">
        <v>2.31</v>
      </c>
      <c r="F255" s="16">
        <v>1.19</v>
      </c>
      <c r="G255" s="16">
        <f>($L$25*(E255-F255))/(C255*D255)</f>
        <v>2.0326110559999999</v>
      </c>
      <c r="H255" s="16">
        <f>AVERAGE(G253:G255)</f>
        <v>2.0326110559999999</v>
      </c>
      <c r="I255" s="16">
        <f>($L$25*(($M$25*F255)-E255))/(C255*D255)</f>
        <v>0.70673499784687743</v>
      </c>
      <c r="J255" s="16">
        <f>AVERAGE(I253:I255)</f>
        <v>0.71440823609294712</v>
      </c>
    </row>
    <row r="256" spans="1:10" x14ac:dyDescent="0.25">
      <c r="A256" s="3" t="s">
        <v>627</v>
      </c>
      <c r="B256" s="15">
        <v>41229</v>
      </c>
      <c r="C256" s="3">
        <v>100</v>
      </c>
      <c r="D256" s="37">
        <v>100</v>
      </c>
      <c r="E256" s="16">
        <v>2.23</v>
      </c>
      <c r="F256" s="16">
        <v>1.0900000000000001</v>
      </c>
      <c r="G256" s="16">
        <f>($L$25*(E256-F256))/(C256*D256)</f>
        <v>2.0689076819999994</v>
      </c>
      <c r="I256" s="16">
        <f>($L$25*(($M$25*F256)-E256))/(C256*D256)</f>
        <v>0.44024122446478769</v>
      </c>
      <c r="J256" s="3"/>
    </row>
    <row r="257" spans="1:10" x14ac:dyDescent="0.25">
      <c r="A257" s="3" t="s">
        <v>628</v>
      </c>
      <c r="B257" s="15">
        <v>41229</v>
      </c>
      <c r="C257" s="3">
        <v>100</v>
      </c>
      <c r="D257" s="37">
        <v>100</v>
      </c>
      <c r="E257" s="16">
        <v>2.27</v>
      </c>
      <c r="F257" s="16">
        <v>1.1299999999999999</v>
      </c>
      <c r="G257" s="16">
        <f>($L$25*(E257-F257))/(C257*D257)</f>
        <v>2.0689076820000003</v>
      </c>
      <c r="I257" s="16">
        <f>($L$25*(($M$25*F257)-E257))/(C257*D257)</f>
        <v>0.53232008341762316</v>
      </c>
      <c r="J257" s="3"/>
    </row>
    <row r="258" spans="1:10" x14ac:dyDescent="0.25">
      <c r="A258" s="3" t="s">
        <v>629</v>
      </c>
      <c r="B258" s="15">
        <v>41229</v>
      </c>
      <c r="C258" s="3">
        <v>100</v>
      </c>
      <c r="D258" s="37">
        <v>100</v>
      </c>
      <c r="E258" s="16">
        <v>2.25</v>
      </c>
      <c r="F258" s="16">
        <v>1.1200000000000001</v>
      </c>
      <c r="G258" s="16">
        <f>($L$25*(E258-F258))/(C258*D258)</f>
        <v>2.0507593689999997</v>
      </c>
      <c r="H258" s="16">
        <f>AVERAGE(G256:G258)</f>
        <v>2.062858244333333</v>
      </c>
      <c r="I258" s="16">
        <f>($L$25*(($M$25*F258)-E258))/(C258*D258)</f>
        <v>0.52744868167941439</v>
      </c>
      <c r="J258" s="16">
        <f>AVERAGE(I256:I258)</f>
        <v>0.5000033298539418</v>
      </c>
    </row>
    <row r="259" spans="1:10" x14ac:dyDescent="0.25">
      <c r="A259" s="3" t="s">
        <v>630</v>
      </c>
      <c r="B259" s="15">
        <v>41229</v>
      </c>
      <c r="C259" s="3">
        <v>100</v>
      </c>
      <c r="D259" s="37">
        <v>100</v>
      </c>
      <c r="E259" s="16">
        <v>1.63</v>
      </c>
      <c r="F259" s="16">
        <v>0.77</v>
      </c>
      <c r="G259" s="16">
        <f>($L$25*(E259-F259))/(C259*D259)</f>
        <v>1.5607549179999995</v>
      </c>
      <c r="I259" s="16">
        <f>($L$25*(($M$25*F259)-E259))/(C259*D259)</f>
        <v>0.21176311684209767</v>
      </c>
      <c r="J259" s="3"/>
    </row>
    <row r="260" spans="1:10" x14ac:dyDescent="0.25">
      <c r="A260" s="3" t="s">
        <v>631</v>
      </c>
      <c r="B260" s="15">
        <v>41229</v>
      </c>
      <c r="C260" s="3">
        <v>100</v>
      </c>
      <c r="D260" s="37">
        <v>100</v>
      </c>
      <c r="E260" s="16">
        <v>1.85</v>
      </c>
      <c r="F260" s="16">
        <v>0.87</v>
      </c>
      <c r="G260" s="16">
        <f>($L$25*(E260-F260))/(C260*D260)</f>
        <v>1.7785346740000001</v>
      </c>
      <c r="I260" s="16">
        <f>($L$25*(($M$25*F260)-E260))/(C260*D260)</f>
        <v>0.22418050822418772</v>
      </c>
      <c r="J260" s="3"/>
    </row>
    <row r="261" spans="1:10" x14ac:dyDescent="0.25">
      <c r="A261" s="3" t="s">
        <v>632</v>
      </c>
      <c r="B261" s="15">
        <v>41229</v>
      </c>
      <c r="C261" s="3">
        <v>100</v>
      </c>
      <c r="D261" s="37">
        <v>100</v>
      </c>
      <c r="E261" s="16">
        <v>1.67</v>
      </c>
      <c r="F261" s="16">
        <v>0.79</v>
      </c>
      <c r="G261" s="16">
        <f>($L$25*(E261-F261))/(C261*D261)</f>
        <v>1.5970515439999997</v>
      </c>
      <c r="H261" s="16">
        <f>AVERAGE(G259:G261)</f>
        <v>1.6454470453333332</v>
      </c>
      <c r="I261" s="16">
        <f>($L$25*(($M$25*F261)-E261))/(C261*D261)</f>
        <v>0.22150592031851579</v>
      </c>
      <c r="J261" s="16">
        <f>AVERAGE(I259:I261)</f>
        <v>0.21914984846160038</v>
      </c>
    </row>
    <row r="262" spans="1:10" x14ac:dyDescent="0.25">
      <c r="B262" s="15"/>
    </row>
    <row r="263" spans="1:10" x14ac:dyDescent="0.25">
      <c r="B263" s="15"/>
    </row>
    <row r="264" spans="1:10" x14ac:dyDescent="0.25">
      <c r="B264" s="15"/>
    </row>
    <row r="265" spans="1:10" x14ac:dyDescent="0.25">
      <c r="B265" s="15"/>
    </row>
    <row r="266" spans="1:10" x14ac:dyDescent="0.25">
      <c r="B266" s="15"/>
    </row>
    <row r="267" spans="1:10" x14ac:dyDescent="0.25">
      <c r="B267" s="15"/>
    </row>
    <row r="268" spans="1:10" x14ac:dyDescent="0.25">
      <c r="B268" s="15"/>
    </row>
    <row r="269" spans="1:10" x14ac:dyDescent="0.25">
      <c r="B269" s="15"/>
    </row>
    <row r="270" spans="1:10" x14ac:dyDescent="0.25">
      <c r="B270" s="15"/>
    </row>
    <row r="271" spans="1:10" x14ac:dyDescent="0.25">
      <c r="B271" s="15"/>
    </row>
    <row r="272" spans="1:10" x14ac:dyDescent="0.25">
      <c r="B272" s="15"/>
    </row>
    <row r="273" spans="2:2" x14ac:dyDescent="0.25">
      <c r="B273" s="15"/>
    </row>
    <row r="274" spans="2:2" x14ac:dyDescent="0.25">
      <c r="B274" s="15"/>
    </row>
    <row r="275" spans="2:2" x14ac:dyDescent="0.25">
      <c r="B275" s="15"/>
    </row>
    <row r="276" spans="2:2" x14ac:dyDescent="0.25">
      <c r="B276" s="15"/>
    </row>
    <row r="277" spans="2:2" x14ac:dyDescent="0.25">
      <c r="B277" s="15"/>
    </row>
    <row r="278" spans="2:2" x14ac:dyDescent="0.25">
      <c r="B278" s="15"/>
    </row>
    <row r="279" spans="2:2" x14ac:dyDescent="0.25">
      <c r="B279" s="15"/>
    </row>
    <row r="280" spans="2:2" x14ac:dyDescent="0.25">
      <c r="B280" s="15"/>
    </row>
    <row r="281" spans="2:2" x14ac:dyDescent="0.25">
      <c r="B281" s="15"/>
    </row>
    <row r="282" spans="2:2" x14ac:dyDescent="0.25">
      <c r="B282" s="15"/>
    </row>
    <row r="283" spans="2:2" x14ac:dyDescent="0.25">
      <c r="B283" s="15"/>
    </row>
    <row r="284" spans="2:2" x14ac:dyDescent="0.25">
      <c r="B284" s="15"/>
    </row>
    <row r="285" spans="2:2" x14ac:dyDescent="0.25">
      <c r="B285" s="15"/>
    </row>
    <row r="286" spans="2:2" x14ac:dyDescent="0.25">
      <c r="B286" s="15"/>
    </row>
    <row r="287" spans="2:2" x14ac:dyDescent="0.25">
      <c r="B287" s="15"/>
    </row>
    <row r="288" spans="2:2" x14ac:dyDescent="0.25">
      <c r="B288" s="15"/>
    </row>
    <row r="289" spans="2:2" x14ac:dyDescent="0.25">
      <c r="B289" s="15"/>
    </row>
    <row r="290" spans="2:2" x14ac:dyDescent="0.25">
      <c r="B290" s="15"/>
    </row>
    <row r="291" spans="2:2" x14ac:dyDescent="0.25">
      <c r="B291" s="15"/>
    </row>
    <row r="292" spans="2:2" x14ac:dyDescent="0.25">
      <c r="B292" s="15"/>
    </row>
    <row r="293" spans="2:2" x14ac:dyDescent="0.25">
      <c r="B293" s="15"/>
    </row>
    <row r="294" spans="2:2" x14ac:dyDescent="0.25">
      <c r="B294" s="15"/>
    </row>
    <row r="295" spans="2:2" x14ac:dyDescent="0.25">
      <c r="B295" s="15"/>
    </row>
    <row r="296" spans="2:2" x14ac:dyDescent="0.25">
      <c r="B296" s="15"/>
    </row>
    <row r="297" spans="2:2" x14ac:dyDescent="0.25">
      <c r="B297" s="15"/>
    </row>
    <row r="298" spans="2:2" x14ac:dyDescent="0.25">
      <c r="B298" s="15"/>
    </row>
    <row r="299" spans="2:2" x14ac:dyDescent="0.25">
      <c r="B299" s="15"/>
    </row>
    <row r="300" spans="2:2" x14ac:dyDescent="0.25">
      <c r="B300" s="15"/>
    </row>
    <row r="301" spans="2:2" x14ac:dyDescent="0.25">
      <c r="B301" s="15"/>
    </row>
    <row r="302" spans="2:2" x14ac:dyDescent="0.25">
      <c r="B302" s="15"/>
    </row>
    <row r="303" spans="2:2" x14ac:dyDescent="0.25">
      <c r="B303" s="15"/>
    </row>
    <row r="304" spans="2:2" x14ac:dyDescent="0.25">
      <c r="B304" s="15"/>
    </row>
    <row r="305" spans="2:2" x14ac:dyDescent="0.25">
      <c r="B305" s="15"/>
    </row>
    <row r="306" spans="2:2" x14ac:dyDescent="0.25">
      <c r="B306" s="15"/>
    </row>
    <row r="307" spans="2:2" x14ac:dyDescent="0.25">
      <c r="B307" s="15"/>
    </row>
    <row r="308" spans="2:2" x14ac:dyDescent="0.25">
      <c r="B308" s="15"/>
    </row>
    <row r="309" spans="2:2" x14ac:dyDescent="0.25">
      <c r="B309" s="15"/>
    </row>
    <row r="310" spans="2:2" x14ac:dyDescent="0.25">
      <c r="B310" s="15"/>
    </row>
    <row r="311" spans="2:2" x14ac:dyDescent="0.25">
      <c r="B311" s="15"/>
    </row>
    <row r="312" spans="2:2" x14ac:dyDescent="0.25">
      <c r="B312" s="15"/>
    </row>
    <row r="313" spans="2:2" x14ac:dyDescent="0.25">
      <c r="B313" s="15"/>
    </row>
    <row r="314" spans="2:2" x14ac:dyDescent="0.25">
      <c r="B314" s="15"/>
    </row>
    <row r="315" spans="2:2" x14ac:dyDescent="0.25">
      <c r="B315" s="15"/>
    </row>
    <row r="316" spans="2:2" x14ac:dyDescent="0.25">
      <c r="B316" s="15"/>
    </row>
    <row r="317" spans="2:2" x14ac:dyDescent="0.25">
      <c r="B317" s="15"/>
    </row>
    <row r="318" spans="2:2" x14ac:dyDescent="0.25">
      <c r="B318" s="15"/>
    </row>
    <row r="319" spans="2:2" x14ac:dyDescent="0.25">
      <c r="B319" s="15"/>
    </row>
    <row r="320" spans="2:2" x14ac:dyDescent="0.25">
      <c r="B320" s="15"/>
    </row>
    <row r="321" spans="2:2" x14ac:dyDescent="0.25">
      <c r="B321" s="15"/>
    </row>
    <row r="322" spans="2:2" x14ac:dyDescent="0.25">
      <c r="B322" s="15"/>
    </row>
    <row r="323" spans="2:2" x14ac:dyDescent="0.25">
      <c r="B323" s="15"/>
    </row>
    <row r="324" spans="2:2" x14ac:dyDescent="0.25">
      <c r="B324" s="15"/>
    </row>
    <row r="325" spans="2:2" x14ac:dyDescent="0.25">
      <c r="B325" s="15"/>
    </row>
    <row r="326" spans="2:2" x14ac:dyDescent="0.25">
      <c r="B326" s="15"/>
    </row>
    <row r="327" spans="2:2" x14ac:dyDescent="0.25">
      <c r="B327" s="15"/>
    </row>
    <row r="328" spans="2:2" x14ac:dyDescent="0.25">
      <c r="B328" s="15"/>
    </row>
    <row r="329" spans="2:2" x14ac:dyDescent="0.25">
      <c r="B329" s="15"/>
    </row>
    <row r="330" spans="2:2" x14ac:dyDescent="0.25">
      <c r="B330" s="15"/>
    </row>
    <row r="331" spans="2:2" x14ac:dyDescent="0.25">
      <c r="B331" s="15"/>
    </row>
    <row r="332" spans="2:2" x14ac:dyDescent="0.25">
      <c r="B332" s="15"/>
    </row>
    <row r="333" spans="2:2" x14ac:dyDescent="0.25">
      <c r="B333" s="15"/>
    </row>
    <row r="334" spans="2:2" x14ac:dyDescent="0.25">
      <c r="B334" s="15"/>
    </row>
    <row r="335" spans="2:2" x14ac:dyDescent="0.25">
      <c r="B335" s="15"/>
    </row>
    <row r="336" spans="2:2" x14ac:dyDescent="0.25">
      <c r="B336" s="15"/>
    </row>
    <row r="337" spans="2:2" x14ac:dyDescent="0.25">
      <c r="B337" s="15"/>
    </row>
    <row r="338" spans="2:2" x14ac:dyDescent="0.25">
      <c r="B338" s="15"/>
    </row>
    <row r="339" spans="2:2" x14ac:dyDescent="0.25">
      <c r="B339" s="15"/>
    </row>
    <row r="340" spans="2:2" x14ac:dyDescent="0.25">
      <c r="B340" s="15"/>
    </row>
    <row r="341" spans="2:2" x14ac:dyDescent="0.25">
      <c r="B341" s="15"/>
    </row>
    <row r="342" spans="2:2" x14ac:dyDescent="0.25">
      <c r="B342" s="15"/>
    </row>
    <row r="343" spans="2:2" x14ac:dyDescent="0.25">
      <c r="B343" s="15"/>
    </row>
    <row r="344" spans="2:2" x14ac:dyDescent="0.25">
      <c r="B344" s="15"/>
    </row>
    <row r="345" spans="2:2" x14ac:dyDescent="0.25">
      <c r="B345" s="15"/>
    </row>
    <row r="346" spans="2:2" x14ac:dyDescent="0.25">
      <c r="B346" s="15"/>
    </row>
    <row r="347" spans="2:2" x14ac:dyDescent="0.25">
      <c r="B347" s="15"/>
    </row>
    <row r="348" spans="2:2" x14ac:dyDescent="0.25">
      <c r="B348" s="15"/>
    </row>
    <row r="349" spans="2:2" x14ac:dyDescent="0.25">
      <c r="B349" s="15"/>
    </row>
    <row r="350" spans="2:2" x14ac:dyDescent="0.25">
      <c r="B350" s="15"/>
    </row>
    <row r="351" spans="2:2" x14ac:dyDescent="0.25">
      <c r="B351" s="15"/>
    </row>
    <row r="352" spans="2:2" x14ac:dyDescent="0.25">
      <c r="B352" s="15"/>
    </row>
    <row r="353" spans="2:2" x14ac:dyDescent="0.25">
      <c r="B353" s="15"/>
    </row>
    <row r="354" spans="2:2" x14ac:dyDescent="0.25">
      <c r="B354" s="15"/>
    </row>
    <row r="355" spans="2:2" x14ac:dyDescent="0.25">
      <c r="B355" s="15"/>
    </row>
    <row r="356" spans="2:2" x14ac:dyDescent="0.25">
      <c r="B356" s="15"/>
    </row>
    <row r="357" spans="2:2" x14ac:dyDescent="0.25">
      <c r="B357" s="15"/>
    </row>
    <row r="358" spans="2:2" x14ac:dyDescent="0.25">
      <c r="B358" s="15"/>
    </row>
    <row r="359" spans="2:2" x14ac:dyDescent="0.25">
      <c r="B359" s="15"/>
    </row>
    <row r="360" spans="2:2" x14ac:dyDescent="0.25">
      <c r="B360" s="15"/>
    </row>
    <row r="361" spans="2:2" x14ac:dyDescent="0.25">
      <c r="B361" s="15"/>
    </row>
    <row r="362" spans="2:2" x14ac:dyDescent="0.25">
      <c r="B362" s="15"/>
    </row>
    <row r="363" spans="2:2" x14ac:dyDescent="0.25">
      <c r="B363" s="15"/>
    </row>
    <row r="364" spans="2:2" x14ac:dyDescent="0.25">
      <c r="B364" s="15"/>
    </row>
    <row r="365" spans="2:2" x14ac:dyDescent="0.25">
      <c r="B365" s="15"/>
    </row>
    <row r="366" spans="2:2" x14ac:dyDescent="0.25">
      <c r="B366" s="15"/>
    </row>
    <row r="367" spans="2:2" x14ac:dyDescent="0.25">
      <c r="B367" s="15"/>
    </row>
    <row r="368" spans="2:2" x14ac:dyDescent="0.25">
      <c r="B368" s="15"/>
    </row>
    <row r="369" spans="2:2" x14ac:dyDescent="0.25">
      <c r="B369" s="15"/>
    </row>
    <row r="370" spans="2:2" x14ac:dyDescent="0.25">
      <c r="B370" s="15"/>
    </row>
    <row r="371" spans="2:2" x14ac:dyDescent="0.25">
      <c r="B371" s="15"/>
    </row>
    <row r="372" spans="2:2" x14ac:dyDescent="0.25">
      <c r="B372" s="15"/>
    </row>
    <row r="373" spans="2:2" x14ac:dyDescent="0.25">
      <c r="B373" s="15"/>
    </row>
    <row r="374" spans="2:2" x14ac:dyDescent="0.25">
      <c r="B374" s="15"/>
    </row>
    <row r="375" spans="2:2" x14ac:dyDescent="0.25">
      <c r="B375" s="15"/>
    </row>
    <row r="376" spans="2:2" x14ac:dyDescent="0.25">
      <c r="B376" s="15"/>
    </row>
    <row r="377" spans="2:2" x14ac:dyDescent="0.25">
      <c r="B377" s="15"/>
    </row>
    <row r="378" spans="2:2" x14ac:dyDescent="0.25">
      <c r="B378" s="15"/>
    </row>
    <row r="379" spans="2:2" x14ac:dyDescent="0.25">
      <c r="B379" s="15"/>
    </row>
    <row r="380" spans="2:2" x14ac:dyDescent="0.25">
      <c r="B380" s="15"/>
    </row>
    <row r="381" spans="2:2" x14ac:dyDescent="0.25">
      <c r="B381" s="15"/>
    </row>
    <row r="382" spans="2:2" x14ac:dyDescent="0.25">
      <c r="B382" s="15"/>
    </row>
    <row r="383" spans="2:2" x14ac:dyDescent="0.25">
      <c r="B383" s="15"/>
    </row>
    <row r="384" spans="2:2" x14ac:dyDescent="0.25">
      <c r="B384" s="15"/>
    </row>
    <row r="385" spans="2:2" x14ac:dyDescent="0.25">
      <c r="B385" s="15"/>
    </row>
    <row r="386" spans="2:2" x14ac:dyDescent="0.25">
      <c r="B386" s="15"/>
    </row>
    <row r="387" spans="2:2" x14ac:dyDescent="0.25">
      <c r="B387" s="15"/>
    </row>
    <row r="388" spans="2:2" x14ac:dyDescent="0.25">
      <c r="B388" s="15"/>
    </row>
    <row r="389" spans="2:2" x14ac:dyDescent="0.25">
      <c r="B389" s="15"/>
    </row>
    <row r="390" spans="2:2" x14ac:dyDescent="0.25">
      <c r="B390" s="15"/>
    </row>
    <row r="391" spans="2:2" x14ac:dyDescent="0.25">
      <c r="B391" s="15"/>
    </row>
    <row r="392" spans="2:2" x14ac:dyDescent="0.25">
      <c r="B392" s="15"/>
    </row>
    <row r="393" spans="2:2" x14ac:dyDescent="0.25">
      <c r="B393" s="15"/>
    </row>
    <row r="394" spans="2:2" x14ac:dyDescent="0.25">
      <c r="B394" s="15"/>
    </row>
    <row r="395" spans="2:2" x14ac:dyDescent="0.25">
      <c r="B395" s="15"/>
    </row>
    <row r="396" spans="2:2" x14ac:dyDescent="0.25">
      <c r="B396" s="15"/>
    </row>
    <row r="397" spans="2:2" x14ac:dyDescent="0.25">
      <c r="B397" s="15"/>
    </row>
    <row r="398" spans="2:2" x14ac:dyDescent="0.25">
      <c r="B398" s="15"/>
    </row>
    <row r="399" spans="2:2" x14ac:dyDescent="0.25">
      <c r="B399" s="15"/>
    </row>
    <row r="400" spans="2:2" x14ac:dyDescent="0.25">
      <c r="B400" s="15"/>
    </row>
    <row r="401" spans="2:2" x14ac:dyDescent="0.25">
      <c r="B401" s="15"/>
    </row>
    <row r="402" spans="2:2" x14ac:dyDescent="0.25">
      <c r="B402" s="15"/>
    </row>
    <row r="403" spans="2:2" x14ac:dyDescent="0.25">
      <c r="B403" s="15"/>
    </row>
    <row r="404" spans="2:2" x14ac:dyDescent="0.25">
      <c r="B404" s="15"/>
    </row>
    <row r="405" spans="2:2" x14ac:dyDescent="0.25">
      <c r="B405" s="15"/>
    </row>
    <row r="406" spans="2:2" x14ac:dyDescent="0.25">
      <c r="B406" s="15"/>
    </row>
    <row r="407" spans="2:2" x14ac:dyDescent="0.25">
      <c r="B407" s="15"/>
    </row>
    <row r="408" spans="2:2" x14ac:dyDescent="0.25">
      <c r="B408" s="15"/>
    </row>
    <row r="409" spans="2:2" x14ac:dyDescent="0.25">
      <c r="B409" s="15"/>
    </row>
    <row r="410" spans="2:2" x14ac:dyDescent="0.25">
      <c r="B410" s="15"/>
    </row>
    <row r="411" spans="2:2" x14ac:dyDescent="0.25">
      <c r="B411" s="15"/>
    </row>
    <row r="412" spans="2:2" x14ac:dyDescent="0.25">
      <c r="B412" s="15"/>
    </row>
    <row r="413" spans="2:2" x14ac:dyDescent="0.25">
      <c r="B413" s="15"/>
    </row>
    <row r="414" spans="2:2" x14ac:dyDescent="0.25">
      <c r="B414" s="15"/>
    </row>
    <row r="415" spans="2:2" x14ac:dyDescent="0.25">
      <c r="B415" s="15"/>
    </row>
    <row r="416" spans="2:2" x14ac:dyDescent="0.25">
      <c r="B416" s="15"/>
    </row>
    <row r="417" spans="2:2" x14ac:dyDescent="0.25">
      <c r="B417" s="15"/>
    </row>
    <row r="418" spans="2:2" x14ac:dyDescent="0.25">
      <c r="B418" s="15"/>
    </row>
    <row r="419" spans="2:2" x14ac:dyDescent="0.25">
      <c r="B419" s="15"/>
    </row>
    <row r="420" spans="2:2" x14ac:dyDescent="0.25">
      <c r="B420" s="15"/>
    </row>
    <row r="421" spans="2:2" x14ac:dyDescent="0.25">
      <c r="B421" s="15"/>
    </row>
    <row r="422" spans="2:2" x14ac:dyDescent="0.25">
      <c r="B422" s="15"/>
    </row>
    <row r="423" spans="2:2" x14ac:dyDescent="0.25">
      <c r="B423" s="15"/>
    </row>
    <row r="424" spans="2:2" x14ac:dyDescent="0.25">
      <c r="B424" s="15"/>
    </row>
    <row r="425" spans="2:2" x14ac:dyDescent="0.25">
      <c r="B425" s="15"/>
    </row>
    <row r="426" spans="2:2" x14ac:dyDescent="0.25">
      <c r="B426" s="15"/>
    </row>
    <row r="427" spans="2:2" x14ac:dyDescent="0.25">
      <c r="B427" s="15"/>
    </row>
    <row r="428" spans="2:2" x14ac:dyDescent="0.25">
      <c r="B428" s="15"/>
    </row>
    <row r="429" spans="2:2" x14ac:dyDescent="0.25">
      <c r="B429" s="15"/>
    </row>
    <row r="430" spans="2:2" x14ac:dyDescent="0.25">
      <c r="B430" s="15"/>
    </row>
    <row r="431" spans="2:2" x14ac:dyDescent="0.25">
      <c r="B431" s="15"/>
    </row>
    <row r="432" spans="2:2" x14ac:dyDescent="0.25">
      <c r="B432" s="15"/>
    </row>
    <row r="433" spans="2:2" x14ac:dyDescent="0.25">
      <c r="B433" s="15"/>
    </row>
    <row r="434" spans="2:2" x14ac:dyDescent="0.25">
      <c r="B434" s="15"/>
    </row>
    <row r="435" spans="2:2" x14ac:dyDescent="0.25">
      <c r="B435" s="15"/>
    </row>
    <row r="436" spans="2:2" x14ac:dyDescent="0.25">
      <c r="B436" s="15"/>
    </row>
    <row r="437" spans="2:2" x14ac:dyDescent="0.25">
      <c r="B437" s="15"/>
    </row>
    <row r="438" spans="2:2" x14ac:dyDescent="0.25">
      <c r="B438" s="15"/>
    </row>
    <row r="439" spans="2:2" x14ac:dyDescent="0.25">
      <c r="B439" s="15"/>
    </row>
  </sheetData>
  <sortState xmlns:xlrd2="http://schemas.microsoft.com/office/spreadsheetml/2017/richdata2" ref="A27:J261">
    <sortCondition ref="A26:A261"/>
  </sortState>
  <hyperlinks>
    <hyperlink ref="D4" r:id="rId1" xr:uid="{00000000-0004-0000-0200-000000000000}"/>
  </hyperlinks>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D4C2D-312F-432E-BA4E-EA6408404A85}">
  <dimension ref="A1:H78"/>
  <sheetViews>
    <sheetView workbookViewId="0">
      <selection activeCell="G1" sqref="G1:H78"/>
    </sheetView>
  </sheetViews>
  <sheetFormatPr defaultRowHeight="12.75" x14ac:dyDescent="0.2"/>
  <cols>
    <col min="1" max="1" width="23.875" bestFit="1" customWidth="1"/>
  </cols>
  <sheetData>
    <row r="1" spans="1:8" x14ac:dyDescent="0.2">
      <c r="A1" t="s">
        <v>6</v>
      </c>
      <c r="B1" t="s">
        <v>362</v>
      </c>
      <c r="C1" t="s">
        <v>364</v>
      </c>
      <c r="D1" t="s">
        <v>366</v>
      </c>
      <c r="E1" t="s">
        <v>368</v>
      </c>
      <c r="F1" t="s">
        <v>370</v>
      </c>
      <c r="G1" t="s">
        <v>907</v>
      </c>
      <c r="H1" t="s">
        <v>908</v>
      </c>
    </row>
    <row r="2" spans="1:8" x14ac:dyDescent="0.2">
      <c r="A2" t="s">
        <v>396</v>
      </c>
      <c r="B2">
        <v>41018</v>
      </c>
      <c r="C2">
        <v>100</v>
      </c>
      <c r="D2">
        <v>31.6</v>
      </c>
      <c r="E2">
        <v>1.57</v>
      </c>
      <c r="F2">
        <v>0.82</v>
      </c>
      <c r="G2">
        <v>2.0495837183544308</v>
      </c>
      <c r="H2">
        <v>0.59410840822784827</v>
      </c>
    </row>
    <row r="3" spans="1:8" x14ac:dyDescent="0.2">
      <c r="A3" t="s">
        <v>399</v>
      </c>
      <c r="B3">
        <v>41018</v>
      </c>
      <c r="C3">
        <v>100</v>
      </c>
      <c r="D3">
        <v>31.6</v>
      </c>
      <c r="E3">
        <v>3.54</v>
      </c>
      <c r="F3">
        <v>1.72</v>
      </c>
      <c r="G3">
        <v>4.9117777215189875</v>
      </c>
      <c r="H3">
        <v>0.50562417721519071</v>
      </c>
    </row>
    <row r="4" spans="1:8" x14ac:dyDescent="0.2">
      <c r="A4" t="s">
        <v>402</v>
      </c>
      <c r="B4">
        <v>41018</v>
      </c>
      <c r="C4">
        <v>100</v>
      </c>
      <c r="D4">
        <v>100</v>
      </c>
      <c r="E4">
        <v>3.88</v>
      </c>
      <c r="F4">
        <v>1.97</v>
      </c>
      <c r="G4">
        <v>1.6548357000000002</v>
      </c>
      <c r="H4">
        <v>0.30015295800000041</v>
      </c>
    </row>
    <row r="5" spans="1:8" x14ac:dyDescent="0.2">
      <c r="A5" t="s">
        <v>411</v>
      </c>
      <c r="B5">
        <v>41019</v>
      </c>
      <c r="C5">
        <v>100</v>
      </c>
      <c r="D5">
        <v>31.6</v>
      </c>
      <c r="E5">
        <v>1.69</v>
      </c>
      <c r="F5">
        <v>0.81</v>
      </c>
      <c r="G5">
        <v>2.4017148417721521</v>
      </c>
      <c r="H5">
        <v>0.31782091139240559</v>
      </c>
    </row>
    <row r="6" spans="1:8" x14ac:dyDescent="0.2">
      <c r="A6" t="s">
        <v>408</v>
      </c>
      <c r="B6">
        <v>41019</v>
      </c>
      <c r="C6">
        <v>100</v>
      </c>
      <c r="D6">
        <v>31.6</v>
      </c>
      <c r="E6">
        <v>2.81</v>
      </c>
      <c r="F6">
        <v>1.38</v>
      </c>
      <c r="G6">
        <v>3.8644133544303805</v>
      </c>
      <c r="H6">
        <v>0.53451698734177266</v>
      </c>
    </row>
    <row r="7" spans="1:8" x14ac:dyDescent="0.2">
      <c r="A7" t="s">
        <v>405</v>
      </c>
      <c r="B7">
        <v>41019</v>
      </c>
      <c r="C7">
        <v>100</v>
      </c>
      <c r="D7">
        <v>31.6</v>
      </c>
      <c r="E7">
        <v>2.5</v>
      </c>
      <c r="F7">
        <v>1.2</v>
      </c>
      <c r="G7">
        <v>3.5393692405063297</v>
      </c>
      <c r="H7">
        <v>0.48034296835443085</v>
      </c>
    </row>
    <row r="8" spans="1:8" x14ac:dyDescent="0.2">
      <c r="A8" t="s">
        <v>414</v>
      </c>
      <c r="B8">
        <v>41032</v>
      </c>
      <c r="C8">
        <v>100</v>
      </c>
      <c r="D8">
        <v>100</v>
      </c>
      <c r="E8">
        <v>4.13</v>
      </c>
      <c r="F8">
        <v>2.13</v>
      </c>
      <c r="G8">
        <v>1.697633175</v>
      </c>
      <c r="H8">
        <v>0.46278336300000045</v>
      </c>
    </row>
    <row r="9" spans="1:8" x14ac:dyDescent="0.2">
      <c r="A9" t="s">
        <v>417</v>
      </c>
      <c r="B9">
        <v>41032</v>
      </c>
      <c r="C9">
        <v>100</v>
      </c>
      <c r="D9">
        <v>31.6</v>
      </c>
      <c r="E9">
        <v>1.99</v>
      </c>
      <c r="F9">
        <v>0.92</v>
      </c>
      <c r="G9">
        <v>2.9163680221518988</v>
      </c>
      <c r="H9">
        <v>0.2148902753164563</v>
      </c>
    </row>
    <row r="10" spans="1:8" x14ac:dyDescent="0.2">
      <c r="A10" t="s">
        <v>420</v>
      </c>
      <c r="B10">
        <v>41032</v>
      </c>
      <c r="C10">
        <v>100</v>
      </c>
      <c r="D10">
        <v>100</v>
      </c>
      <c r="E10">
        <v>3.7</v>
      </c>
      <c r="F10">
        <v>1.84</v>
      </c>
      <c r="G10">
        <v>1.5949192350000001</v>
      </c>
      <c r="H10">
        <v>0.29844105900000062</v>
      </c>
    </row>
    <row r="11" spans="1:8" x14ac:dyDescent="0.2">
      <c r="A11" t="s">
        <v>429</v>
      </c>
      <c r="B11">
        <v>41033</v>
      </c>
      <c r="C11">
        <v>100</v>
      </c>
      <c r="D11">
        <v>31.6</v>
      </c>
      <c r="E11">
        <v>1.96</v>
      </c>
      <c r="F11">
        <v>0.94</v>
      </c>
      <c r="G11">
        <v>2.7177299525316463</v>
      </c>
      <c r="H11">
        <v>0.29434550316455727</v>
      </c>
    </row>
    <row r="12" spans="1:8" x14ac:dyDescent="0.2">
      <c r="A12" t="s">
        <v>423</v>
      </c>
      <c r="B12">
        <v>41033</v>
      </c>
      <c r="C12">
        <v>100</v>
      </c>
      <c r="D12">
        <v>100</v>
      </c>
      <c r="E12">
        <v>3.75</v>
      </c>
      <c r="F12">
        <v>1.92</v>
      </c>
      <c r="G12">
        <v>1.5920660700000002</v>
      </c>
      <c r="H12">
        <v>0.39031297200000009</v>
      </c>
    </row>
    <row r="13" spans="1:8" x14ac:dyDescent="0.2">
      <c r="A13" t="s">
        <v>426</v>
      </c>
      <c r="B13">
        <v>41033</v>
      </c>
      <c r="C13">
        <v>100</v>
      </c>
      <c r="D13">
        <v>100</v>
      </c>
      <c r="E13">
        <v>3.72</v>
      </c>
      <c r="F13">
        <v>1.84</v>
      </c>
      <c r="G13">
        <v>1.6434230400000001</v>
      </c>
      <c r="H13">
        <v>0.29444662800000038</v>
      </c>
    </row>
    <row r="14" spans="1:8" x14ac:dyDescent="0.2">
      <c r="A14" t="s">
        <v>432</v>
      </c>
      <c r="B14">
        <v>41046</v>
      </c>
      <c r="C14">
        <v>100</v>
      </c>
      <c r="D14">
        <v>31.6</v>
      </c>
      <c r="E14">
        <v>2.0099999999999998</v>
      </c>
      <c r="F14">
        <v>1.03</v>
      </c>
      <c r="G14">
        <v>2.5281208860759494</v>
      </c>
      <c r="H14">
        <v>0.64647662658227978</v>
      </c>
    </row>
    <row r="15" spans="1:8" x14ac:dyDescent="0.2">
      <c r="A15" t="s">
        <v>435</v>
      </c>
      <c r="B15">
        <v>41046</v>
      </c>
      <c r="C15">
        <v>100</v>
      </c>
      <c r="D15">
        <v>31.6</v>
      </c>
      <c r="E15">
        <v>2.25</v>
      </c>
      <c r="F15">
        <v>1.0900000000000001</v>
      </c>
      <c r="G15">
        <v>3.196267120253165</v>
      </c>
      <c r="H15">
        <v>0.41172254430379823</v>
      </c>
    </row>
    <row r="16" spans="1:8" x14ac:dyDescent="0.2">
      <c r="A16" t="s">
        <v>438</v>
      </c>
      <c r="B16">
        <v>41046</v>
      </c>
      <c r="C16">
        <v>100</v>
      </c>
      <c r="D16">
        <v>100</v>
      </c>
      <c r="E16">
        <v>3.43</v>
      </c>
      <c r="F16">
        <v>1.69</v>
      </c>
      <c r="G16">
        <v>1.5207369450000001</v>
      </c>
      <c r="H16">
        <v>0.25621421700000019</v>
      </c>
    </row>
    <row r="17" spans="1:8" x14ac:dyDescent="0.2">
      <c r="A17" t="s">
        <v>447</v>
      </c>
      <c r="B17">
        <v>41047</v>
      </c>
      <c r="C17">
        <v>100</v>
      </c>
      <c r="D17">
        <v>100</v>
      </c>
      <c r="E17">
        <v>3.14</v>
      </c>
      <c r="F17">
        <v>1.74</v>
      </c>
      <c r="G17">
        <v>1.1954761350000001</v>
      </c>
      <c r="H17">
        <v>0.53696565300000032</v>
      </c>
    </row>
    <row r="18" spans="1:8" x14ac:dyDescent="0.2">
      <c r="A18" t="s">
        <v>441</v>
      </c>
      <c r="B18">
        <v>41047</v>
      </c>
      <c r="C18">
        <v>100</v>
      </c>
      <c r="D18">
        <v>100</v>
      </c>
      <c r="E18">
        <v>2.5</v>
      </c>
      <c r="F18">
        <v>1.38</v>
      </c>
      <c r="G18">
        <v>0.98719509000000016</v>
      </c>
      <c r="H18">
        <v>0.44737627200000007</v>
      </c>
    </row>
    <row r="19" spans="1:8" x14ac:dyDescent="0.2">
      <c r="A19" t="s">
        <v>444</v>
      </c>
      <c r="B19">
        <v>41047</v>
      </c>
      <c r="C19">
        <v>100</v>
      </c>
      <c r="D19">
        <v>100</v>
      </c>
      <c r="E19">
        <v>2.63</v>
      </c>
      <c r="F19">
        <v>1.44</v>
      </c>
      <c r="G19">
        <v>1.03284573</v>
      </c>
      <c r="H19">
        <v>0.42911601600000032</v>
      </c>
    </row>
    <row r="20" spans="1:8" x14ac:dyDescent="0.2">
      <c r="A20" t="s">
        <v>450</v>
      </c>
      <c r="B20">
        <v>41060</v>
      </c>
      <c r="C20">
        <v>100</v>
      </c>
      <c r="D20">
        <v>31.6</v>
      </c>
      <c r="E20">
        <v>1.89</v>
      </c>
      <c r="F20">
        <v>1</v>
      </c>
      <c r="G20">
        <v>2.4649178639240508</v>
      </c>
      <c r="H20">
        <v>0.79635807911392453</v>
      </c>
    </row>
    <row r="21" spans="1:8" x14ac:dyDescent="0.2">
      <c r="A21" t="s">
        <v>453</v>
      </c>
      <c r="B21">
        <v>41060</v>
      </c>
      <c r="C21">
        <v>100</v>
      </c>
      <c r="D21">
        <v>31.6</v>
      </c>
      <c r="E21">
        <v>1.44</v>
      </c>
      <c r="F21">
        <v>0.75</v>
      </c>
      <c r="G21">
        <v>1.8599746518987341</v>
      </c>
      <c r="H21">
        <v>0.56702139873417778</v>
      </c>
    </row>
    <row r="22" spans="1:8" x14ac:dyDescent="0.2">
      <c r="A22" t="s">
        <v>456</v>
      </c>
      <c r="B22">
        <v>41060</v>
      </c>
      <c r="C22">
        <v>100</v>
      </c>
      <c r="D22">
        <v>31.6</v>
      </c>
      <c r="E22">
        <v>1.48</v>
      </c>
      <c r="F22">
        <v>0.73</v>
      </c>
      <c r="G22">
        <v>2.0405547151898733</v>
      </c>
      <c r="H22">
        <v>0.36477172784810158</v>
      </c>
    </row>
    <row r="23" spans="1:8" x14ac:dyDescent="0.2">
      <c r="A23" t="s">
        <v>459</v>
      </c>
      <c r="B23">
        <v>41061</v>
      </c>
      <c r="C23">
        <v>100</v>
      </c>
      <c r="D23">
        <v>100</v>
      </c>
      <c r="E23">
        <v>2.06</v>
      </c>
      <c r="F23">
        <v>0.99</v>
      </c>
      <c r="G23">
        <v>0.91301280000000007</v>
      </c>
      <c r="H23">
        <v>0.12439799400000014</v>
      </c>
    </row>
    <row r="24" spans="1:8" x14ac:dyDescent="0.2">
      <c r="A24" t="s">
        <v>462</v>
      </c>
      <c r="B24">
        <v>41061</v>
      </c>
      <c r="C24">
        <v>100</v>
      </c>
      <c r="D24">
        <v>100</v>
      </c>
      <c r="E24">
        <v>1.74</v>
      </c>
      <c r="F24">
        <v>0.89</v>
      </c>
      <c r="G24">
        <v>0.71899758000000003</v>
      </c>
      <c r="H24">
        <v>0.14037571800000018</v>
      </c>
    </row>
    <row r="25" spans="1:8" x14ac:dyDescent="0.2">
      <c r="A25" t="s">
        <v>465</v>
      </c>
      <c r="B25">
        <v>41061</v>
      </c>
      <c r="C25">
        <v>100</v>
      </c>
      <c r="D25">
        <v>100</v>
      </c>
      <c r="E25">
        <v>2.04</v>
      </c>
      <c r="F25">
        <v>1.06</v>
      </c>
      <c r="G25">
        <v>0.85309633500000004</v>
      </c>
      <c r="H25">
        <v>0.24594282300000045</v>
      </c>
    </row>
    <row r="26" spans="1:8" x14ac:dyDescent="0.2">
      <c r="A26" t="s">
        <v>468</v>
      </c>
      <c r="B26">
        <v>41074</v>
      </c>
      <c r="C26">
        <v>100</v>
      </c>
      <c r="D26">
        <v>31.6</v>
      </c>
      <c r="E26">
        <v>3.46</v>
      </c>
      <c r="F26">
        <v>1.76</v>
      </c>
      <c r="G26">
        <v>4.5506175949367096</v>
      </c>
      <c r="H26">
        <v>1.0943151835443048</v>
      </c>
    </row>
    <row r="27" spans="1:8" x14ac:dyDescent="0.2">
      <c r="A27" t="s">
        <v>471</v>
      </c>
      <c r="B27">
        <v>41074</v>
      </c>
      <c r="C27">
        <v>100</v>
      </c>
      <c r="D27">
        <v>31.6</v>
      </c>
      <c r="E27">
        <v>2.4500000000000002</v>
      </c>
      <c r="F27">
        <v>1.21</v>
      </c>
      <c r="G27">
        <v>3.3587891772151903</v>
      </c>
      <c r="H27">
        <v>0.5959142088607593</v>
      </c>
    </row>
    <row r="28" spans="1:8" x14ac:dyDescent="0.2">
      <c r="A28" t="s">
        <v>474</v>
      </c>
      <c r="B28">
        <v>41074</v>
      </c>
      <c r="C28">
        <v>100</v>
      </c>
      <c r="D28">
        <v>31.6</v>
      </c>
      <c r="E28">
        <v>1.83</v>
      </c>
      <c r="F28">
        <v>0.9</v>
      </c>
      <c r="G28">
        <v>2.5010338765822788</v>
      </c>
      <c r="H28">
        <v>0.40269354113924088</v>
      </c>
    </row>
    <row r="29" spans="1:8" x14ac:dyDescent="0.2">
      <c r="A29" t="s">
        <v>477</v>
      </c>
      <c r="B29">
        <v>41075</v>
      </c>
      <c r="C29">
        <v>100</v>
      </c>
      <c r="D29">
        <v>100</v>
      </c>
      <c r="E29">
        <v>1.56</v>
      </c>
      <c r="F29">
        <v>0.82</v>
      </c>
      <c r="G29">
        <v>0.63910896000000017</v>
      </c>
      <c r="H29">
        <v>0.220264338</v>
      </c>
    </row>
    <row r="30" spans="1:8" x14ac:dyDescent="0.2">
      <c r="A30" t="s">
        <v>480</v>
      </c>
      <c r="B30">
        <v>41075</v>
      </c>
      <c r="C30">
        <v>100</v>
      </c>
      <c r="D30">
        <v>100</v>
      </c>
      <c r="E30">
        <v>1.73</v>
      </c>
      <c r="F30">
        <v>0.92</v>
      </c>
      <c r="G30">
        <v>0.68190643500000003</v>
      </c>
      <c r="H30">
        <v>0.30072359100000018</v>
      </c>
    </row>
    <row r="31" spans="1:8" x14ac:dyDescent="0.2">
      <c r="A31" t="s">
        <v>483</v>
      </c>
      <c r="B31">
        <v>41075</v>
      </c>
      <c r="C31">
        <v>100</v>
      </c>
      <c r="D31">
        <v>100</v>
      </c>
      <c r="E31">
        <v>1.54</v>
      </c>
      <c r="F31">
        <v>0.82</v>
      </c>
      <c r="G31">
        <v>0.61343047500000003</v>
      </c>
      <c r="H31">
        <v>0.22882383300000009</v>
      </c>
    </row>
    <row r="32" spans="1:8" x14ac:dyDescent="0.2">
      <c r="A32" t="s">
        <v>486</v>
      </c>
      <c r="B32">
        <v>41081</v>
      </c>
      <c r="C32">
        <v>100</v>
      </c>
      <c r="D32">
        <v>31.6</v>
      </c>
      <c r="E32">
        <v>1.93</v>
      </c>
      <c r="F32">
        <v>1.02</v>
      </c>
      <c r="G32">
        <v>2.4739468670886073</v>
      </c>
      <c r="H32">
        <v>0.80899868354430493</v>
      </c>
    </row>
    <row r="33" spans="1:8" x14ac:dyDescent="0.2">
      <c r="A33" t="s">
        <v>489</v>
      </c>
      <c r="B33">
        <v>41081</v>
      </c>
      <c r="C33">
        <v>100</v>
      </c>
      <c r="D33">
        <v>31.6</v>
      </c>
      <c r="E33">
        <v>2.14</v>
      </c>
      <c r="F33">
        <v>1.05</v>
      </c>
      <c r="G33">
        <v>2.9344260284810129</v>
      </c>
      <c r="H33">
        <v>0.45686756012658369</v>
      </c>
    </row>
    <row r="34" spans="1:8" x14ac:dyDescent="0.2">
      <c r="A34" t="s">
        <v>492</v>
      </c>
      <c r="B34">
        <v>41081</v>
      </c>
      <c r="C34">
        <v>100</v>
      </c>
      <c r="D34">
        <v>31.6</v>
      </c>
      <c r="E34">
        <v>2.14</v>
      </c>
      <c r="F34">
        <v>1.04</v>
      </c>
      <c r="G34">
        <v>2.9886000474683549</v>
      </c>
      <c r="H34">
        <v>0.39185873734177318</v>
      </c>
    </row>
    <row r="35" spans="1:8" x14ac:dyDescent="0.2">
      <c r="A35" t="s">
        <v>495</v>
      </c>
      <c r="B35">
        <v>41095</v>
      </c>
      <c r="C35">
        <v>100</v>
      </c>
      <c r="D35">
        <v>31.6</v>
      </c>
      <c r="E35">
        <v>3.86</v>
      </c>
      <c r="F35">
        <v>1.98</v>
      </c>
      <c r="G35">
        <v>5.0201257594936708</v>
      </c>
      <c r="H35">
        <v>1.3832432848101266</v>
      </c>
    </row>
    <row r="36" spans="1:8" x14ac:dyDescent="0.2">
      <c r="A36" t="s">
        <v>499</v>
      </c>
      <c r="B36">
        <v>41095</v>
      </c>
      <c r="C36">
        <v>100</v>
      </c>
      <c r="D36">
        <v>31.6</v>
      </c>
      <c r="E36">
        <v>2.48</v>
      </c>
      <c r="F36">
        <v>1.25</v>
      </c>
      <c r="G36">
        <v>3.3497601740506333</v>
      </c>
      <c r="H36">
        <v>0.73496085759493734</v>
      </c>
    </row>
    <row r="37" spans="1:8" x14ac:dyDescent="0.2">
      <c r="A37" t="s">
        <v>502</v>
      </c>
      <c r="B37">
        <v>41095</v>
      </c>
      <c r="C37">
        <v>100</v>
      </c>
      <c r="D37">
        <v>100</v>
      </c>
      <c r="E37">
        <v>3.36</v>
      </c>
      <c r="F37">
        <v>1.7</v>
      </c>
      <c r="G37">
        <v>1.4322888300000003</v>
      </c>
      <c r="H37">
        <v>0.30700055400000031</v>
      </c>
    </row>
    <row r="38" spans="1:8" x14ac:dyDescent="0.2">
      <c r="A38" t="s">
        <v>505</v>
      </c>
      <c r="B38">
        <v>41096</v>
      </c>
      <c r="C38">
        <v>100</v>
      </c>
      <c r="D38">
        <v>100</v>
      </c>
      <c r="E38">
        <v>2.34</v>
      </c>
      <c r="F38">
        <v>1.1499999999999999</v>
      </c>
      <c r="G38">
        <v>1.0100204100000001</v>
      </c>
      <c r="H38">
        <v>0.17461369800000007</v>
      </c>
    </row>
    <row r="39" spans="1:8" x14ac:dyDescent="0.2">
      <c r="A39" t="s">
        <v>508</v>
      </c>
      <c r="B39">
        <v>41096</v>
      </c>
      <c r="C39">
        <v>100</v>
      </c>
      <c r="D39">
        <v>100</v>
      </c>
      <c r="E39">
        <v>3.55</v>
      </c>
      <c r="F39">
        <v>1.74</v>
      </c>
      <c r="G39">
        <v>1.554974925</v>
      </c>
      <c r="H39">
        <v>0.26990940900000043</v>
      </c>
    </row>
    <row r="40" spans="1:8" x14ac:dyDescent="0.2">
      <c r="A40" t="s">
        <v>511</v>
      </c>
      <c r="B40">
        <v>41096</v>
      </c>
      <c r="C40">
        <v>100</v>
      </c>
      <c r="D40">
        <v>31.6</v>
      </c>
      <c r="E40">
        <v>2.5299999999999998</v>
      </c>
      <c r="F40">
        <v>1.21</v>
      </c>
      <c r="G40">
        <v>3.6025722626582279</v>
      </c>
      <c r="H40">
        <v>0.38463553481012674</v>
      </c>
    </row>
    <row r="41" spans="1:8" x14ac:dyDescent="0.2">
      <c r="A41" t="s">
        <v>514</v>
      </c>
      <c r="B41">
        <v>41110</v>
      </c>
      <c r="C41">
        <v>100</v>
      </c>
      <c r="D41">
        <v>10</v>
      </c>
      <c r="E41">
        <v>1.49</v>
      </c>
      <c r="F41">
        <v>0.76</v>
      </c>
      <c r="G41">
        <v>6.30549465</v>
      </c>
      <c r="H41">
        <v>1.5350027700000017</v>
      </c>
    </row>
    <row r="42" spans="1:8" x14ac:dyDescent="0.2">
      <c r="A42" t="s">
        <v>517</v>
      </c>
      <c r="B42">
        <v>41110</v>
      </c>
      <c r="C42">
        <v>100</v>
      </c>
      <c r="D42">
        <v>31.6</v>
      </c>
      <c r="E42">
        <v>1.82</v>
      </c>
      <c r="F42">
        <v>0.98</v>
      </c>
      <c r="G42">
        <v>2.3294828164556964</v>
      </c>
      <c r="H42">
        <v>0.92095832278481105</v>
      </c>
    </row>
    <row r="43" spans="1:8" x14ac:dyDescent="0.2">
      <c r="A43" t="s">
        <v>520</v>
      </c>
      <c r="B43">
        <v>41110</v>
      </c>
      <c r="C43">
        <v>100</v>
      </c>
      <c r="D43">
        <v>100</v>
      </c>
      <c r="E43">
        <v>2.79</v>
      </c>
      <c r="F43">
        <v>1.44</v>
      </c>
      <c r="G43">
        <v>1.1612381550000002</v>
      </c>
      <c r="H43">
        <v>0.30072359100000012</v>
      </c>
    </row>
    <row r="44" spans="1:8" x14ac:dyDescent="0.2">
      <c r="A44" t="s">
        <v>523</v>
      </c>
      <c r="B44">
        <v>41110</v>
      </c>
      <c r="C44">
        <v>100</v>
      </c>
      <c r="D44">
        <v>100</v>
      </c>
      <c r="E44">
        <v>2.69</v>
      </c>
      <c r="F44">
        <v>1.27</v>
      </c>
      <c r="G44">
        <v>1.1449751145000002</v>
      </c>
      <c r="H44">
        <v>0.12525394350000016</v>
      </c>
    </row>
    <row r="45" spans="1:8" x14ac:dyDescent="0.2">
      <c r="A45" t="s">
        <v>526</v>
      </c>
      <c r="B45">
        <v>41110</v>
      </c>
      <c r="C45">
        <v>100</v>
      </c>
      <c r="D45">
        <v>100</v>
      </c>
      <c r="E45">
        <v>3.17</v>
      </c>
      <c r="F45">
        <v>1.57</v>
      </c>
      <c r="G45">
        <v>1.3666660349999999</v>
      </c>
      <c r="H45">
        <v>0.23224763100000043</v>
      </c>
    </row>
    <row r="46" spans="1:8" x14ac:dyDescent="0.2">
      <c r="A46" t="s">
        <v>529</v>
      </c>
      <c r="B46">
        <v>41110</v>
      </c>
      <c r="C46">
        <v>100</v>
      </c>
      <c r="D46">
        <v>100</v>
      </c>
      <c r="E46">
        <v>3.04</v>
      </c>
      <c r="F46">
        <v>1.48</v>
      </c>
      <c r="G46">
        <v>1.3324280550000001</v>
      </c>
      <c r="H46">
        <v>0.19458585300000028</v>
      </c>
    </row>
    <row r="47" spans="1:8" x14ac:dyDescent="0.2">
      <c r="A47" t="s">
        <v>532</v>
      </c>
      <c r="B47">
        <v>41123</v>
      </c>
      <c r="C47">
        <v>100</v>
      </c>
      <c r="D47">
        <v>10</v>
      </c>
      <c r="E47">
        <v>1.93</v>
      </c>
      <c r="F47">
        <v>0.92</v>
      </c>
      <c r="G47">
        <v>8.4453683999999996</v>
      </c>
      <c r="H47">
        <v>0.90160014000000344</v>
      </c>
    </row>
    <row r="48" spans="1:8" x14ac:dyDescent="0.2">
      <c r="A48" t="s">
        <v>535</v>
      </c>
      <c r="B48">
        <v>41123</v>
      </c>
      <c r="C48">
        <v>100</v>
      </c>
      <c r="D48">
        <v>31.6</v>
      </c>
      <c r="E48">
        <v>4.08</v>
      </c>
      <c r="F48">
        <v>1.98</v>
      </c>
      <c r="G48">
        <v>5.7063300000000012</v>
      </c>
      <c r="H48">
        <v>0.76204786708860706</v>
      </c>
    </row>
    <row r="49" spans="1:8" x14ac:dyDescent="0.2">
      <c r="A49" t="s">
        <v>538</v>
      </c>
      <c r="B49">
        <v>41123</v>
      </c>
      <c r="C49">
        <v>100</v>
      </c>
      <c r="D49">
        <v>100</v>
      </c>
      <c r="E49">
        <v>3.5</v>
      </c>
      <c r="F49">
        <v>1.67</v>
      </c>
      <c r="G49">
        <v>1.5920660700000004</v>
      </c>
      <c r="H49">
        <v>0.12325672799999987</v>
      </c>
    </row>
    <row r="50" spans="1:8" x14ac:dyDescent="0.2">
      <c r="A50" t="s">
        <v>541</v>
      </c>
      <c r="B50">
        <v>41125</v>
      </c>
      <c r="C50">
        <v>70</v>
      </c>
      <c r="D50">
        <v>100</v>
      </c>
      <c r="E50">
        <v>2.99</v>
      </c>
      <c r="F50">
        <v>1.44</v>
      </c>
      <c r="G50">
        <v>1.9320003000000003</v>
      </c>
      <c r="H50">
        <v>0.28368612000000043</v>
      </c>
    </row>
    <row r="51" spans="1:8" x14ac:dyDescent="0.2">
      <c r="A51" t="s">
        <v>544</v>
      </c>
      <c r="B51">
        <v>41125</v>
      </c>
      <c r="C51">
        <v>70</v>
      </c>
      <c r="D51">
        <v>100</v>
      </c>
      <c r="E51">
        <v>3.52</v>
      </c>
      <c r="F51">
        <v>1.76</v>
      </c>
      <c r="G51">
        <v>2.1480256500000006</v>
      </c>
      <c r="H51">
        <v>0.44916969000000045</v>
      </c>
    </row>
    <row r="52" spans="1:8" x14ac:dyDescent="0.2">
      <c r="A52" t="s">
        <v>547</v>
      </c>
      <c r="B52">
        <v>41125</v>
      </c>
      <c r="C52">
        <v>70</v>
      </c>
      <c r="D52">
        <v>100</v>
      </c>
      <c r="E52">
        <v>3.66</v>
      </c>
      <c r="F52">
        <v>1.86</v>
      </c>
      <c r="G52">
        <v>2.1969370500000003</v>
      </c>
      <c r="H52">
        <v>0.47851653000000055</v>
      </c>
    </row>
    <row r="53" spans="1:8" x14ac:dyDescent="0.2">
      <c r="A53" t="s">
        <v>550</v>
      </c>
      <c r="B53">
        <v>41138</v>
      </c>
      <c r="C53">
        <v>100</v>
      </c>
      <c r="D53">
        <v>10</v>
      </c>
      <c r="E53">
        <v>1.32</v>
      </c>
      <c r="F53">
        <v>0.65</v>
      </c>
      <c r="G53">
        <v>5.9345832000000014</v>
      </c>
      <c r="H53">
        <v>1.084202700000001</v>
      </c>
    </row>
    <row r="54" spans="1:8" x14ac:dyDescent="0.2">
      <c r="A54" t="s">
        <v>553</v>
      </c>
      <c r="B54">
        <v>41138</v>
      </c>
      <c r="C54">
        <v>100</v>
      </c>
      <c r="D54">
        <v>31.6</v>
      </c>
      <c r="E54">
        <v>3.04</v>
      </c>
      <c r="F54">
        <v>1.48</v>
      </c>
      <c r="G54">
        <v>4.5352682895569627</v>
      </c>
      <c r="H54">
        <v>0.59717826930379825</v>
      </c>
    </row>
    <row r="55" spans="1:8" x14ac:dyDescent="0.2">
      <c r="A55" t="s">
        <v>556</v>
      </c>
      <c r="B55">
        <v>41138</v>
      </c>
      <c r="C55">
        <v>100</v>
      </c>
      <c r="D55">
        <v>100</v>
      </c>
      <c r="E55">
        <v>3.3</v>
      </c>
      <c r="F55">
        <v>1.6</v>
      </c>
      <c r="G55">
        <v>1.45511415</v>
      </c>
      <c r="H55">
        <v>0.1814612940000003</v>
      </c>
    </row>
    <row r="56" spans="1:8" x14ac:dyDescent="0.2">
      <c r="A56" t="s">
        <v>559</v>
      </c>
      <c r="B56">
        <v>41139</v>
      </c>
      <c r="C56">
        <v>100</v>
      </c>
      <c r="D56">
        <v>100</v>
      </c>
      <c r="E56">
        <v>3.23</v>
      </c>
      <c r="F56">
        <v>1.64</v>
      </c>
      <c r="G56">
        <v>1.3524002100000001</v>
      </c>
      <c r="H56">
        <v>0.31498941600000008</v>
      </c>
    </row>
    <row r="57" spans="1:8" x14ac:dyDescent="0.2">
      <c r="A57" t="s">
        <v>562</v>
      </c>
      <c r="B57">
        <v>41139</v>
      </c>
      <c r="C57">
        <v>100</v>
      </c>
      <c r="D57">
        <v>100</v>
      </c>
      <c r="E57">
        <v>3.71</v>
      </c>
      <c r="F57">
        <v>1.91</v>
      </c>
      <c r="G57">
        <v>1.5093242849999999</v>
      </c>
      <c r="H57">
        <v>0.40115499900000035</v>
      </c>
    </row>
    <row r="58" spans="1:8" x14ac:dyDescent="0.2">
      <c r="A58" t="s">
        <v>565</v>
      </c>
      <c r="B58">
        <v>41151</v>
      </c>
      <c r="C58">
        <v>100</v>
      </c>
      <c r="D58">
        <v>31.6</v>
      </c>
      <c r="E58">
        <v>4.3600000000000003</v>
      </c>
      <c r="F58">
        <v>2.19</v>
      </c>
      <c r="G58">
        <v>5.8237070411392411</v>
      </c>
      <c r="H58">
        <v>1.1755762120253179</v>
      </c>
    </row>
    <row r="59" spans="1:8" x14ac:dyDescent="0.2">
      <c r="A59" t="s">
        <v>568</v>
      </c>
      <c r="B59">
        <v>41151</v>
      </c>
      <c r="C59">
        <v>100</v>
      </c>
      <c r="D59">
        <v>31.6</v>
      </c>
      <c r="E59">
        <v>3.26</v>
      </c>
      <c r="F59">
        <v>1.59</v>
      </c>
      <c r="G59">
        <v>4.5199189841772158</v>
      </c>
      <c r="H59">
        <v>0.71762517151898886</v>
      </c>
    </row>
    <row r="60" spans="1:8" x14ac:dyDescent="0.2">
      <c r="A60" t="s">
        <v>571</v>
      </c>
      <c r="B60">
        <v>41151</v>
      </c>
      <c r="C60">
        <v>100</v>
      </c>
      <c r="D60">
        <v>31.6</v>
      </c>
      <c r="E60">
        <v>2.37</v>
      </c>
      <c r="F60">
        <v>1.1000000000000001</v>
      </c>
      <c r="G60">
        <v>3.440050205696203</v>
      </c>
      <c r="H60">
        <v>0.21127867405063291</v>
      </c>
    </row>
    <row r="61" spans="1:8" x14ac:dyDescent="0.2">
      <c r="A61" t="s">
        <v>574</v>
      </c>
      <c r="B61">
        <v>41153</v>
      </c>
      <c r="C61">
        <v>100</v>
      </c>
      <c r="D61">
        <v>31.6</v>
      </c>
      <c r="E61">
        <v>1.67</v>
      </c>
      <c r="F61">
        <v>0.8</v>
      </c>
      <c r="G61">
        <v>2.34754082278481</v>
      </c>
      <c r="H61">
        <v>0.27448169620253254</v>
      </c>
    </row>
    <row r="62" spans="1:8" x14ac:dyDescent="0.2">
      <c r="A62" t="s">
        <v>577</v>
      </c>
      <c r="B62">
        <v>41153</v>
      </c>
      <c r="C62">
        <v>100</v>
      </c>
      <c r="D62">
        <v>31.6</v>
      </c>
      <c r="E62">
        <v>2.92</v>
      </c>
      <c r="F62">
        <v>1.44</v>
      </c>
      <c r="G62">
        <v>3.9908193987341769</v>
      </c>
      <c r="H62">
        <v>0.66814623417721553</v>
      </c>
    </row>
    <row r="63" spans="1:8" x14ac:dyDescent="0.2">
      <c r="A63" t="s">
        <v>580</v>
      </c>
      <c r="B63">
        <v>41153</v>
      </c>
      <c r="C63">
        <v>100</v>
      </c>
      <c r="D63">
        <v>31.6</v>
      </c>
      <c r="E63">
        <v>2.4300000000000002</v>
      </c>
      <c r="F63">
        <v>1.19</v>
      </c>
      <c r="G63">
        <v>3.3497601740506333</v>
      </c>
      <c r="H63">
        <v>0.51826478164556955</v>
      </c>
    </row>
    <row r="64" spans="1:8" x14ac:dyDescent="0.2">
      <c r="A64" t="s">
        <v>583</v>
      </c>
      <c r="B64">
        <v>41166</v>
      </c>
      <c r="C64">
        <v>100</v>
      </c>
      <c r="D64">
        <v>10</v>
      </c>
      <c r="E64">
        <v>2.25</v>
      </c>
      <c r="F64">
        <v>1.08</v>
      </c>
      <c r="G64">
        <v>9.8434192499999984</v>
      </c>
      <c r="H64">
        <v>1.1812103100000031</v>
      </c>
    </row>
    <row r="65" spans="1:8" x14ac:dyDescent="0.2">
      <c r="A65" t="s">
        <v>587</v>
      </c>
      <c r="B65">
        <v>41166</v>
      </c>
      <c r="C65">
        <v>100</v>
      </c>
      <c r="D65">
        <v>31.6</v>
      </c>
      <c r="E65">
        <v>2.41</v>
      </c>
      <c r="F65">
        <v>1.24</v>
      </c>
      <c r="G65">
        <v>3.1059770886075952</v>
      </c>
      <c r="H65">
        <v>0.83789149367088644</v>
      </c>
    </row>
    <row r="66" spans="1:8" x14ac:dyDescent="0.2">
      <c r="A66" t="s">
        <v>590</v>
      </c>
      <c r="B66">
        <v>41166</v>
      </c>
      <c r="C66">
        <v>100</v>
      </c>
      <c r="D66">
        <v>31.6</v>
      </c>
      <c r="E66">
        <v>3.36</v>
      </c>
      <c r="F66">
        <v>1.62</v>
      </c>
      <c r="G66">
        <v>4.7311976582278481</v>
      </c>
      <c r="H66">
        <v>0.4478385569620274</v>
      </c>
    </row>
    <row r="67" spans="1:8" x14ac:dyDescent="0.2">
      <c r="A67" t="s">
        <v>599</v>
      </c>
      <c r="B67">
        <v>41194</v>
      </c>
      <c r="C67">
        <v>100</v>
      </c>
      <c r="D67">
        <v>100</v>
      </c>
      <c r="E67">
        <v>3.86</v>
      </c>
      <c r="F67">
        <v>1.9</v>
      </c>
      <c r="G67">
        <v>3.6175637246666663</v>
      </c>
      <c r="H67">
        <v>0.77152855208519255</v>
      </c>
    </row>
    <row r="68" spans="1:8" x14ac:dyDescent="0.2">
      <c r="A68" t="s">
        <v>602</v>
      </c>
      <c r="B68">
        <v>41194</v>
      </c>
      <c r="C68">
        <v>100</v>
      </c>
      <c r="D68">
        <v>31.6</v>
      </c>
      <c r="E68">
        <v>2.39</v>
      </c>
      <c r="F68">
        <v>1.1100000000000001</v>
      </c>
      <c r="G68">
        <v>7.4086467626582282</v>
      </c>
      <c r="H68">
        <v>0.72595707415615429</v>
      </c>
    </row>
    <row r="69" spans="1:8" x14ac:dyDescent="0.2">
      <c r="A69" t="s">
        <v>605</v>
      </c>
      <c r="B69">
        <v>41194</v>
      </c>
      <c r="C69">
        <v>100</v>
      </c>
      <c r="D69">
        <v>100</v>
      </c>
      <c r="E69">
        <v>3.01</v>
      </c>
      <c r="F69">
        <v>1.4</v>
      </c>
      <c r="G69">
        <v>2.9400267059999998</v>
      </c>
      <c r="H69">
        <v>0.3671389780560339</v>
      </c>
    </row>
    <row r="70" spans="1:8" x14ac:dyDescent="0.2">
      <c r="A70" t="s">
        <v>608</v>
      </c>
      <c r="B70">
        <v>41194</v>
      </c>
      <c r="C70">
        <v>100</v>
      </c>
      <c r="D70">
        <v>31.6</v>
      </c>
      <c r="E70">
        <v>1.56</v>
      </c>
      <c r="F70">
        <v>0.72</v>
      </c>
      <c r="G70">
        <v>4.8242351012658231</v>
      </c>
      <c r="H70">
        <v>0.42076319351598612</v>
      </c>
    </row>
    <row r="71" spans="1:8" x14ac:dyDescent="0.2">
      <c r="A71" t="s">
        <v>611</v>
      </c>
      <c r="B71">
        <v>41194</v>
      </c>
      <c r="C71">
        <v>100</v>
      </c>
      <c r="D71">
        <v>100</v>
      </c>
      <c r="E71">
        <v>3.91</v>
      </c>
      <c r="F71">
        <v>1.83</v>
      </c>
      <c r="G71">
        <v>3.7567007910000001</v>
      </c>
      <c r="H71">
        <v>0.48659995907653575</v>
      </c>
    </row>
    <row r="72" spans="1:8" x14ac:dyDescent="0.2">
      <c r="A72" t="s">
        <v>614</v>
      </c>
      <c r="B72">
        <v>41194</v>
      </c>
      <c r="C72">
        <v>100</v>
      </c>
      <c r="D72">
        <v>31.6</v>
      </c>
      <c r="E72">
        <v>1.71</v>
      </c>
      <c r="F72">
        <v>0.8</v>
      </c>
      <c r="G72">
        <v>5.1113919525316449</v>
      </c>
      <c r="H72">
        <v>0.57068953348198281</v>
      </c>
    </row>
    <row r="73" spans="1:8" x14ac:dyDescent="0.2">
      <c r="A73" t="s">
        <v>617</v>
      </c>
      <c r="B73">
        <v>41207</v>
      </c>
      <c r="C73">
        <v>100</v>
      </c>
      <c r="D73">
        <v>100</v>
      </c>
      <c r="E73">
        <v>2.1800000000000002</v>
      </c>
      <c r="F73">
        <v>1.1200000000000001</v>
      </c>
      <c r="G73">
        <v>1.8692762389999997</v>
      </c>
      <c r="H73">
        <v>0.65521914395692638</v>
      </c>
    </row>
    <row r="74" spans="1:8" x14ac:dyDescent="0.2">
      <c r="A74" t="s">
        <v>620</v>
      </c>
      <c r="B74">
        <v>41207</v>
      </c>
      <c r="C74">
        <v>100</v>
      </c>
      <c r="D74">
        <v>100</v>
      </c>
      <c r="E74">
        <v>3.71</v>
      </c>
      <c r="F74">
        <v>2.2200000000000002</v>
      </c>
      <c r="G74">
        <v>2.7948402019999996</v>
      </c>
      <c r="H74">
        <v>2.3769223758509681</v>
      </c>
    </row>
    <row r="75" spans="1:8" x14ac:dyDescent="0.2">
      <c r="A75" t="s">
        <v>623</v>
      </c>
      <c r="B75">
        <v>41222</v>
      </c>
      <c r="C75">
        <v>100</v>
      </c>
      <c r="D75">
        <v>100</v>
      </c>
      <c r="E75">
        <v>2.77</v>
      </c>
      <c r="F75">
        <v>1.61</v>
      </c>
      <c r="G75">
        <v>2.093105432666666</v>
      </c>
      <c r="H75">
        <v>1.6207418784310612</v>
      </c>
    </row>
    <row r="76" spans="1:8" x14ac:dyDescent="0.2">
      <c r="A76" t="s">
        <v>626</v>
      </c>
      <c r="B76">
        <v>41229</v>
      </c>
      <c r="C76">
        <v>100</v>
      </c>
      <c r="D76">
        <v>100</v>
      </c>
      <c r="E76">
        <v>2.31</v>
      </c>
      <c r="F76">
        <v>1.19</v>
      </c>
      <c r="G76">
        <v>2.0326110559999999</v>
      </c>
      <c r="H76">
        <v>0.71440823609294712</v>
      </c>
    </row>
    <row r="77" spans="1:8" x14ac:dyDescent="0.2">
      <c r="A77" t="s">
        <v>629</v>
      </c>
      <c r="B77">
        <v>41229</v>
      </c>
      <c r="C77">
        <v>100</v>
      </c>
      <c r="D77">
        <v>100</v>
      </c>
      <c r="E77">
        <v>2.25</v>
      </c>
      <c r="F77">
        <v>1.1200000000000001</v>
      </c>
      <c r="G77">
        <v>2.062858244333333</v>
      </c>
      <c r="H77">
        <v>0.5000033298539418</v>
      </c>
    </row>
    <row r="78" spans="1:8" x14ac:dyDescent="0.2">
      <c r="A78" t="s">
        <v>632</v>
      </c>
      <c r="B78">
        <v>41229</v>
      </c>
      <c r="C78">
        <v>100</v>
      </c>
      <c r="D78">
        <v>100</v>
      </c>
      <c r="E78">
        <v>1.67</v>
      </c>
      <c r="F78">
        <v>0.79</v>
      </c>
      <c r="G78">
        <v>1.6454470453333332</v>
      </c>
      <c r="H78">
        <v>0.21914984846160038</v>
      </c>
    </row>
  </sheetData>
  <sortState xmlns:xlrd2="http://schemas.microsoft.com/office/spreadsheetml/2017/richdata2" ref="A2:H233">
    <sortCondition ref="A2:A23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34"/>
  <sheetViews>
    <sheetView topLeftCell="A42" workbookViewId="0">
      <selection activeCell="B60" sqref="B60:AQ134"/>
    </sheetView>
  </sheetViews>
  <sheetFormatPr defaultColWidth="9" defaultRowHeight="15" x14ac:dyDescent="0.25"/>
  <cols>
    <col min="1" max="1" width="31.125" style="3" customWidth="1"/>
    <col min="2" max="2" width="10.625" style="3" customWidth="1"/>
    <col min="3" max="3" width="9.125" style="3" bestFit="1" customWidth="1"/>
    <col min="4" max="4" width="11.125" style="3" customWidth="1"/>
    <col min="5" max="5" width="11.625" style="32" bestFit="1" customWidth="1"/>
    <col min="6" max="6" width="11.625" style="3" bestFit="1" customWidth="1"/>
    <col min="7" max="7" width="10.125" style="3" bestFit="1" customWidth="1"/>
    <col min="8" max="8" width="11" style="3" bestFit="1" customWidth="1"/>
    <col min="9" max="9" width="11.875" style="3" bestFit="1" customWidth="1"/>
    <col min="10" max="10" width="9.125" style="3" bestFit="1" customWidth="1"/>
    <col min="11" max="11" width="11" style="3" bestFit="1" customWidth="1"/>
    <col min="12" max="14" width="9.125" style="3" bestFit="1" customWidth="1"/>
    <col min="15" max="15" width="10.125" style="3" bestFit="1" customWidth="1"/>
    <col min="16" max="16" width="9.125" style="3" bestFit="1" customWidth="1"/>
    <col min="17" max="17" width="11" style="3" bestFit="1" customWidth="1"/>
    <col min="18" max="20" width="9.125" style="3" bestFit="1" customWidth="1"/>
    <col min="21" max="22" width="10.125" style="3" bestFit="1" customWidth="1"/>
    <col min="23" max="29" width="9.125" style="3" bestFit="1" customWidth="1"/>
    <col min="30" max="30" width="12.625" style="3" customWidth="1"/>
    <col min="31" max="31" width="11.875" style="3" customWidth="1"/>
    <col min="32" max="32" width="11.375" style="3" customWidth="1"/>
    <col min="33" max="33" width="12.625" style="3" customWidth="1"/>
    <col min="34" max="34" width="14" style="3" customWidth="1"/>
    <col min="35" max="35" width="12" style="3" bestFit="1" customWidth="1"/>
    <col min="36" max="37" width="10.125" style="3" bestFit="1" customWidth="1"/>
    <col min="38" max="38" width="9.125" style="3" bestFit="1" customWidth="1"/>
    <col min="39" max="39" width="10" style="3" customWidth="1"/>
    <col min="40" max="40" width="9.125" style="3" bestFit="1" customWidth="1"/>
    <col min="41" max="41" width="10.125" style="3" bestFit="1" customWidth="1"/>
    <col min="42" max="42" width="9.125" style="3" bestFit="1" customWidth="1"/>
    <col min="43" max="43" width="10.125" style="3" bestFit="1" customWidth="1"/>
    <col min="44" max="44" width="10" style="3" bestFit="1" customWidth="1"/>
    <col min="45" max="45" width="9.125" style="3" bestFit="1" customWidth="1"/>
    <col min="46" max="46" width="10" style="3" bestFit="1" customWidth="1"/>
    <col min="47" max="47" width="9.125" style="3" bestFit="1" customWidth="1"/>
    <col min="48" max="48" width="10.875" style="3" bestFit="1" customWidth="1"/>
    <col min="49" max="50" width="10" style="3" bestFit="1" customWidth="1"/>
    <col min="51" max="51" width="9.125" style="3" bestFit="1" customWidth="1"/>
    <col min="52" max="52" width="10" style="3" bestFit="1" customWidth="1"/>
    <col min="53" max="53" width="9.125" style="3" bestFit="1" customWidth="1"/>
    <col min="54" max="54" width="10" style="3" bestFit="1" customWidth="1"/>
    <col min="55" max="55" width="9.125" style="3" bestFit="1" customWidth="1"/>
    <col min="56" max="56" width="13.125" style="3" bestFit="1" customWidth="1"/>
    <col min="57" max="57" width="11.125" style="3" bestFit="1" customWidth="1"/>
    <col min="58" max="58" width="12.5" style="3" bestFit="1" customWidth="1"/>
    <col min="59" max="61" width="9.125" style="3" bestFit="1" customWidth="1"/>
    <col min="62" max="62" width="13.875" style="3" bestFit="1" customWidth="1"/>
    <col min="63" max="68" width="9.125" style="3" bestFit="1" customWidth="1"/>
    <col min="69" max="69" width="10.875" style="3" bestFit="1" customWidth="1"/>
    <col min="70" max="71" width="10" style="3" bestFit="1" customWidth="1"/>
    <col min="72" max="74" width="9.125" style="3" bestFit="1" customWidth="1"/>
    <col min="75" max="75" width="10" style="3" bestFit="1" customWidth="1"/>
    <col min="76" max="89" width="9.125" style="3" bestFit="1" customWidth="1"/>
    <col min="90" max="16384" width="9" style="3"/>
  </cols>
  <sheetData>
    <row r="1" spans="1:18" ht="18.75" x14ac:dyDescent="0.3">
      <c r="A1" s="1" t="s">
        <v>633</v>
      </c>
      <c r="E1" s="3"/>
      <c r="F1" s="32"/>
    </row>
    <row r="2" spans="1:18" x14ac:dyDescent="0.25">
      <c r="A2" s="6"/>
      <c r="E2" s="3"/>
      <c r="F2" s="32"/>
    </row>
    <row r="3" spans="1:18" x14ac:dyDescent="0.25">
      <c r="A3" s="3" t="s">
        <v>1</v>
      </c>
      <c r="B3" s="3" t="s">
        <v>2</v>
      </c>
      <c r="C3" s="5"/>
      <c r="D3" s="5"/>
      <c r="E3" s="5"/>
      <c r="F3" s="5"/>
      <c r="G3" s="88"/>
      <c r="H3" s="89"/>
      <c r="I3" s="88"/>
      <c r="J3" s="120"/>
      <c r="K3" s="120"/>
      <c r="L3" s="120"/>
      <c r="M3" s="5"/>
      <c r="N3" s="5"/>
      <c r="O3" s="5"/>
      <c r="P3" s="5"/>
      <c r="Q3" s="7"/>
      <c r="R3" s="5"/>
    </row>
    <row r="4" spans="1:18" x14ac:dyDescent="0.25">
      <c r="A4" s="4" t="s">
        <v>634</v>
      </c>
      <c r="C4" s="5"/>
      <c r="D4" s="5"/>
      <c r="E4" s="5"/>
      <c r="F4" s="5"/>
      <c r="G4" s="88"/>
      <c r="H4" s="89"/>
      <c r="I4" s="88"/>
      <c r="J4" s="120"/>
      <c r="K4" s="120"/>
      <c r="L4" s="120"/>
      <c r="M4" s="5"/>
      <c r="N4" s="5"/>
      <c r="O4" s="5"/>
      <c r="P4" s="5"/>
      <c r="Q4" s="7"/>
      <c r="R4" s="5"/>
    </row>
    <row r="5" spans="1:18" x14ac:dyDescent="0.25">
      <c r="A5" s="4" t="s">
        <v>4</v>
      </c>
      <c r="B5" s="15">
        <v>41410</v>
      </c>
      <c r="C5" s="5"/>
      <c r="D5" s="5"/>
      <c r="E5" s="5"/>
      <c r="F5" s="5"/>
      <c r="G5" s="88"/>
      <c r="H5" s="89"/>
      <c r="I5" s="88"/>
      <c r="J5" s="120"/>
      <c r="K5" s="120"/>
      <c r="L5" s="120"/>
      <c r="M5" s="5"/>
      <c r="N5" s="5"/>
      <c r="O5" s="5"/>
      <c r="P5" s="5"/>
      <c r="Q5" s="7"/>
      <c r="R5" s="5"/>
    </row>
    <row r="6" spans="1:18" x14ac:dyDescent="0.25">
      <c r="E6" s="3"/>
      <c r="F6" s="32"/>
    </row>
    <row r="7" spans="1:18" x14ac:dyDescent="0.25">
      <c r="A7" s="6" t="s">
        <v>5</v>
      </c>
      <c r="E7" s="3"/>
      <c r="F7" s="32"/>
    </row>
    <row r="8" spans="1:18" x14ac:dyDescent="0.25">
      <c r="A8" s="3" t="s">
        <v>6</v>
      </c>
      <c r="B8" s="4" t="s">
        <v>7</v>
      </c>
      <c r="C8" s="4"/>
      <c r="E8" s="3"/>
      <c r="F8" s="32"/>
    </row>
    <row r="9" spans="1:18" ht="17.25" x14ac:dyDescent="0.25">
      <c r="A9" s="32" t="s">
        <v>635</v>
      </c>
      <c r="B9" s="4" t="s">
        <v>636</v>
      </c>
      <c r="C9" s="4"/>
      <c r="E9" s="3"/>
      <c r="F9" s="32"/>
    </row>
    <row r="10" spans="1:18" ht="17.25" x14ac:dyDescent="0.25">
      <c r="A10" s="3" t="s">
        <v>637</v>
      </c>
      <c r="B10" s="4" t="s">
        <v>638</v>
      </c>
      <c r="C10" s="4"/>
      <c r="E10" s="3"/>
      <c r="F10" s="32"/>
    </row>
    <row r="11" spans="1:18" ht="17.25" x14ac:dyDescent="0.25">
      <c r="A11" s="3" t="s">
        <v>639</v>
      </c>
      <c r="B11" s="4" t="s">
        <v>640</v>
      </c>
      <c r="C11" s="4"/>
      <c r="E11" s="3"/>
      <c r="F11" s="32"/>
    </row>
    <row r="12" spans="1:18" ht="17.25" x14ac:dyDescent="0.25">
      <c r="A12" s="3" t="s">
        <v>641</v>
      </c>
      <c r="B12" s="4" t="s">
        <v>642</v>
      </c>
      <c r="C12" s="4"/>
      <c r="E12" s="3"/>
      <c r="F12" s="32"/>
    </row>
    <row r="13" spans="1:18" ht="17.25" x14ac:dyDescent="0.25">
      <c r="A13" s="3" t="s">
        <v>643</v>
      </c>
      <c r="B13" s="4" t="s">
        <v>644</v>
      </c>
      <c r="C13" s="4"/>
      <c r="E13" s="3"/>
      <c r="F13" s="32"/>
    </row>
    <row r="14" spans="1:18" ht="17.25" x14ac:dyDescent="0.25">
      <c r="A14" s="3" t="s">
        <v>645</v>
      </c>
      <c r="B14" s="4" t="s">
        <v>646</v>
      </c>
      <c r="C14" s="4"/>
      <c r="E14" s="3"/>
      <c r="F14" s="32"/>
    </row>
    <row r="15" spans="1:18" ht="17.25" x14ac:dyDescent="0.25">
      <c r="A15" s="3" t="s">
        <v>647</v>
      </c>
      <c r="B15" s="4" t="s">
        <v>648</v>
      </c>
      <c r="C15" s="4"/>
      <c r="E15" s="3"/>
      <c r="F15" s="32"/>
    </row>
    <row r="16" spans="1:18" ht="17.25" x14ac:dyDescent="0.25">
      <c r="A16" s="3" t="s">
        <v>649</v>
      </c>
      <c r="B16" s="4" t="s">
        <v>650</v>
      </c>
      <c r="C16" s="4"/>
      <c r="E16" s="3"/>
      <c r="F16" s="32"/>
    </row>
    <row r="17" spans="1:6" ht="17.25" x14ac:dyDescent="0.25">
      <c r="A17" s="3" t="s">
        <v>651</v>
      </c>
      <c r="B17" s="4" t="s">
        <v>652</v>
      </c>
      <c r="C17" s="4"/>
      <c r="E17" s="3"/>
      <c r="F17" s="32"/>
    </row>
    <row r="18" spans="1:6" ht="17.25" x14ac:dyDescent="0.25">
      <c r="A18" s="3" t="s">
        <v>653</v>
      </c>
      <c r="B18" s="4" t="s">
        <v>654</v>
      </c>
      <c r="C18" s="4"/>
      <c r="E18" s="3"/>
      <c r="F18" s="32"/>
    </row>
    <row r="19" spans="1:6" ht="17.25" x14ac:dyDescent="0.25">
      <c r="A19" s="3" t="s">
        <v>655</v>
      </c>
      <c r="B19" s="4" t="s">
        <v>656</v>
      </c>
      <c r="C19" s="4"/>
      <c r="E19" s="3"/>
      <c r="F19" s="32"/>
    </row>
    <row r="20" spans="1:6" ht="17.25" x14ac:dyDescent="0.25">
      <c r="A20" s="3" t="s">
        <v>657</v>
      </c>
      <c r="B20" s="4" t="s">
        <v>658</v>
      </c>
      <c r="C20" s="4"/>
      <c r="E20" s="3"/>
      <c r="F20" s="32"/>
    </row>
    <row r="21" spans="1:6" ht="17.25" x14ac:dyDescent="0.25">
      <c r="A21" s="3" t="s">
        <v>659</v>
      </c>
      <c r="B21" s="4" t="s">
        <v>660</v>
      </c>
      <c r="C21" s="4"/>
      <c r="E21" s="3"/>
      <c r="F21" s="32"/>
    </row>
    <row r="22" spans="1:6" ht="17.25" x14ac:dyDescent="0.25">
      <c r="A22" s="3" t="s">
        <v>661</v>
      </c>
      <c r="B22" s="4" t="s">
        <v>662</v>
      </c>
      <c r="C22" s="4"/>
      <c r="E22" s="3"/>
      <c r="F22" s="32"/>
    </row>
    <row r="23" spans="1:6" ht="17.25" x14ac:dyDescent="0.25">
      <c r="A23" s="3" t="s">
        <v>663</v>
      </c>
      <c r="B23" s="4" t="s">
        <v>664</v>
      </c>
      <c r="C23" s="4"/>
      <c r="E23" s="3"/>
      <c r="F23" s="32"/>
    </row>
    <row r="24" spans="1:6" ht="17.25" x14ac:dyDescent="0.25">
      <c r="A24" s="3" t="s">
        <v>665</v>
      </c>
      <c r="B24" s="4" t="s">
        <v>666</v>
      </c>
      <c r="C24" s="4"/>
      <c r="E24" s="3"/>
      <c r="F24" s="32"/>
    </row>
    <row r="25" spans="1:6" ht="17.25" x14ac:dyDescent="0.25">
      <c r="A25" s="3" t="s">
        <v>667</v>
      </c>
      <c r="B25" s="4" t="s">
        <v>668</v>
      </c>
      <c r="C25" s="4"/>
      <c r="E25" s="3"/>
      <c r="F25" s="32"/>
    </row>
    <row r="26" spans="1:6" ht="17.25" x14ac:dyDescent="0.25">
      <c r="A26" s="3" t="s">
        <v>669</v>
      </c>
      <c r="B26" s="4" t="s">
        <v>670</v>
      </c>
      <c r="C26" s="4"/>
      <c r="E26" s="3"/>
      <c r="F26" s="32"/>
    </row>
    <row r="27" spans="1:6" ht="17.25" x14ac:dyDescent="0.25">
      <c r="A27" s="3" t="s">
        <v>671</v>
      </c>
      <c r="B27" s="4" t="s">
        <v>672</v>
      </c>
      <c r="C27" s="4"/>
      <c r="E27" s="3"/>
      <c r="F27" s="32"/>
    </row>
    <row r="28" spans="1:6" ht="17.25" x14ac:dyDescent="0.25">
      <c r="A28" s="3" t="s">
        <v>673</v>
      </c>
      <c r="B28" s="4" t="s">
        <v>674</v>
      </c>
      <c r="C28" s="4"/>
      <c r="E28" s="3"/>
      <c r="F28" s="32"/>
    </row>
    <row r="29" spans="1:6" ht="17.25" x14ac:dyDescent="0.25">
      <c r="A29" s="3" t="s">
        <v>675</v>
      </c>
      <c r="B29" s="4" t="s">
        <v>676</v>
      </c>
      <c r="C29" s="4"/>
      <c r="E29" s="3"/>
      <c r="F29" s="32"/>
    </row>
    <row r="30" spans="1:6" ht="17.25" x14ac:dyDescent="0.25">
      <c r="A30" s="3" t="s">
        <v>677</v>
      </c>
      <c r="B30" s="4" t="s">
        <v>678</v>
      </c>
      <c r="C30" s="4"/>
      <c r="E30" s="3"/>
      <c r="F30" s="32"/>
    </row>
    <row r="31" spans="1:6" ht="17.25" x14ac:dyDescent="0.25">
      <c r="A31" s="3" t="s">
        <v>679</v>
      </c>
      <c r="B31" s="4" t="s">
        <v>680</v>
      </c>
      <c r="C31" s="4"/>
      <c r="E31" s="3"/>
      <c r="F31" s="32"/>
    </row>
    <row r="32" spans="1:6" ht="17.25" x14ac:dyDescent="0.25">
      <c r="A32" s="3" t="s">
        <v>681</v>
      </c>
      <c r="B32" s="4" t="s">
        <v>682</v>
      </c>
      <c r="C32" s="4"/>
      <c r="E32" s="3"/>
      <c r="F32" s="32"/>
    </row>
    <row r="33" spans="1:11" ht="17.25" x14ac:dyDescent="0.25">
      <c r="A33" s="3" t="s">
        <v>683</v>
      </c>
      <c r="B33" s="4" t="s">
        <v>684</v>
      </c>
      <c r="C33" s="4"/>
      <c r="E33" s="3"/>
      <c r="F33" s="32"/>
    </row>
    <row r="34" spans="1:11" ht="17.25" x14ac:dyDescent="0.25">
      <c r="A34" s="3" t="s">
        <v>685</v>
      </c>
      <c r="B34" s="4" t="s">
        <v>686</v>
      </c>
      <c r="C34" s="4"/>
      <c r="E34" s="3"/>
      <c r="F34" s="32"/>
    </row>
    <row r="35" spans="1:11" ht="17.25" x14ac:dyDescent="0.25">
      <c r="A35" s="3" t="s">
        <v>687</v>
      </c>
      <c r="B35" s="4" t="s">
        <v>688</v>
      </c>
      <c r="C35" s="4"/>
      <c r="E35" s="3"/>
      <c r="F35" s="32"/>
    </row>
    <row r="36" spans="1:11" ht="17.25" x14ac:dyDescent="0.25">
      <c r="A36" s="3" t="s">
        <v>689</v>
      </c>
      <c r="B36" s="4" t="s">
        <v>690</v>
      </c>
      <c r="C36" s="4"/>
      <c r="E36" s="3"/>
      <c r="F36" s="32"/>
    </row>
    <row r="37" spans="1:11" ht="17.25" x14ac:dyDescent="0.25">
      <c r="A37" s="3" t="s">
        <v>691</v>
      </c>
      <c r="B37" s="4" t="s">
        <v>692</v>
      </c>
      <c r="C37" s="4"/>
      <c r="E37" s="3"/>
      <c r="F37" s="32"/>
    </row>
    <row r="38" spans="1:11" ht="17.25" x14ac:dyDescent="0.25">
      <c r="A38" s="3" t="s">
        <v>693</v>
      </c>
      <c r="B38" s="4" t="s">
        <v>694</v>
      </c>
      <c r="C38" s="4"/>
      <c r="E38" s="3"/>
      <c r="F38" s="32"/>
    </row>
    <row r="39" spans="1:11" ht="17.25" x14ac:dyDescent="0.25">
      <c r="A39" s="3" t="s">
        <v>695</v>
      </c>
      <c r="B39" s="4" t="s">
        <v>696</v>
      </c>
      <c r="C39" s="4"/>
      <c r="E39" s="3"/>
      <c r="F39" s="32"/>
    </row>
    <row r="40" spans="1:11" ht="17.25" x14ac:dyDescent="0.25">
      <c r="A40" s="3" t="s">
        <v>697</v>
      </c>
      <c r="B40" s="4" t="s">
        <v>698</v>
      </c>
      <c r="C40" s="4"/>
      <c r="E40" s="3"/>
      <c r="F40" s="32"/>
    </row>
    <row r="41" spans="1:11" ht="17.25" x14ac:dyDescent="0.25">
      <c r="A41" s="3" t="s">
        <v>699</v>
      </c>
      <c r="B41" s="4" t="s">
        <v>700</v>
      </c>
      <c r="C41" s="4"/>
      <c r="E41" s="3"/>
      <c r="F41" s="32"/>
    </row>
    <row r="42" spans="1:11" ht="17.25" x14ac:dyDescent="0.25">
      <c r="A42" s="3" t="s">
        <v>701</v>
      </c>
      <c r="B42" s="4" t="s">
        <v>702</v>
      </c>
      <c r="C42" s="4"/>
      <c r="E42" s="3"/>
      <c r="F42" s="32"/>
    </row>
    <row r="43" spans="1:11" ht="17.25" x14ac:dyDescent="0.25">
      <c r="A43" s="3" t="s">
        <v>703</v>
      </c>
      <c r="B43" s="4" t="s">
        <v>704</v>
      </c>
      <c r="C43" s="4"/>
      <c r="E43" s="3"/>
      <c r="F43" s="32"/>
    </row>
    <row r="44" spans="1:11" ht="17.25" x14ac:dyDescent="0.25">
      <c r="A44" s="3" t="s">
        <v>705</v>
      </c>
      <c r="B44" s="4" t="s">
        <v>706</v>
      </c>
      <c r="C44" s="4"/>
      <c r="E44" s="3"/>
      <c r="F44" s="32"/>
    </row>
    <row r="45" spans="1:11" ht="17.25" x14ac:dyDescent="0.25">
      <c r="A45" s="3" t="s">
        <v>707</v>
      </c>
      <c r="B45" s="4" t="s">
        <v>708</v>
      </c>
      <c r="C45" s="4"/>
      <c r="E45" s="3"/>
      <c r="F45" s="32"/>
    </row>
    <row r="46" spans="1:11" ht="17.25" x14ac:dyDescent="0.25">
      <c r="A46" s="3" t="s">
        <v>709</v>
      </c>
      <c r="B46" s="4" t="s">
        <v>710</v>
      </c>
      <c r="C46" s="4"/>
      <c r="E46" s="3"/>
      <c r="F46" s="32"/>
    </row>
    <row r="47" spans="1:11" ht="17.25" x14ac:dyDescent="0.25">
      <c r="A47" s="3" t="s">
        <v>711</v>
      </c>
      <c r="B47" s="4" t="s">
        <v>712</v>
      </c>
      <c r="C47" s="4"/>
      <c r="E47" s="3"/>
      <c r="F47" s="32"/>
    </row>
    <row r="48" spans="1:11" ht="17.25" x14ac:dyDescent="0.25">
      <c r="A48" s="3" t="s">
        <v>713</v>
      </c>
      <c r="B48" s="4" t="s">
        <v>714</v>
      </c>
      <c r="C48" s="4"/>
      <c r="D48" s="32"/>
      <c r="F48" s="32"/>
      <c r="G48" s="32"/>
      <c r="H48" s="32"/>
      <c r="I48" s="32"/>
      <c r="J48" s="32"/>
      <c r="K48" s="32"/>
    </row>
    <row r="49" spans="1:44" ht="17.25" x14ac:dyDescent="0.25">
      <c r="A49" s="3" t="s">
        <v>715</v>
      </c>
      <c r="B49" s="4" t="s">
        <v>716</v>
      </c>
      <c r="C49" s="4"/>
      <c r="E49" s="3"/>
      <c r="F49" s="32"/>
    </row>
    <row r="50" spans="1:44" ht="17.25" x14ac:dyDescent="0.25">
      <c r="A50" s="3" t="s">
        <v>717</v>
      </c>
      <c r="B50" s="4" t="s">
        <v>718</v>
      </c>
      <c r="C50" s="4"/>
      <c r="E50" s="3"/>
      <c r="F50" s="32"/>
    </row>
    <row r="51" spans="1:44" x14ac:dyDescent="0.25">
      <c r="B51" s="4"/>
      <c r="C51" s="4"/>
      <c r="E51" s="3"/>
      <c r="F51" s="32"/>
    </row>
    <row r="52" spans="1:44" x14ac:dyDescent="0.25">
      <c r="E52" s="3"/>
      <c r="F52" s="32"/>
    </row>
    <row r="53" spans="1:44" x14ac:dyDescent="0.25">
      <c r="A53" s="6" t="s">
        <v>92</v>
      </c>
      <c r="E53" s="3"/>
      <c r="F53" s="32"/>
    </row>
    <row r="54" spans="1:44" x14ac:dyDescent="0.25">
      <c r="A54" s="3" t="s">
        <v>719</v>
      </c>
      <c r="E54" s="3"/>
      <c r="F54" s="32"/>
    </row>
    <row r="55" spans="1:44" x14ac:dyDescent="0.25">
      <c r="A55" s="3" t="s">
        <v>720</v>
      </c>
      <c r="E55" s="3"/>
      <c r="F55" s="32"/>
    </row>
    <row r="56" spans="1:44" x14ac:dyDescent="0.25">
      <c r="A56" s="3" t="s">
        <v>95</v>
      </c>
      <c r="E56" s="3"/>
      <c r="F56" s="32"/>
    </row>
    <row r="57" spans="1:44" x14ac:dyDescent="0.25">
      <c r="A57" s="3" t="s">
        <v>96</v>
      </c>
      <c r="E57" s="3"/>
      <c r="F57" s="32"/>
      <c r="G57" s="4"/>
    </row>
    <row r="58" spans="1:44" x14ac:dyDescent="0.25">
      <c r="E58" s="3"/>
      <c r="F58" s="32"/>
    </row>
    <row r="59" spans="1:44" hidden="1" x14ac:dyDescent="0.25">
      <c r="E59" s="3"/>
      <c r="F59" s="32"/>
      <c r="G59" s="4"/>
    </row>
    <row r="60" spans="1:44" s="32" customFormat="1" ht="79.5" x14ac:dyDescent="0.25">
      <c r="A60" s="121" t="s">
        <v>6</v>
      </c>
      <c r="B60" s="122" t="s">
        <v>721</v>
      </c>
      <c r="C60" s="122" t="s">
        <v>722</v>
      </c>
      <c r="D60" s="122" t="s">
        <v>723</v>
      </c>
      <c r="E60" s="122" t="s">
        <v>724</v>
      </c>
      <c r="F60" s="122" t="s">
        <v>725</v>
      </c>
      <c r="G60" s="122" t="s">
        <v>726</v>
      </c>
      <c r="H60" s="122" t="s">
        <v>727</v>
      </c>
      <c r="I60" s="122" t="s">
        <v>728</v>
      </c>
      <c r="J60" s="122" t="s">
        <v>729</v>
      </c>
      <c r="K60" s="122" t="s">
        <v>730</v>
      </c>
      <c r="L60" s="122" t="s">
        <v>731</v>
      </c>
      <c r="M60" s="122" t="s">
        <v>732</v>
      </c>
      <c r="N60" s="122" t="s">
        <v>733</v>
      </c>
      <c r="O60" s="122" t="s">
        <v>734</v>
      </c>
      <c r="P60" s="122" t="s">
        <v>735</v>
      </c>
      <c r="Q60" s="122" t="s">
        <v>736</v>
      </c>
      <c r="R60" s="122" t="s">
        <v>737</v>
      </c>
      <c r="S60" s="122" t="s">
        <v>738</v>
      </c>
      <c r="T60" s="122" t="s">
        <v>739</v>
      </c>
      <c r="U60" s="122" t="s">
        <v>740</v>
      </c>
      <c r="V60" s="122" t="s">
        <v>741</v>
      </c>
      <c r="W60" s="122" t="s">
        <v>742</v>
      </c>
      <c r="X60" s="122" t="s">
        <v>743</v>
      </c>
      <c r="Y60" s="122" t="s">
        <v>744</v>
      </c>
      <c r="Z60" s="122" t="s">
        <v>745</v>
      </c>
      <c r="AA60" s="122" t="s">
        <v>746</v>
      </c>
      <c r="AB60" s="122" t="s">
        <v>747</v>
      </c>
      <c r="AC60" s="122" t="s">
        <v>748</v>
      </c>
      <c r="AD60" s="122" t="s">
        <v>749</v>
      </c>
      <c r="AE60" s="122" t="s">
        <v>750</v>
      </c>
      <c r="AF60" s="122" t="s">
        <v>751</v>
      </c>
      <c r="AG60" s="122" t="s">
        <v>752</v>
      </c>
      <c r="AH60" s="122" t="s">
        <v>753</v>
      </c>
      <c r="AI60" s="122" t="s">
        <v>754</v>
      </c>
      <c r="AJ60" s="122" t="s">
        <v>755</v>
      </c>
      <c r="AK60" s="122" t="s">
        <v>756</v>
      </c>
      <c r="AL60" s="122" t="s">
        <v>757</v>
      </c>
      <c r="AM60" s="122" t="s">
        <v>758</v>
      </c>
      <c r="AN60" s="122" t="s">
        <v>759</v>
      </c>
      <c r="AO60" s="122" t="s">
        <v>760</v>
      </c>
      <c r="AP60" s="122" t="s">
        <v>761</v>
      </c>
      <c r="AQ60" s="122" t="s">
        <v>762</v>
      </c>
      <c r="AR60" s="122" t="s">
        <v>139</v>
      </c>
    </row>
    <row r="61" spans="1:44" x14ac:dyDescent="0.25">
      <c r="A61" s="126" t="s">
        <v>140</v>
      </c>
      <c r="B61" s="131">
        <v>0</v>
      </c>
      <c r="C61" s="131">
        <v>0</v>
      </c>
      <c r="D61" s="131">
        <v>551459343.62707675</v>
      </c>
      <c r="E61" s="131">
        <v>115082095.54003012</v>
      </c>
      <c r="F61" s="131">
        <v>0</v>
      </c>
      <c r="G61" s="131">
        <v>242701618.42697507</v>
      </c>
      <c r="H61" s="131">
        <v>0</v>
      </c>
      <c r="I61" s="131">
        <v>0</v>
      </c>
      <c r="J61" s="131">
        <v>2348382.5515176421</v>
      </c>
      <c r="K61" s="131">
        <v>70187283.508483529</v>
      </c>
      <c r="L61" s="131">
        <v>0</v>
      </c>
      <c r="M61" s="131">
        <v>20438227.753967784</v>
      </c>
      <c r="N61" s="131">
        <v>0</v>
      </c>
      <c r="O61" s="131">
        <v>0</v>
      </c>
      <c r="P61" s="131">
        <v>0</v>
      </c>
      <c r="Q61" s="131">
        <v>0</v>
      </c>
      <c r="R61" s="131">
        <v>1333489.8921701009</v>
      </c>
      <c r="S61" s="131">
        <v>0</v>
      </c>
      <c r="T61" s="131">
        <v>0</v>
      </c>
      <c r="U61" s="131">
        <v>0</v>
      </c>
      <c r="V61" s="131">
        <v>0</v>
      </c>
      <c r="W61" s="131">
        <v>0</v>
      </c>
      <c r="X61" s="131">
        <v>0</v>
      </c>
      <c r="Y61" s="131">
        <v>1504921.8184308889</v>
      </c>
      <c r="Z61" s="131">
        <v>1964813.4014364271</v>
      </c>
      <c r="AA61" s="131">
        <v>8140472.4162899461</v>
      </c>
      <c r="AB61" s="131">
        <v>0</v>
      </c>
      <c r="AC61" s="131">
        <v>141098.65163701831</v>
      </c>
      <c r="AD61" s="131">
        <v>21972895.751384564</v>
      </c>
      <c r="AE61" s="131">
        <v>9472240.1612555999</v>
      </c>
      <c r="AF61" s="131">
        <v>0</v>
      </c>
      <c r="AG61" s="131">
        <v>127422004.34450771</v>
      </c>
      <c r="AH61" s="131">
        <v>0</v>
      </c>
      <c r="AI61" s="123">
        <v>1002216951.4080508</v>
      </c>
      <c r="AJ61" s="123">
        <v>1333489.8921701009</v>
      </c>
      <c r="AK61" s="123">
        <v>11610207.636157263</v>
      </c>
      <c r="AL61" s="123">
        <v>22113994.403021581</v>
      </c>
      <c r="AM61" s="135">
        <v>10.075869138149054</v>
      </c>
      <c r="AN61" s="135">
        <v>0.13032568270396924</v>
      </c>
      <c r="AO61" s="135">
        <v>1.1146161777380803</v>
      </c>
      <c r="AP61" s="135">
        <v>2.04118839772813</v>
      </c>
      <c r="AQ61" s="135">
        <v>13.361999396319233</v>
      </c>
      <c r="AR61" s="128"/>
    </row>
    <row r="62" spans="1:44" x14ac:dyDescent="0.25">
      <c r="A62" s="126" t="s">
        <v>141</v>
      </c>
      <c r="B62" s="127">
        <v>1045030.2354253507</v>
      </c>
      <c r="C62" s="127">
        <v>0</v>
      </c>
      <c r="D62" s="127">
        <v>873134895.00773001</v>
      </c>
      <c r="E62" s="127">
        <v>686612419.02972651</v>
      </c>
      <c r="F62" s="127">
        <v>0</v>
      </c>
      <c r="G62" s="127">
        <v>271002955.04804397</v>
      </c>
      <c r="H62" s="127">
        <v>0</v>
      </c>
      <c r="I62" s="127">
        <v>0</v>
      </c>
      <c r="J62" s="127">
        <v>25577799.956946317</v>
      </c>
      <c r="K62" s="127">
        <v>20393745.474471122</v>
      </c>
      <c r="L62" s="127">
        <v>0</v>
      </c>
      <c r="M62" s="131">
        <v>24026908.55006947</v>
      </c>
      <c r="N62" s="131">
        <v>0</v>
      </c>
      <c r="O62" s="131">
        <v>459891.58300553821</v>
      </c>
      <c r="P62" s="131">
        <v>0</v>
      </c>
      <c r="Q62" s="131">
        <v>0</v>
      </c>
      <c r="R62" s="131">
        <v>1766375.0758331863</v>
      </c>
      <c r="S62" s="131">
        <v>0</v>
      </c>
      <c r="T62" s="131">
        <v>0</v>
      </c>
      <c r="U62" s="131">
        <v>0</v>
      </c>
      <c r="V62" s="131">
        <v>0</v>
      </c>
      <c r="W62" s="131">
        <v>0</v>
      </c>
      <c r="X62" s="131">
        <v>0</v>
      </c>
      <c r="Y62" s="131">
        <v>19861054.032368537</v>
      </c>
      <c r="Z62" s="131">
        <v>12133114.150961857</v>
      </c>
      <c r="AA62" s="131">
        <v>18197812.090256166</v>
      </c>
      <c r="AB62" s="131">
        <v>0</v>
      </c>
      <c r="AC62" s="131">
        <v>463218.4582868549</v>
      </c>
      <c r="AD62" s="131">
        <v>52535372.512182228</v>
      </c>
      <c r="AE62" s="131">
        <v>19639973.384997748</v>
      </c>
      <c r="AF62" s="131">
        <v>0</v>
      </c>
      <c r="AG62" s="131">
        <v>659599209.37787426</v>
      </c>
      <c r="AH62" s="131">
        <v>0</v>
      </c>
      <c r="AI62" s="123">
        <v>1902253644.8854184</v>
      </c>
      <c r="AJ62" s="123">
        <v>1766375.0758331863</v>
      </c>
      <c r="AK62" s="123">
        <v>50191980.273586556</v>
      </c>
      <c r="AL62" s="123">
        <v>52998590.97046908</v>
      </c>
      <c r="AM62" s="135">
        <v>16.942958089232317</v>
      </c>
      <c r="AN62" s="135">
        <v>0.16615695832562072</v>
      </c>
      <c r="AO62" s="135">
        <v>4.4069308014278796</v>
      </c>
      <c r="AP62" s="135">
        <v>4.6379364599021482</v>
      </c>
      <c r="AQ62" s="135">
        <v>26.153982308887969</v>
      </c>
      <c r="AR62" s="128" t="s">
        <v>142</v>
      </c>
    </row>
    <row r="63" spans="1:44" x14ac:dyDescent="0.25">
      <c r="A63" s="126" t="s">
        <v>143</v>
      </c>
      <c r="B63" s="127">
        <v>0</v>
      </c>
      <c r="C63" s="127">
        <v>0</v>
      </c>
      <c r="D63" s="127">
        <v>311555412.04328847</v>
      </c>
      <c r="E63" s="127">
        <v>205429069.06201684</v>
      </c>
      <c r="F63" s="127">
        <v>0</v>
      </c>
      <c r="G63" s="127">
        <v>86917943.599679038</v>
      </c>
      <c r="H63" s="127">
        <v>0</v>
      </c>
      <c r="I63" s="127">
        <v>0</v>
      </c>
      <c r="J63" s="127">
        <v>0</v>
      </c>
      <c r="K63" s="127">
        <v>2485371.5336895045</v>
      </c>
      <c r="L63" s="127">
        <v>0</v>
      </c>
      <c r="M63" s="131">
        <v>5617546.3316307552</v>
      </c>
      <c r="N63" s="131">
        <v>0</v>
      </c>
      <c r="O63" s="131">
        <v>3289692.5575842969</v>
      </c>
      <c r="P63" s="131">
        <v>0</v>
      </c>
      <c r="Q63" s="131">
        <v>0</v>
      </c>
      <c r="R63" s="131">
        <v>678682.55738859857</v>
      </c>
      <c r="S63" s="131">
        <v>0</v>
      </c>
      <c r="T63" s="131">
        <v>0</v>
      </c>
      <c r="U63" s="131">
        <v>0</v>
      </c>
      <c r="V63" s="131">
        <v>0</v>
      </c>
      <c r="W63" s="131">
        <v>0</v>
      </c>
      <c r="X63" s="131">
        <v>0</v>
      </c>
      <c r="Y63" s="131">
        <v>137844184.81770679</v>
      </c>
      <c r="Z63" s="131">
        <v>127018336.95375642</v>
      </c>
      <c r="AA63" s="131">
        <v>50648740.67985674</v>
      </c>
      <c r="AB63" s="131">
        <v>347188790.38728738</v>
      </c>
      <c r="AC63" s="131">
        <v>146382.51237793302</v>
      </c>
      <c r="AD63" s="131">
        <v>30190884.36172919</v>
      </c>
      <c r="AE63" s="131">
        <v>7005479.5592868738</v>
      </c>
      <c r="AF63" s="131">
        <v>0</v>
      </c>
      <c r="AG63" s="131">
        <v>156350241.68770424</v>
      </c>
      <c r="AH63" s="131">
        <v>3388.7160218399567</v>
      </c>
      <c r="AI63" s="123">
        <v>615295035.1278888</v>
      </c>
      <c r="AJ63" s="123">
        <v>678682.55738859857</v>
      </c>
      <c r="AK63" s="123">
        <v>662700052.83860731</v>
      </c>
      <c r="AL63" s="123">
        <v>30337266.874107122</v>
      </c>
      <c r="AM63" s="135">
        <v>6.7834275367200476</v>
      </c>
      <c r="AN63" s="135">
        <v>7.2710796435848254E-2</v>
      </c>
      <c r="AO63" s="135">
        <v>49.711545190530288</v>
      </c>
      <c r="AP63" s="135">
        <v>2.7467332394691053</v>
      </c>
      <c r="AQ63" s="135">
        <v>59.314416763155293</v>
      </c>
      <c r="AR63" s="128" t="s">
        <v>142</v>
      </c>
    </row>
    <row r="64" spans="1:44" x14ac:dyDescent="0.25">
      <c r="A64" s="126" t="s">
        <v>144</v>
      </c>
      <c r="B64" s="132">
        <v>0</v>
      </c>
      <c r="C64" s="132">
        <v>0</v>
      </c>
      <c r="D64" s="132">
        <v>14331200.21918237</v>
      </c>
      <c r="E64" s="132">
        <v>64425918.315426908</v>
      </c>
      <c r="F64" s="132">
        <v>0</v>
      </c>
      <c r="G64" s="132">
        <v>111086322.62862286</v>
      </c>
      <c r="H64" s="132">
        <v>0</v>
      </c>
      <c r="I64" s="132">
        <v>0</v>
      </c>
      <c r="J64" s="132">
        <v>13229221.706882717</v>
      </c>
      <c r="K64" s="132">
        <v>0</v>
      </c>
      <c r="L64" s="132">
        <v>0</v>
      </c>
      <c r="M64" s="132">
        <v>0</v>
      </c>
      <c r="N64" s="132">
        <v>0</v>
      </c>
      <c r="O64" s="132">
        <v>0</v>
      </c>
      <c r="P64" s="132">
        <v>0</v>
      </c>
      <c r="Q64" s="132">
        <v>0</v>
      </c>
      <c r="R64" s="132">
        <v>4288400.9471809622</v>
      </c>
      <c r="S64" s="132">
        <v>0</v>
      </c>
      <c r="T64" s="132">
        <v>0</v>
      </c>
      <c r="U64" s="132">
        <v>165739055.55881718</v>
      </c>
      <c r="V64" s="132">
        <v>19485704.221217636</v>
      </c>
      <c r="W64" s="132">
        <v>23268557.114620637</v>
      </c>
      <c r="X64" s="132">
        <v>984363.68617781159</v>
      </c>
      <c r="Y64" s="132">
        <v>64128456.525568008</v>
      </c>
      <c r="Z64" s="132">
        <v>89570637.390164182</v>
      </c>
      <c r="AA64" s="132">
        <v>28006418.912307478</v>
      </c>
      <c r="AB64" s="132">
        <v>45030235.425350785</v>
      </c>
      <c r="AC64" s="132">
        <v>0</v>
      </c>
      <c r="AD64" s="132">
        <v>23933971.310593158</v>
      </c>
      <c r="AE64" s="132">
        <v>3360241.8834028058</v>
      </c>
      <c r="AF64" s="132">
        <v>0</v>
      </c>
      <c r="AG64" s="132">
        <v>94248732.851914898</v>
      </c>
      <c r="AH64" s="132">
        <v>1419.5972523924145</v>
      </c>
      <c r="AI64" s="123">
        <v>203072662.87011486</v>
      </c>
      <c r="AJ64" s="123">
        <v>213766081.52801421</v>
      </c>
      <c r="AK64" s="123">
        <v>226735748.25339046</v>
      </c>
      <c r="AL64" s="123">
        <v>23933971.310593158</v>
      </c>
      <c r="AM64" s="136">
        <v>2.7606279520682491</v>
      </c>
      <c r="AN64" s="136">
        <v>10.473841649426276</v>
      </c>
      <c r="AO64" s="136">
        <v>18.15824507305587</v>
      </c>
      <c r="AP64" s="136">
        <v>2.1985455104677749</v>
      </c>
      <c r="AQ64" s="136">
        <v>33.591260185018172</v>
      </c>
      <c r="AR64" s="134" t="s">
        <v>145</v>
      </c>
    </row>
    <row r="65" spans="1:44" ht="20.25" customHeight="1" x14ac:dyDescent="0.25">
      <c r="A65" s="126" t="s">
        <v>146</v>
      </c>
      <c r="B65" s="130">
        <v>0</v>
      </c>
      <c r="C65" s="130">
        <v>0</v>
      </c>
      <c r="D65" s="130">
        <v>5641989.0800211346</v>
      </c>
      <c r="E65" s="130">
        <v>6105794.6339458693</v>
      </c>
      <c r="F65" s="130">
        <v>0</v>
      </c>
      <c r="G65" s="130">
        <v>81601596.900135025</v>
      </c>
      <c r="H65" s="130">
        <v>0</v>
      </c>
      <c r="I65" s="130">
        <v>0</v>
      </c>
      <c r="J65" s="130">
        <v>23366406.387600537</v>
      </c>
      <c r="K65" s="130">
        <v>0</v>
      </c>
      <c r="L65" s="130">
        <v>0</v>
      </c>
      <c r="M65" s="130">
        <v>1076342.0027789192</v>
      </c>
      <c r="N65" s="130">
        <v>0</v>
      </c>
      <c r="O65" s="130">
        <v>0</v>
      </c>
      <c r="P65" s="130">
        <v>0</v>
      </c>
      <c r="Q65" s="130">
        <v>0</v>
      </c>
      <c r="R65" s="130">
        <v>5808626.3919059075</v>
      </c>
      <c r="S65" s="130">
        <v>0</v>
      </c>
      <c r="T65" s="130">
        <v>0</v>
      </c>
      <c r="U65" s="130">
        <v>360809409.18608969</v>
      </c>
      <c r="V65" s="130">
        <v>8794692.6554335691</v>
      </c>
      <c r="W65" s="130">
        <v>11154817.119708799</v>
      </c>
      <c r="X65" s="130">
        <v>0</v>
      </c>
      <c r="Y65" s="130">
        <v>55601870.878099367</v>
      </c>
      <c r="Z65" s="130">
        <v>167336738.48803303</v>
      </c>
      <c r="AA65" s="130">
        <v>68265523.787158251</v>
      </c>
      <c r="AB65" s="130">
        <v>45030235.425350785</v>
      </c>
      <c r="AC65" s="130">
        <v>119963.20867335955</v>
      </c>
      <c r="AD65" s="131">
        <v>35175365.467034578</v>
      </c>
      <c r="AE65" s="130">
        <v>6133740.386308929</v>
      </c>
      <c r="AF65" s="130">
        <v>0</v>
      </c>
      <c r="AG65" s="130">
        <v>11078475.116929879</v>
      </c>
      <c r="AH65" s="130">
        <v>1346.2102976574884</v>
      </c>
      <c r="AI65" s="123">
        <v>117792129.00448149</v>
      </c>
      <c r="AJ65" s="123">
        <v>386567545.35313797</v>
      </c>
      <c r="AK65" s="123">
        <v>336234368.57864141</v>
      </c>
      <c r="AL65" s="123">
        <v>35295328.675707936</v>
      </c>
      <c r="AM65" s="135">
        <v>1.7749161457917502</v>
      </c>
      <c r="AN65" s="135">
        <v>17.47437374280543</v>
      </c>
      <c r="AO65" s="135">
        <v>26.287999005349278</v>
      </c>
      <c r="AP65" s="135">
        <v>3.1662636428106481</v>
      </c>
      <c r="AQ65" s="135">
        <v>48.703552536757101</v>
      </c>
      <c r="AR65" s="128" t="s">
        <v>142</v>
      </c>
    </row>
    <row r="66" spans="1:44" x14ac:dyDescent="0.25">
      <c r="A66" s="126" t="s">
        <v>147</v>
      </c>
      <c r="B66" s="130">
        <v>0</v>
      </c>
      <c r="C66" s="130">
        <v>0</v>
      </c>
      <c r="D66" s="130">
        <v>7213057.0069864374</v>
      </c>
      <c r="E66" s="130">
        <v>630149.3179905673</v>
      </c>
      <c r="F66" s="130">
        <v>0</v>
      </c>
      <c r="G66" s="130">
        <v>16312256.59993346</v>
      </c>
      <c r="H66" s="130">
        <v>0</v>
      </c>
      <c r="I66" s="130">
        <v>0</v>
      </c>
      <c r="J66" s="130">
        <v>0</v>
      </c>
      <c r="K66" s="130">
        <v>0</v>
      </c>
      <c r="L66" s="130">
        <v>0</v>
      </c>
      <c r="M66" s="130">
        <v>1607467.8565138259</v>
      </c>
      <c r="N66" s="130">
        <v>0</v>
      </c>
      <c r="O66" s="130">
        <v>0</v>
      </c>
      <c r="P66" s="130">
        <v>0</v>
      </c>
      <c r="Q66" s="130">
        <v>0</v>
      </c>
      <c r="R66" s="130">
        <v>3212783.0290220939</v>
      </c>
      <c r="S66" s="130">
        <v>1291610.4033347031</v>
      </c>
      <c r="T66" s="130">
        <v>1342492.0252842519</v>
      </c>
      <c r="U66" s="130">
        <v>704274056.24376202</v>
      </c>
      <c r="V66" s="130">
        <v>15943560.539345192</v>
      </c>
      <c r="W66" s="130">
        <v>19804692.851132113</v>
      </c>
      <c r="X66" s="130">
        <v>0</v>
      </c>
      <c r="Y66" s="130">
        <v>27738703.301434468</v>
      </c>
      <c r="Z66" s="130">
        <v>52192802.207479596</v>
      </c>
      <c r="AA66" s="130">
        <v>17252392.414724357</v>
      </c>
      <c r="AB66" s="130">
        <v>14638251.237793302</v>
      </c>
      <c r="AC66" s="130">
        <v>0</v>
      </c>
      <c r="AD66" s="130">
        <v>37875829.272588499</v>
      </c>
      <c r="AE66" s="130">
        <v>3631010.3915927899</v>
      </c>
      <c r="AF66" s="130">
        <v>0</v>
      </c>
      <c r="AG66" s="130">
        <v>25230004.501066554</v>
      </c>
      <c r="AH66" s="130">
        <v>0</v>
      </c>
      <c r="AI66" s="123">
        <v>25762930.781424288</v>
      </c>
      <c r="AJ66" s="123">
        <v>745869195.09188032</v>
      </c>
      <c r="AK66" s="123">
        <v>111822149.16143173</v>
      </c>
      <c r="AL66" s="123">
        <v>37875829.272588499</v>
      </c>
      <c r="AM66" s="135">
        <v>0.51739199513838929</v>
      </c>
      <c r="AN66" s="135">
        <v>30.833259012015922</v>
      </c>
      <c r="AO66" s="135">
        <v>9.3499272486572522</v>
      </c>
      <c r="AP66" s="135">
        <v>3.3831609067753861</v>
      </c>
      <c r="AQ66" s="135">
        <v>44.083739162586951</v>
      </c>
      <c r="AR66" s="128" t="s">
        <v>142</v>
      </c>
    </row>
    <row r="67" spans="1:44" x14ac:dyDescent="0.25">
      <c r="A67" s="126" t="s">
        <v>148</v>
      </c>
      <c r="B67" s="130">
        <v>5659601.9491575174</v>
      </c>
      <c r="C67" s="130">
        <v>0</v>
      </c>
      <c r="D67" s="130">
        <v>348754554.88365716</v>
      </c>
      <c r="E67" s="130">
        <v>158988629.91447973</v>
      </c>
      <c r="F67" s="130">
        <v>0</v>
      </c>
      <c r="G67" s="130">
        <v>24779154.190884359</v>
      </c>
      <c r="H67" s="130">
        <v>0</v>
      </c>
      <c r="I67" s="130">
        <v>0</v>
      </c>
      <c r="J67" s="130">
        <v>9959099.0038943999</v>
      </c>
      <c r="K67" s="130">
        <v>96115383.862697884</v>
      </c>
      <c r="L67" s="130">
        <v>0</v>
      </c>
      <c r="M67" s="130">
        <v>7171373.216696999</v>
      </c>
      <c r="N67" s="130">
        <v>0</v>
      </c>
      <c r="O67" s="130">
        <v>0</v>
      </c>
      <c r="P67" s="130">
        <v>0</v>
      </c>
      <c r="Q67" s="130">
        <v>0</v>
      </c>
      <c r="R67" s="130">
        <v>908432.65034540789</v>
      </c>
      <c r="S67" s="130">
        <v>0</v>
      </c>
      <c r="T67" s="130">
        <v>0</v>
      </c>
      <c r="U67" s="130">
        <v>0</v>
      </c>
      <c r="V67" s="130">
        <v>0</v>
      </c>
      <c r="W67" s="130">
        <v>0</v>
      </c>
      <c r="X67" s="130">
        <v>0</v>
      </c>
      <c r="Y67" s="130">
        <v>20678486.858842637</v>
      </c>
      <c r="Z67" s="130">
        <v>4820446.5840818798</v>
      </c>
      <c r="AA67" s="130">
        <v>5206951.2123524919</v>
      </c>
      <c r="AB67" s="130">
        <v>33112193.976398751</v>
      </c>
      <c r="AC67" s="130">
        <v>0</v>
      </c>
      <c r="AD67" s="130">
        <v>35101978.512299649</v>
      </c>
      <c r="AE67" s="130">
        <v>6105598.9353999095</v>
      </c>
      <c r="AF67" s="130">
        <v>0</v>
      </c>
      <c r="AG67" s="130">
        <v>135253703.59498227</v>
      </c>
      <c r="AH67" s="130">
        <v>0</v>
      </c>
      <c r="AI67" s="123">
        <v>651427797.02146804</v>
      </c>
      <c r="AJ67" s="123">
        <v>908432.65034540789</v>
      </c>
      <c r="AK67" s="123">
        <v>63818078.631675765</v>
      </c>
      <c r="AL67" s="123">
        <v>35101978.512299649</v>
      </c>
      <c r="AM67" s="135">
        <v>7.1047385729090298</v>
      </c>
      <c r="AN67" s="135">
        <v>9.3541387299928475E-2</v>
      </c>
      <c r="AO67" s="135">
        <v>5.5218264438621985</v>
      </c>
      <c r="AP67" s="135">
        <v>3.1499739581730584</v>
      </c>
      <c r="AQ67" s="135">
        <v>15.870080362244215</v>
      </c>
      <c r="AR67" s="128" t="s">
        <v>142</v>
      </c>
    </row>
    <row r="68" spans="1:44" x14ac:dyDescent="0.25">
      <c r="A68" s="126" t="s">
        <v>149</v>
      </c>
      <c r="B68" s="130">
        <v>0</v>
      </c>
      <c r="C68" s="130">
        <v>0</v>
      </c>
      <c r="D68" s="130">
        <v>615000000</v>
      </c>
      <c r="E68" s="130">
        <v>1230000000</v>
      </c>
      <c r="F68" s="130">
        <v>0</v>
      </c>
      <c r="G68" s="130">
        <v>33100000</v>
      </c>
      <c r="H68" s="130">
        <v>0</v>
      </c>
      <c r="I68" s="130">
        <v>0</v>
      </c>
      <c r="J68" s="130">
        <v>37700000</v>
      </c>
      <c r="K68" s="130">
        <v>14200000</v>
      </c>
      <c r="L68" s="130">
        <v>0</v>
      </c>
      <c r="M68" s="130">
        <v>9910000</v>
      </c>
      <c r="N68" s="130">
        <v>0</v>
      </c>
      <c r="O68" s="130">
        <v>2400000</v>
      </c>
      <c r="P68" s="130">
        <v>0</v>
      </c>
      <c r="Q68" s="130">
        <v>0</v>
      </c>
      <c r="R68" s="130">
        <v>4770000</v>
      </c>
      <c r="S68" s="130">
        <v>0</v>
      </c>
      <c r="T68" s="130">
        <v>0</v>
      </c>
      <c r="U68" s="130">
        <v>0</v>
      </c>
      <c r="V68" s="130">
        <v>0</v>
      </c>
      <c r="W68" s="130">
        <v>0</v>
      </c>
      <c r="X68" s="130">
        <v>0</v>
      </c>
      <c r="Y68" s="130">
        <v>24700000</v>
      </c>
      <c r="Z68" s="130">
        <v>43900000</v>
      </c>
      <c r="AA68" s="130">
        <v>40700000</v>
      </c>
      <c r="AB68" s="130">
        <v>27300000</v>
      </c>
      <c r="AC68" s="130">
        <v>80200</v>
      </c>
      <c r="AD68" s="130">
        <v>57100000</v>
      </c>
      <c r="AE68" s="130">
        <v>9680000</v>
      </c>
      <c r="AF68" s="130">
        <v>0</v>
      </c>
      <c r="AG68" s="130">
        <v>176000000</v>
      </c>
      <c r="AH68" s="130">
        <v>556</v>
      </c>
      <c r="AI68" s="123">
        <v>1942310000</v>
      </c>
      <c r="AJ68" s="123">
        <v>4770000</v>
      </c>
      <c r="AK68" s="123">
        <v>136600000</v>
      </c>
      <c r="AL68" s="123">
        <v>57180200</v>
      </c>
      <c r="AM68" s="135">
        <v>17.2</v>
      </c>
      <c r="AN68" s="135">
        <v>0.39200000000000002</v>
      </c>
      <c r="AO68" s="135">
        <v>11.3</v>
      </c>
      <c r="AP68" s="135">
        <v>4.9800000000000004</v>
      </c>
      <c r="AQ68" s="135">
        <v>33.9</v>
      </c>
      <c r="AR68" s="128" t="s">
        <v>142</v>
      </c>
    </row>
    <row r="69" spans="1:44" x14ac:dyDescent="0.25">
      <c r="A69" s="126" t="s">
        <v>150</v>
      </c>
      <c r="B69" s="130">
        <v>0</v>
      </c>
      <c r="C69" s="130">
        <v>0</v>
      </c>
      <c r="D69" s="130">
        <v>421626450.6154719</v>
      </c>
      <c r="E69" s="130">
        <v>395331415.48758286</v>
      </c>
      <c r="F69" s="130">
        <v>0</v>
      </c>
      <c r="G69" s="130">
        <v>94516526.74220629</v>
      </c>
      <c r="H69" s="130">
        <v>1319008.1997690755</v>
      </c>
      <c r="I69" s="130">
        <v>0</v>
      </c>
      <c r="J69" s="130">
        <v>19158887.649464764</v>
      </c>
      <c r="K69" s="130">
        <v>0</v>
      </c>
      <c r="L69" s="130">
        <v>0</v>
      </c>
      <c r="M69" s="130">
        <v>13086361.76833206</v>
      </c>
      <c r="N69" s="130">
        <v>0</v>
      </c>
      <c r="O69" s="130">
        <v>780837.1983796159</v>
      </c>
      <c r="P69" s="130">
        <v>0</v>
      </c>
      <c r="Q69" s="130">
        <v>0</v>
      </c>
      <c r="R69" s="130">
        <v>3059355.3689896083</v>
      </c>
      <c r="S69" s="130">
        <v>0</v>
      </c>
      <c r="T69" s="130">
        <v>0</v>
      </c>
      <c r="U69" s="130">
        <v>16242979.31466369</v>
      </c>
      <c r="V69" s="130">
        <v>0</v>
      </c>
      <c r="W69" s="130">
        <v>0</v>
      </c>
      <c r="X69" s="130">
        <v>0</v>
      </c>
      <c r="Y69" s="130">
        <v>24718683.340182781</v>
      </c>
      <c r="Z69" s="130">
        <v>28077261.785944927</v>
      </c>
      <c r="AA69" s="130">
        <v>311910017.80856764</v>
      </c>
      <c r="AB69" s="130">
        <v>0</v>
      </c>
      <c r="AC69" s="130">
        <v>0</v>
      </c>
      <c r="AD69" s="130">
        <v>57371259.711540334</v>
      </c>
      <c r="AE69" s="130">
        <v>4182723.732362668</v>
      </c>
      <c r="AF69" s="130">
        <v>0</v>
      </c>
      <c r="AG69" s="130">
        <v>114708878.84303018</v>
      </c>
      <c r="AH69" s="130">
        <v>2930.3900272020978</v>
      </c>
      <c r="AI69" s="123">
        <v>945819487.66120648</v>
      </c>
      <c r="AJ69" s="123">
        <v>19302334.683653299</v>
      </c>
      <c r="AK69" s="123">
        <v>364705962.93469536</v>
      </c>
      <c r="AL69" s="123">
        <v>57371259.711540334</v>
      </c>
      <c r="AM69" s="135">
        <v>9.6135334368003083</v>
      </c>
      <c r="AN69" s="135">
        <v>1.3116132240478555</v>
      </c>
      <c r="AO69" s="135">
        <v>28.372979485512293</v>
      </c>
      <c r="AP69" s="135">
        <v>4.9963703564391029</v>
      </c>
      <c r="AQ69" s="135">
        <v>44.294496502799561</v>
      </c>
      <c r="AR69" s="128" t="s">
        <v>142</v>
      </c>
    </row>
    <row r="70" spans="1:44" x14ac:dyDescent="0.25">
      <c r="A70" s="126" t="s">
        <v>151</v>
      </c>
      <c r="B70" s="130">
        <v>0</v>
      </c>
      <c r="C70" s="130">
        <v>0</v>
      </c>
      <c r="D70" s="130">
        <v>43499481.398853205</v>
      </c>
      <c r="E70" s="130">
        <v>31857766.296796411</v>
      </c>
      <c r="F70" s="130">
        <v>0</v>
      </c>
      <c r="G70" s="130">
        <v>6214603.0254995199</v>
      </c>
      <c r="H70" s="130">
        <v>20939744.417698976</v>
      </c>
      <c r="I70" s="130">
        <v>0</v>
      </c>
      <c r="J70" s="130">
        <v>1996125.1687899956</v>
      </c>
      <c r="K70" s="130">
        <v>0</v>
      </c>
      <c r="L70" s="130">
        <v>0</v>
      </c>
      <c r="M70" s="130">
        <v>3488717.9788254169</v>
      </c>
      <c r="N70" s="130">
        <v>0</v>
      </c>
      <c r="O70" s="130">
        <v>0</v>
      </c>
      <c r="P70" s="130">
        <v>0</v>
      </c>
      <c r="Q70" s="130">
        <v>0</v>
      </c>
      <c r="R70" s="130">
        <v>7680972.2303763274</v>
      </c>
      <c r="S70" s="130">
        <v>2009824.0670071819</v>
      </c>
      <c r="T70" s="130">
        <v>0</v>
      </c>
      <c r="U70" s="130">
        <v>252265210.6694847</v>
      </c>
      <c r="V70" s="130">
        <v>10023679.524061136</v>
      </c>
      <c r="W70" s="130">
        <v>0</v>
      </c>
      <c r="X70" s="130">
        <v>2205131.2158750659</v>
      </c>
      <c r="Y70" s="130">
        <v>53100843.460733078</v>
      </c>
      <c r="Z70" s="130">
        <v>186321258.7330476</v>
      </c>
      <c r="AA70" s="130">
        <v>70550108.612692997</v>
      </c>
      <c r="AB70" s="130">
        <v>16242979.31466369</v>
      </c>
      <c r="AC70" s="130">
        <v>145012.6225562144</v>
      </c>
      <c r="AD70" s="130">
        <v>53266952.386543766</v>
      </c>
      <c r="AE70" s="130">
        <v>14409871.03465821</v>
      </c>
      <c r="AF70" s="130">
        <v>0</v>
      </c>
      <c r="AG70" s="130">
        <v>137513786.96256286</v>
      </c>
      <c r="AH70" s="130">
        <v>0</v>
      </c>
      <c r="AI70" s="123">
        <v>107996438.28646354</v>
      </c>
      <c r="AJ70" s="123">
        <v>274184817.70680445</v>
      </c>
      <c r="AK70" s="123">
        <v>326215190.12113738</v>
      </c>
      <c r="AL70" s="123">
        <v>53411965.009099983</v>
      </c>
      <c r="AM70" s="135">
        <v>1.6542364800953282</v>
      </c>
      <c r="AN70" s="135">
        <v>12.98698634463433</v>
      </c>
      <c r="AO70" s="135">
        <v>25.551771770885832</v>
      </c>
      <c r="AP70" s="135">
        <v>4.6718963454437104</v>
      </c>
      <c r="AQ70" s="135">
        <v>44.864890941059201</v>
      </c>
      <c r="AR70" s="128" t="s">
        <v>152</v>
      </c>
    </row>
    <row r="71" spans="1:44" x14ac:dyDescent="0.25">
      <c r="A71" s="126" t="s">
        <v>153</v>
      </c>
      <c r="B71" s="130">
        <v>0</v>
      </c>
      <c r="C71" s="130">
        <v>0</v>
      </c>
      <c r="D71" s="130">
        <v>33800000</v>
      </c>
      <c r="E71" s="130">
        <v>58800000</v>
      </c>
      <c r="F71" s="130">
        <v>0</v>
      </c>
      <c r="G71" s="130">
        <v>793000</v>
      </c>
      <c r="H71" s="130">
        <v>42300000</v>
      </c>
      <c r="I71" s="130">
        <v>0</v>
      </c>
      <c r="J71" s="130">
        <v>0</v>
      </c>
      <c r="K71" s="130">
        <v>0</v>
      </c>
      <c r="L71" s="130">
        <v>0</v>
      </c>
      <c r="M71" s="130">
        <v>2870000</v>
      </c>
      <c r="N71" s="130">
        <v>0</v>
      </c>
      <c r="O71" s="130">
        <v>0</v>
      </c>
      <c r="P71" s="130">
        <v>0</v>
      </c>
      <c r="Q71" s="130">
        <v>0</v>
      </c>
      <c r="R71" s="130">
        <v>3660000</v>
      </c>
      <c r="S71" s="130">
        <v>8770000</v>
      </c>
      <c r="T71" s="130">
        <v>0</v>
      </c>
      <c r="U71" s="130">
        <v>289000000</v>
      </c>
      <c r="V71" s="130">
        <v>16100000</v>
      </c>
      <c r="W71" s="130">
        <v>11900000</v>
      </c>
      <c r="X71" s="130">
        <v>0</v>
      </c>
      <c r="Y71" s="130">
        <v>36000000</v>
      </c>
      <c r="Z71" s="130">
        <v>141000000</v>
      </c>
      <c r="AA71" s="130">
        <v>47000000</v>
      </c>
      <c r="AB71" s="130">
        <v>56000000</v>
      </c>
      <c r="AC71" s="130">
        <v>441000</v>
      </c>
      <c r="AD71" s="130">
        <v>22000000</v>
      </c>
      <c r="AE71" s="130">
        <v>6300000</v>
      </c>
      <c r="AF71" s="130">
        <v>0</v>
      </c>
      <c r="AG71" s="130">
        <v>20100000</v>
      </c>
      <c r="AH71" s="130">
        <v>0</v>
      </c>
      <c r="AI71" s="123">
        <v>138563000</v>
      </c>
      <c r="AJ71" s="123">
        <v>329430000</v>
      </c>
      <c r="AK71" s="123">
        <v>280000000</v>
      </c>
      <c r="AL71" s="123">
        <v>22441000</v>
      </c>
      <c r="AM71" s="135">
        <v>2.02</v>
      </c>
      <c r="AN71" s="135">
        <v>15.2</v>
      </c>
      <c r="AO71" s="135">
        <v>22.1</v>
      </c>
      <c r="AP71" s="135">
        <v>2.0699999999999998</v>
      </c>
      <c r="AQ71" s="135">
        <v>41.4</v>
      </c>
      <c r="AR71" s="128" t="s">
        <v>154</v>
      </c>
    </row>
    <row r="72" spans="1:44" x14ac:dyDescent="0.25">
      <c r="A72" s="126" t="s">
        <v>155</v>
      </c>
      <c r="B72" s="130">
        <v>0</v>
      </c>
      <c r="C72" s="130">
        <v>0</v>
      </c>
      <c r="D72" s="130">
        <v>29700000</v>
      </c>
      <c r="E72" s="130">
        <v>39900000</v>
      </c>
      <c r="F72" s="130">
        <v>0</v>
      </c>
      <c r="G72" s="130">
        <v>4980000</v>
      </c>
      <c r="H72" s="130">
        <v>8050000</v>
      </c>
      <c r="I72" s="130">
        <v>0</v>
      </c>
      <c r="J72" s="130">
        <v>0</v>
      </c>
      <c r="K72" s="130">
        <v>0</v>
      </c>
      <c r="L72" s="130">
        <v>0</v>
      </c>
      <c r="M72" s="130">
        <v>1720000</v>
      </c>
      <c r="N72" s="130">
        <v>0</v>
      </c>
      <c r="O72" s="130">
        <v>0</v>
      </c>
      <c r="P72" s="130">
        <v>0</v>
      </c>
      <c r="Q72" s="130">
        <v>0</v>
      </c>
      <c r="R72" s="130">
        <v>4230000</v>
      </c>
      <c r="S72" s="133">
        <v>1130000</v>
      </c>
      <c r="T72" s="130">
        <v>0</v>
      </c>
      <c r="U72" s="130">
        <v>224000000</v>
      </c>
      <c r="V72" s="130">
        <v>14200000</v>
      </c>
      <c r="W72" s="130">
        <v>2740000</v>
      </c>
      <c r="X72" s="130">
        <v>431000</v>
      </c>
      <c r="Y72" s="130">
        <v>81700000</v>
      </c>
      <c r="Z72" s="130">
        <v>112000000</v>
      </c>
      <c r="AA72" s="130">
        <v>98900000</v>
      </c>
      <c r="AB72" s="130">
        <v>36300000</v>
      </c>
      <c r="AC72" s="130">
        <v>278000</v>
      </c>
      <c r="AD72" s="130">
        <v>38500000</v>
      </c>
      <c r="AE72" s="130">
        <v>3080000</v>
      </c>
      <c r="AF72" s="130">
        <v>0</v>
      </c>
      <c r="AG72" s="130">
        <v>12000000</v>
      </c>
      <c r="AH72" s="130">
        <v>540</v>
      </c>
      <c r="AI72" s="123">
        <v>84350000</v>
      </c>
      <c r="AJ72" s="123">
        <v>246731000</v>
      </c>
      <c r="AK72" s="123">
        <v>328900000</v>
      </c>
      <c r="AL72" s="123">
        <v>38778000</v>
      </c>
      <c r="AM72" s="135">
        <v>1.36</v>
      </c>
      <c r="AN72" s="135">
        <v>11.9</v>
      </c>
      <c r="AO72" s="135">
        <v>25.8</v>
      </c>
      <c r="AP72" s="135">
        <v>3.46</v>
      </c>
      <c r="AQ72" s="135">
        <v>42.4</v>
      </c>
      <c r="AR72" s="128" t="s">
        <v>156</v>
      </c>
    </row>
    <row r="73" spans="1:44" x14ac:dyDescent="0.25">
      <c r="A73" s="126" t="s">
        <v>157</v>
      </c>
      <c r="B73" s="130">
        <v>0</v>
      </c>
      <c r="C73" s="130">
        <v>0</v>
      </c>
      <c r="D73" s="130">
        <v>193459500.18591359</v>
      </c>
      <c r="E73" s="130">
        <v>103478737.35298146</v>
      </c>
      <c r="F73" s="130">
        <v>0</v>
      </c>
      <c r="G73" s="130">
        <v>52828157.106792688</v>
      </c>
      <c r="H73" s="130">
        <v>14094385.408716412</v>
      </c>
      <c r="I73" s="130">
        <v>0</v>
      </c>
      <c r="J73" s="130">
        <v>488191941.13387734</v>
      </c>
      <c r="K73" s="130">
        <v>130951682.02900252</v>
      </c>
      <c r="L73" s="130">
        <v>0</v>
      </c>
      <c r="M73" s="130">
        <v>11218967.103074422</v>
      </c>
      <c r="N73" s="130">
        <v>0</v>
      </c>
      <c r="O73" s="130">
        <v>9334037.8480987884</v>
      </c>
      <c r="P73" s="130">
        <v>0</v>
      </c>
      <c r="Q73" s="130">
        <v>7019511.1450321916</v>
      </c>
      <c r="R73" s="130">
        <v>7862776.1795729846</v>
      </c>
      <c r="S73" s="130">
        <v>0</v>
      </c>
      <c r="T73" s="130">
        <v>0</v>
      </c>
      <c r="U73" s="130">
        <v>0</v>
      </c>
      <c r="V73" s="130">
        <v>0</v>
      </c>
      <c r="W73" s="130">
        <v>0</v>
      </c>
      <c r="X73" s="130">
        <v>0</v>
      </c>
      <c r="Y73" s="130">
        <v>69973776.394841373</v>
      </c>
      <c r="Z73" s="130">
        <v>53821014.109865159</v>
      </c>
      <c r="AA73" s="130">
        <v>8491751.3062877934</v>
      </c>
      <c r="AB73" s="130">
        <v>87066283.097516581</v>
      </c>
      <c r="AC73" s="130">
        <v>0</v>
      </c>
      <c r="AD73" s="130">
        <v>44557877.844967604</v>
      </c>
      <c r="AE73" s="130">
        <v>19597761.208634198</v>
      </c>
      <c r="AF73" s="130">
        <v>0</v>
      </c>
      <c r="AG73" s="130">
        <v>147785886.22086537</v>
      </c>
      <c r="AH73" s="130">
        <v>0</v>
      </c>
      <c r="AI73" s="123">
        <v>1010576919.3134894</v>
      </c>
      <c r="AJ73" s="123">
        <v>7862776.1795729846</v>
      </c>
      <c r="AK73" s="123">
        <v>219352824.90851092</v>
      </c>
      <c r="AL73" s="123">
        <v>44557877.844967604</v>
      </c>
      <c r="AM73" s="135">
        <v>10.143978198728444</v>
      </c>
      <c r="AN73" s="135">
        <v>0.60369346224059428</v>
      </c>
      <c r="AO73" s="135">
        <v>17.602489313436681</v>
      </c>
      <c r="AP73" s="135">
        <v>3.9407664654377257</v>
      </c>
      <c r="AQ73" s="135">
        <v>32.290927439843443</v>
      </c>
      <c r="AR73" s="128"/>
    </row>
    <row r="74" spans="1:44" x14ac:dyDescent="0.25">
      <c r="A74" s="126" t="s">
        <v>158</v>
      </c>
      <c r="B74" s="130">
        <v>6557372.9427190349</v>
      </c>
      <c r="C74" s="130">
        <v>0</v>
      </c>
      <c r="D74" s="130">
        <v>287958100.94130999</v>
      </c>
      <c r="E74" s="130">
        <v>256361376.93496934</v>
      </c>
      <c r="F74" s="130">
        <v>0</v>
      </c>
      <c r="G74" s="130">
        <v>63604180.120941691</v>
      </c>
      <c r="H74" s="130">
        <v>6377835.182684592</v>
      </c>
      <c r="I74" s="130">
        <v>0</v>
      </c>
      <c r="J74" s="130">
        <v>509686099.53228045</v>
      </c>
      <c r="K74" s="130">
        <v>57923423.158965923</v>
      </c>
      <c r="L74" s="130">
        <v>0</v>
      </c>
      <c r="M74" s="130">
        <v>12566645.139826609</v>
      </c>
      <c r="N74" s="130">
        <v>665375.05626333191</v>
      </c>
      <c r="O74" s="130">
        <v>29191706.295622222</v>
      </c>
      <c r="P74" s="130">
        <v>0</v>
      </c>
      <c r="Q74" s="130">
        <v>1506878.8038904869</v>
      </c>
      <c r="R74" s="130">
        <v>8956143.9558504075</v>
      </c>
      <c r="S74" s="130">
        <v>0</v>
      </c>
      <c r="T74" s="130">
        <v>0</v>
      </c>
      <c r="U74" s="130">
        <v>0</v>
      </c>
      <c r="V74" s="130">
        <v>0</v>
      </c>
      <c r="W74" s="130">
        <v>0</v>
      </c>
      <c r="X74" s="130">
        <v>0</v>
      </c>
      <c r="Y74" s="130">
        <v>24287363.744887374</v>
      </c>
      <c r="Z74" s="130">
        <v>13365819.291962659</v>
      </c>
      <c r="AA74" s="130">
        <v>17995655.49227969</v>
      </c>
      <c r="AB74" s="130">
        <v>15401475.567036536</v>
      </c>
      <c r="AC74" s="130">
        <v>0</v>
      </c>
      <c r="AD74" s="130">
        <v>63173484.80400791</v>
      </c>
      <c r="AE74" s="130">
        <v>19353629.229534786</v>
      </c>
      <c r="AF74" s="130">
        <v>7436544.7464725329</v>
      </c>
      <c r="AG74" s="130">
        <v>286697909.93952912</v>
      </c>
      <c r="AH74" s="130">
        <v>0</v>
      </c>
      <c r="AI74" s="123">
        <v>1232398994.1094732</v>
      </c>
      <c r="AJ74" s="123">
        <v>8956143.9558504075</v>
      </c>
      <c r="AK74" s="123">
        <v>71050314.096166268</v>
      </c>
      <c r="AL74" s="123">
        <v>63173484.80400791</v>
      </c>
      <c r="AM74" s="135">
        <v>11.915214822701703</v>
      </c>
      <c r="AN74" s="135">
        <v>0.67557175555439075</v>
      </c>
      <c r="AO74" s="135">
        <v>6.1074661796285756</v>
      </c>
      <c r="AP74" s="135">
        <v>5.4694392648409131</v>
      </c>
      <c r="AQ74" s="135">
        <v>24.167692022725582</v>
      </c>
      <c r="AR74" s="128"/>
    </row>
    <row r="75" spans="1:44" x14ac:dyDescent="0.25">
      <c r="A75" s="126" t="s">
        <v>159</v>
      </c>
      <c r="B75" s="130">
        <v>142468.54145873696</v>
      </c>
      <c r="C75" s="130">
        <v>0</v>
      </c>
      <c r="D75" s="130">
        <v>301794667.21462256</v>
      </c>
      <c r="E75" s="130">
        <v>223219632.47813067</v>
      </c>
      <c r="F75" s="130">
        <v>0</v>
      </c>
      <c r="G75" s="130">
        <v>73545274.858607799</v>
      </c>
      <c r="H75" s="130">
        <v>2534883.2658173349</v>
      </c>
      <c r="I75" s="130">
        <v>0</v>
      </c>
      <c r="J75" s="130">
        <v>313196344.35116142</v>
      </c>
      <c r="K75" s="130">
        <v>23121783.205150783</v>
      </c>
      <c r="L75" s="130">
        <v>0</v>
      </c>
      <c r="M75" s="130">
        <v>4972484.7844380513</v>
      </c>
      <c r="N75" s="130">
        <v>0</v>
      </c>
      <c r="O75" s="130">
        <v>14054678.173741167</v>
      </c>
      <c r="P75" s="130">
        <v>0</v>
      </c>
      <c r="Q75" s="130">
        <v>0</v>
      </c>
      <c r="R75" s="130">
        <v>5048631.0886710109</v>
      </c>
      <c r="S75" s="130">
        <v>0</v>
      </c>
      <c r="T75" s="130">
        <v>0</v>
      </c>
      <c r="U75" s="130">
        <v>4696765.1030352842</v>
      </c>
      <c r="V75" s="130">
        <v>0</v>
      </c>
      <c r="W75" s="130">
        <v>0</v>
      </c>
      <c r="X75" s="130">
        <v>0</v>
      </c>
      <c r="Y75" s="130">
        <v>7146910.898452024</v>
      </c>
      <c r="Z75" s="130">
        <v>491790.44599698618</v>
      </c>
      <c r="AA75" s="130">
        <v>7199749.5058611706</v>
      </c>
      <c r="AB75" s="130">
        <v>0</v>
      </c>
      <c r="AC75" s="130">
        <v>179259.86809917999</v>
      </c>
      <c r="AD75" s="130">
        <v>25039581.98790583</v>
      </c>
      <c r="AE75" s="130">
        <v>6311503.1605315153</v>
      </c>
      <c r="AF75" s="130">
        <v>0</v>
      </c>
      <c r="AG75" s="130">
        <v>99433726.687410697</v>
      </c>
      <c r="AH75" s="130">
        <v>0</v>
      </c>
      <c r="AI75" s="123">
        <v>956582216.87312841</v>
      </c>
      <c r="AJ75" s="123">
        <v>9745396.1917062961</v>
      </c>
      <c r="AK75" s="123">
        <v>14838450.85031018</v>
      </c>
      <c r="AL75" s="123">
        <v>25218841.856005009</v>
      </c>
      <c r="AM75" s="135">
        <v>9.7021577496349334</v>
      </c>
      <c r="AN75" s="135">
        <v>0.72671086161468157</v>
      </c>
      <c r="AO75" s="135">
        <v>1.4033773241105474</v>
      </c>
      <c r="AP75" s="135">
        <v>2.3091944206432631</v>
      </c>
      <c r="AQ75" s="135">
        <v>14.141440356003425</v>
      </c>
      <c r="AR75" s="128"/>
    </row>
    <row r="76" spans="1:44" x14ac:dyDescent="0.25">
      <c r="A76" s="126" t="s">
        <v>160</v>
      </c>
      <c r="B76" s="130">
        <v>248928.55046087006</v>
      </c>
      <c r="C76" s="130">
        <v>0</v>
      </c>
      <c r="D76" s="130">
        <v>7406602.8689406831</v>
      </c>
      <c r="E76" s="130">
        <v>250069472.9838157</v>
      </c>
      <c r="F76" s="130">
        <v>0</v>
      </c>
      <c r="G76" s="130">
        <v>7034971.330163016</v>
      </c>
      <c r="H76" s="130">
        <v>1285739.446955909</v>
      </c>
      <c r="I76" s="130">
        <v>0</v>
      </c>
      <c r="J76" s="130">
        <v>0</v>
      </c>
      <c r="K76" s="130">
        <v>0</v>
      </c>
      <c r="L76" s="130">
        <v>0</v>
      </c>
      <c r="M76" s="130">
        <v>1990841.3080490809</v>
      </c>
      <c r="N76" s="130">
        <v>0</v>
      </c>
      <c r="O76" s="130">
        <v>293547.81893970526</v>
      </c>
      <c r="P76" s="130">
        <v>0</v>
      </c>
      <c r="Q76" s="130">
        <v>0</v>
      </c>
      <c r="R76" s="130">
        <v>12193174.034716921</v>
      </c>
      <c r="S76" s="130">
        <v>0</v>
      </c>
      <c r="T76" s="130">
        <v>0</v>
      </c>
      <c r="U76" s="130">
        <v>0</v>
      </c>
      <c r="V76" s="130">
        <v>0</v>
      </c>
      <c r="W76" s="130">
        <v>0</v>
      </c>
      <c r="X76" s="130">
        <v>0</v>
      </c>
      <c r="Y76" s="130">
        <v>8490772.8135579936</v>
      </c>
      <c r="Z76" s="130">
        <v>1025460.3808293703</v>
      </c>
      <c r="AA76" s="130">
        <v>7757490.3618466109</v>
      </c>
      <c r="AB76" s="130">
        <v>0</v>
      </c>
      <c r="AC76" s="130">
        <v>1096890.3501046987</v>
      </c>
      <c r="AD76" s="130">
        <v>17216149.044012602</v>
      </c>
      <c r="AE76" s="130">
        <v>2764337.8539697435</v>
      </c>
      <c r="AF76" s="130">
        <v>0</v>
      </c>
      <c r="AG76" s="130">
        <v>28962210.610775158</v>
      </c>
      <c r="AH76" s="130">
        <v>0</v>
      </c>
      <c r="AI76" s="123">
        <v>268330104.30732498</v>
      </c>
      <c r="AJ76" s="123">
        <v>12193174.034716921</v>
      </c>
      <c r="AK76" s="123">
        <v>17273723.556233972</v>
      </c>
      <c r="AL76" s="123">
        <v>18313039.394117299</v>
      </c>
      <c r="AM76" s="135">
        <v>3.4606161237257278</v>
      </c>
      <c r="AN76" s="135">
        <v>0.88194961518743953</v>
      </c>
      <c r="AO76" s="135">
        <v>1.6186241499851055</v>
      </c>
      <c r="AP76" s="135">
        <v>1.7099075822668606</v>
      </c>
      <c r="AQ76" s="135">
        <v>7.6710974711651341</v>
      </c>
      <c r="AR76" s="128"/>
    </row>
    <row r="77" spans="1:44" x14ac:dyDescent="0.25">
      <c r="A77" s="126" t="s">
        <v>161</v>
      </c>
      <c r="B77" s="130">
        <v>663000</v>
      </c>
      <c r="C77" s="130">
        <v>0</v>
      </c>
      <c r="D77" s="130">
        <v>17400000</v>
      </c>
      <c r="E77" s="130">
        <v>330000000</v>
      </c>
      <c r="F77" s="130">
        <v>0</v>
      </c>
      <c r="G77" s="130">
        <v>9350000</v>
      </c>
      <c r="H77" s="130">
        <v>906000</v>
      </c>
      <c r="I77" s="130">
        <v>12400000</v>
      </c>
      <c r="J77" s="130">
        <v>6500000</v>
      </c>
      <c r="K77" s="130">
        <v>0</v>
      </c>
      <c r="L77" s="130">
        <v>0</v>
      </c>
      <c r="M77" s="130">
        <v>5960000</v>
      </c>
      <c r="N77" s="130">
        <v>0</v>
      </c>
      <c r="O77" s="130">
        <v>0</v>
      </c>
      <c r="P77" s="130">
        <v>0</v>
      </c>
      <c r="Q77" s="130">
        <v>0</v>
      </c>
      <c r="R77" s="130">
        <v>12900000</v>
      </c>
      <c r="S77" s="130">
        <v>8020000</v>
      </c>
      <c r="T77" s="130">
        <v>0</v>
      </c>
      <c r="U77" s="130">
        <v>0</v>
      </c>
      <c r="V77" s="130">
        <v>0</v>
      </c>
      <c r="W77" s="130">
        <v>0</v>
      </c>
      <c r="X77" s="130">
        <v>0</v>
      </c>
      <c r="Y77" s="130">
        <v>15400000</v>
      </c>
      <c r="Z77" s="130">
        <v>4070000</v>
      </c>
      <c r="AA77" s="130">
        <v>7890000</v>
      </c>
      <c r="AB77" s="130">
        <v>4680000</v>
      </c>
      <c r="AC77" s="130">
        <v>455000</v>
      </c>
      <c r="AD77" s="130">
        <v>25800000</v>
      </c>
      <c r="AE77" s="130">
        <v>2260000</v>
      </c>
      <c r="AF77" s="130">
        <v>0</v>
      </c>
      <c r="AG77" s="130">
        <v>4940000</v>
      </c>
      <c r="AH77" s="130">
        <v>0</v>
      </c>
      <c r="AI77" s="123">
        <v>383179000</v>
      </c>
      <c r="AJ77" s="123">
        <v>20920000</v>
      </c>
      <c r="AK77" s="123">
        <v>32040000</v>
      </c>
      <c r="AL77" s="123">
        <v>26255000</v>
      </c>
      <c r="AM77" s="135">
        <v>4.62</v>
      </c>
      <c r="AN77" s="135">
        <v>1.4</v>
      </c>
      <c r="AO77" s="135">
        <v>2.89</v>
      </c>
      <c r="AP77" s="135">
        <v>2.4</v>
      </c>
      <c r="AQ77" s="135">
        <v>11.3</v>
      </c>
      <c r="AR77" s="128"/>
    </row>
    <row r="78" spans="1:44" x14ac:dyDescent="0.25">
      <c r="A78" s="126" t="s">
        <v>162</v>
      </c>
      <c r="B78" s="130">
        <v>154601.85130824478</v>
      </c>
      <c r="C78" s="130">
        <v>0</v>
      </c>
      <c r="D78" s="130">
        <v>12191432.317657879</v>
      </c>
      <c r="E78" s="130">
        <v>288179807.82402784</v>
      </c>
      <c r="F78" s="130">
        <v>0</v>
      </c>
      <c r="G78" s="130">
        <v>3863089.2972465209</v>
      </c>
      <c r="H78" s="130">
        <v>2520792.970508229</v>
      </c>
      <c r="I78" s="130">
        <v>0</v>
      </c>
      <c r="J78" s="130">
        <v>9354390.4968786072</v>
      </c>
      <c r="K78" s="130">
        <v>0</v>
      </c>
      <c r="L78" s="130">
        <v>0</v>
      </c>
      <c r="M78" s="130">
        <v>1782128.8087829505</v>
      </c>
      <c r="N78" s="130">
        <v>0</v>
      </c>
      <c r="O78" s="130">
        <v>667332.04172292992</v>
      </c>
      <c r="P78" s="130">
        <v>0</v>
      </c>
      <c r="Q78" s="130">
        <v>0</v>
      </c>
      <c r="R78" s="130">
        <v>4394802.2466193074</v>
      </c>
      <c r="S78" s="130">
        <v>882600.4422787138</v>
      </c>
      <c r="T78" s="130">
        <v>0</v>
      </c>
      <c r="U78" s="130">
        <v>0</v>
      </c>
      <c r="V78" s="130">
        <v>0</v>
      </c>
      <c r="W78" s="130">
        <v>0</v>
      </c>
      <c r="X78" s="130">
        <v>0</v>
      </c>
      <c r="Y78" s="130">
        <v>1250513.7086831443</v>
      </c>
      <c r="Z78" s="130">
        <v>6369791.9724456444</v>
      </c>
      <c r="AA78" s="130">
        <v>33669934.832384191</v>
      </c>
      <c r="AB78" s="130">
        <v>3366014.9905086202</v>
      </c>
      <c r="AC78" s="130">
        <v>543259.16358441452</v>
      </c>
      <c r="AD78" s="130">
        <v>23743791.463629421</v>
      </c>
      <c r="AE78" s="130">
        <v>2638325.6032407684</v>
      </c>
      <c r="AF78" s="130">
        <v>0</v>
      </c>
      <c r="AG78" s="130">
        <v>2999921.7205816158</v>
      </c>
      <c r="AH78" s="130">
        <v>4187948.8835397949</v>
      </c>
      <c r="AI78" s="123">
        <v>318713575.6081332</v>
      </c>
      <c r="AJ78" s="123">
        <v>5277402.6888980214</v>
      </c>
      <c r="AK78" s="123">
        <v>44656255.504021607</v>
      </c>
      <c r="AL78" s="123">
        <v>24287050.627213836</v>
      </c>
      <c r="AM78" s="135">
        <v>3.9788759587520315</v>
      </c>
      <c r="AN78" s="135">
        <v>0.42776964738801609</v>
      </c>
      <c r="AO78" s="135">
        <v>3.9489358445977163</v>
      </c>
      <c r="AP78" s="135">
        <v>2.2289868755903908</v>
      </c>
      <c r="AQ78" s="135">
        <v>10.584568326328155</v>
      </c>
      <c r="AR78" s="128"/>
    </row>
    <row r="79" spans="1:44" x14ac:dyDescent="0.25">
      <c r="A79" s="126" t="s">
        <v>163</v>
      </c>
      <c r="B79" s="130">
        <v>3688526.1942503764</v>
      </c>
      <c r="C79" s="130">
        <v>0</v>
      </c>
      <c r="D79" s="130">
        <v>24886475.273488715</v>
      </c>
      <c r="E79" s="130">
        <v>19701755.415957257</v>
      </c>
      <c r="F79" s="130">
        <v>0</v>
      </c>
      <c r="G79" s="130">
        <v>27556214.407326952</v>
      </c>
      <c r="H79" s="130">
        <v>475183349.96770966</v>
      </c>
      <c r="I79" s="130">
        <v>0</v>
      </c>
      <c r="J79" s="130">
        <v>50059688.056517735</v>
      </c>
      <c r="K79" s="130">
        <v>354280905.69287068</v>
      </c>
      <c r="L79" s="130">
        <v>0</v>
      </c>
      <c r="M79" s="130">
        <v>24346202.469715647</v>
      </c>
      <c r="N79" s="130">
        <v>0</v>
      </c>
      <c r="O79" s="130">
        <v>0</v>
      </c>
      <c r="P79" s="130">
        <v>48533.23939803127</v>
      </c>
      <c r="Q79" s="130">
        <v>0</v>
      </c>
      <c r="R79" s="130">
        <v>6550891.4068768462</v>
      </c>
      <c r="S79" s="130">
        <v>146382.51237793302</v>
      </c>
      <c r="T79" s="130">
        <v>0</v>
      </c>
      <c r="U79" s="130">
        <v>0</v>
      </c>
      <c r="V79" s="130">
        <v>0</v>
      </c>
      <c r="W79" s="130">
        <v>0</v>
      </c>
      <c r="X79" s="130">
        <v>563611.81236423412</v>
      </c>
      <c r="Y79" s="130">
        <v>73922973.052310213</v>
      </c>
      <c r="Z79" s="130">
        <v>12230767.725395799</v>
      </c>
      <c r="AA79" s="130">
        <v>9498228.9281590618</v>
      </c>
      <c r="AB79" s="130">
        <v>0</v>
      </c>
      <c r="AC79" s="130">
        <v>0</v>
      </c>
      <c r="AD79" s="130">
        <v>31998291.551693767</v>
      </c>
      <c r="AE79" s="130">
        <v>49780809.800583169</v>
      </c>
      <c r="AF79" s="130">
        <v>0</v>
      </c>
      <c r="AG79" s="130">
        <v>162973150.15949431</v>
      </c>
      <c r="AH79" s="130">
        <v>97066.47879606254</v>
      </c>
      <c r="AI79" s="123">
        <v>979751650.71723485</v>
      </c>
      <c r="AJ79" s="123">
        <v>7260885.7316190135</v>
      </c>
      <c r="AK79" s="123">
        <v>95651969.70586507</v>
      </c>
      <c r="AL79" s="123">
        <v>31998291.551693767</v>
      </c>
      <c r="AM79" s="135">
        <v>9.8923078471196337</v>
      </c>
      <c r="AN79" s="135">
        <v>0.56355187590574307</v>
      </c>
      <c r="AO79" s="135">
        <v>8.0744357541940435</v>
      </c>
      <c r="AP79" s="135">
        <v>2.8877171463353517</v>
      </c>
      <c r="AQ79" s="135">
        <v>21.41801262355477</v>
      </c>
      <c r="AR79" s="128"/>
    </row>
    <row r="80" spans="1:44" x14ac:dyDescent="0.25">
      <c r="A80" s="126" t="s">
        <v>164</v>
      </c>
      <c r="B80" s="130">
        <v>1310000</v>
      </c>
      <c r="C80" s="130">
        <v>0</v>
      </c>
      <c r="D80" s="130">
        <v>30100000</v>
      </c>
      <c r="E80" s="130">
        <v>101000000</v>
      </c>
      <c r="F80" s="130">
        <v>0</v>
      </c>
      <c r="G80" s="130">
        <v>18800000</v>
      </c>
      <c r="H80" s="130">
        <v>52300000</v>
      </c>
      <c r="I80" s="130">
        <v>0</v>
      </c>
      <c r="J80" s="130">
        <v>65900000</v>
      </c>
      <c r="K80" s="130">
        <v>141000000</v>
      </c>
      <c r="L80" s="130">
        <v>0</v>
      </c>
      <c r="M80" s="130">
        <v>30000000</v>
      </c>
      <c r="N80" s="130">
        <v>0</v>
      </c>
      <c r="O80" s="130">
        <v>4560000</v>
      </c>
      <c r="P80" s="130">
        <v>0</v>
      </c>
      <c r="Q80" s="130">
        <v>0</v>
      </c>
      <c r="R80" s="130">
        <v>5700000</v>
      </c>
      <c r="S80" s="130">
        <v>1300000</v>
      </c>
      <c r="T80" s="130">
        <v>0</v>
      </c>
      <c r="U80" s="130">
        <v>0</v>
      </c>
      <c r="V80" s="130">
        <v>0</v>
      </c>
      <c r="W80" s="130">
        <v>0</v>
      </c>
      <c r="X80" s="130">
        <v>497000</v>
      </c>
      <c r="Y80" s="130">
        <v>15400000</v>
      </c>
      <c r="Z80" s="130">
        <v>4370000</v>
      </c>
      <c r="AA80" s="130">
        <v>12600000</v>
      </c>
      <c r="AB80" s="130">
        <v>2310000</v>
      </c>
      <c r="AC80" s="130">
        <v>152000</v>
      </c>
      <c r="AD80" s="130">
        <v>22300000</v>
      </c>
      <c r="AE80" s="130">
        <v>19900000</v>
      </c>
      <c r="AF80" s="130">
        <v>10900000</v>
      </c>
      <c r="AG80" s="130">
        <v>100000000</v>
      </c>
      <c r="AH80" s="130">
        <v>0</v>
      </c>
      <c r="AI80" s="123">
        <v>444970000</v>
      </c>
      <c r="AJ80" s="123">
        <v>7497000</v>
      </c>
      <c r="AK80" s="123">
        <v>34680000</v>
      </c>
      <c r="AL80" s="123">
        <v>22452000</v>
      </c>
      <c r="AM80" s="137">
        <v>5.21</v>
      </c>
      <c r="AN80" s="137">
        <v>0.57899999999999996</v>
      </c>
      <c r="AO80" s="137">
        <v>3.12</v>
      </c>
      <c r="AP80" s="137">
        <v>2.0699999999999998</v>
      </c>
      <c r="AQ80" s="137">
        <v>11</v>
      </c>
      <c r="AR80" s="125"/>
    </row>
    <row r="81" spans="1:44" x14ac:dyDescent="0.25">
      <c r="A81" s="126" t="s">
        <v>165</v>
      </c>
      <c r="B81" s="130">
        <v>1260000</v>
      </c>
      <c r="C81" s="130">
        <v>0</v>
      </c>
      <c r="D81" s="130">
        <v>154000000</v>
      </c>
      <c r="E81" s="130">
        <v>268000000</v>
      </c>
      <c r="F81" s="130">
        <v>0</v>
      </c>
      <c r="G81" s="130">
        <v>40500000</v>
      </c>
      <c r="H81" s="130">
        <v>667000000</v>
      </c>
      <c r="I81" s="130">
        <v>0</v>
      </c>
      <c r="J81" s="130">
        <v>127000000</v>
      </c>
      <c r="K81" s="130">
        <v>32800000</v>
      </c>
      <c r="L81" s="130">
        <v>0</v>
      </c>
      <c r="M81" s="130">
        <v>27700000</v>
      </c>
      <c r="N81" s="130">
        <v>0</v>
      </c>
      <c r="O81" s="130">
        <v>45700000</v>
      </c>
      <c r="P81" s="130">
        <v>261000</v>
      </c>
      <c r="Q81" s="130">
        <v>353000</v>
      </c>
      <c r="R81" s="130">
        <v>13200000</v>
      </c>
      <c r="S81" s="130">
        <v>6280000</v>
      </c>
      <c r="T81" s="130">
        <v>9160000</v>
      </c>
      <c r="U81" s="130">
        <v>0</v>
      </c>
      <c r="V81" s="130">
        <v>0</v>
      </c>
      <c r="W81" s="130">
        <v>0</v>
      </c>
      <c r="X81" s="130">
        <v>892000</v>
      </c>
      <c r="Y81" s="130">
        <v>18500000</v>
      </c>
      <c r="Z81" s="130">
        <v>37800000</v>
      </c>
      <c r="AA81" s="130">
        <v>64700000</v>
      </c>
      <c r="AB81" s="130">
        <v>0</v>
      </c>
      <c r="AC81" s="130">
        <v>0</v>
      </c>
      <c r="AD81" s="130">
        <v>42300000</v>
      </c>
      <c r="AE81" s="130">
        <v>24300000</v>
      </c>
      <c r="AF81" s="130">
        <v>0</v>
      </c>
      <c r="AG81" s="130">
        <v>107000000</v>
      </c>
      <c r="AH81" s="130">
        <v>294000</v>
      </c>
      <c r="AI81" s="123">
        <v>1364574000</v>
      </c>
      <c r="AJ81" s="123">
        <v>29532000</v>
      </c>
      <c r="AK81" s="123">
        <v>121000000</v>
      </c>
      <c r="AL81" s="123">
        <v>42300000</v>
      </c>
      <c r="AM81" s="137">
        <v>13.8</v>
      </c>
      <c r="AN81" s="137">
        <v>1.98</v>
      </c>
      <c r="AO81" s="137">
        <v>10.3</v>
      </c>
      <c r="AP81" s="137">
        <v>3.83</v>
      </c>
      <c r="AQ81" s="137">
        <v>29.9</v>
      </c>
      <c r="AR81" s="125"/>
    </row>
    <row r="82" spans="1:44" x14ac:dyDescent="0.25">
      <c r="A82" s="126" t="s">
        <v>166</v>
      </c>
      <c r="B82" s="130">
        <v>0</v>
      </c>
      <c r="C82" s="130">
        <v>0</v>
      </c>
      <c r="D82" s="130">
        <v>995000</v>
      </c>
      <c r="E82" s="130">
        <v>0</v>
      </c>
      <c r="F82" s="130">
        <v>0</v>
      </c>
      <c r="G82" s="130">
        <v>557000</v>
      </c>
      <c r="H82" s="130">
        <v>0</v>
      </c>
      <c r="I82" s="130">
        <v>0</v>
      </c>
      <c r="J82" s="130">
        <v>0</v>
      </c>
      <c r="K82" s="130">
        <v>0</v>
      </c>
      <c r="L82" s="130">
        <v>0</v>
      </c>
      <c r="M82" s="130">
        <v>0</v>
      </c>
      <c r="N82" s="130">
        <v>0</v>
      </c>
      <c r="O82" s="130">
        <v>0</v>
      </c>
      <c r="P82" s="130">
        <v>0</v>
      </c>
      <c r="Q82" s="130">
        <v>0</v>
      </c>
      <c r="R82" s="130">
        <v>632000</v>
      </c>
      <c r="S82" s="130">
        <v>0</v>
      </c>
      <c r="T82" s="130">
        <v>8040000</v>
      </c>
      <c r="U82" s="130">
        <v>0</v>
      </c>
      <c r="V82" s="130">
        <v>0</v>
      </c>
      <c r="W82" s="130">
        <v>0</v>
      </c>
      <c r="X82" s="130">
        <v>0</v>
      </c>
      <c r="Y82" s="130">
        <v>0</v>
      </c>
      <c r="Z82" s="130">
        <v>0</v>
      </c>
      <c r="AA82" s="130">
        <v>323000</v>
      </c>
      <c r="AB82" s="130">
        <v>0</v>
      </c>
      <c r="AC82" s="130">
        <v>0</v>
      </c>
      <c r="AD82" s="130">
        <v>3490000</v>
      </c>
      <c r="AE82" s="130">
        <v>3000000</v>
      </c>
      <c r="AF82" s="130">
        <v>0</v>
      </c>
      <c r="AG82" s="130">
        <v>8660000</v>
      </c>
      <c r="AH82" s="130">
        <v>0</v>
      </c>
      <c r="AI82" s="123">
        <v>1552000</v>
      </c>
      <c r="AJ82" s="123">
        <v>8672000</v>
      </c>
      <c r="AK82" s="123">
        <v>323000</v>
      </c>
      <c r="AL82" s="123">
        <v>3490000</v>
      </c>
      <c r="AM82" s="137">
        <v>5.2999999999999999E-2</v>
      </c>
      <c r="AN82" s="137">
        <v>0.65700000000000003</v>
      </c>
      <c r="AO82" s="137">
        <v>3.8600000000000002E-2</v>
      </c>
      <c r="AP82" s="137">
        <v>0.36099999999999999</v>
      </c>
      <c r="AQ82" s="137">
        <v>1.1100000000000001</v>
      </c>
      <c r="AR82" s="125" t="s">
        <v>167</v>
      </c>
    </row>
    <row r="83" spans="1:44" x14ac:dyDescent="0.25">
      <c r="A83" s="126" t="s">
        <v>168</v>
      </c>
      <c r="B83" s="130">
        <v>127399.75341983208</v>
      </c>
      <c r="C83" s="130">
        <v>0</v>
      </c>
      <c r="D83" s="130">
        <v>1400536.2140159297</v>
      </c>
      <c r="E83" s="130">
        <v>0</v>
      </c>
      <c r="F83" s="130">
        <v>0</v>
      </c>
      <c r="G83" s="130">
        <v>2456016.751795534</v>
      </c>
      <c r="H83" s="130">
        <v>0</v>
      </c>
      <c r="I83" s="130">
        <v>0</v>
      </c>
      <c r="J83" s="130">
        <v>0</v>
      </c>
      <c r="K83" s="130">
        <v>0</v>
      </c>
      <c r="L83" s="130">
        <v>0</v>
      </c>
      <c r="M83" s="130">
        <v>0</v>
      </c>
      <c r="N83" s="130">
        <v>0</v>
      </c>
      <c r="O83" s="130">
        <v>0</v>
      </c>
      <c r="P83" s="130">
        <v>0</v>
      </c>
      <c r="Q83" s="130">
        <v>0</v>
      </c>
      <c r="R83" s="130">
        <v>1301199.6320867334</v>
      </c>
      <c r="S83" s="130">
        <v>3373842.9323470122</v>
      </c>
      <c r="T83" s="130">
        <v>23992641.734671909</v>
      </c>
      <c r="U83" s="130">
        <v>0</v>
      </c>
      <c r="V83" s="130">
        <v>0</v>
      </c>
      <c r="W83" s="130">
        <v>0</v>
      </c>
      <c r="X83" s="130">
        <v>0</v>
      </c>
      <c r="Y83" s="130">
        <v>0</v>
      </c>
      <c r="Z83" s="130">
        <v>0</v>
      </c>
      <c r="AA83" s="130">
        <v>0</v>
      </c>
      <c r="AB83" s="130">
        <v>0</v>
      </c>
      <c r="AC83" s="130">
        <v>0</v>
      </c>
      <c r="AD83" s="130">
        <v>7886944.9499990204</v>
      </c>
      <c r="AE83" s="130">
        <v>3368713.6734574065</v>
      </c>
      <c r="AF83" s="130">
        <v>0</v>
      </c>
      <c r="AG83" s="130">
        <v>8318362.3945674077</v>
      </c>
      <c r="AH83" s="130">
        <v>0</v>
      </c>
      <c r="AI83" s="123">
        <v>3983952.7192312959</v>
      </c>
      <c r="AJ83" s="123">
        <v>28667684.299105655</v>
      </c>
      <c r="AK83" s="123">
        <v>0</v>
      </c>
      <c r="AL83" s="123">
        <v>7886944.9499990204</v>
      </c>
      <c r="AM83" s="137">
        <v>0.11385637183629303</v>
      </c>
      <c r="AN83" s="137">
        <v>1.8459762167679215</v>
      </c>
      <c r="AO83" s="137">
        <v>0</v>
      </c>
      <c r="AP83" s="137">
        <v>0.77524320227255505</v>
      </c>
      <c r="AQ83" s="137">
        <v>2.7350757908767696</v>
      </c>
      <c r="AR83" s="125"/>
    </row>
    <row r="84" spans="1:44" x14ac:dyDescent="0.25">
      <c r="A84" s="126" t="s">
        <v>169</v>
      </c>
      <c r="B84" s="130">
        <v>0</v>
      </c>
      <c r="C84" s="130">
        <v>0</v>
      </c>
      <c r="D84" s="130">
        <v>1040000</v>
      </c>
      <c r="E84" s="130">
        <v>669000</v>
      </c>
      <c r="F84" s="130">
        <v>0</v>
      </c>
      <c r="G84" s="130">
        <v>800000</v>
      </c>
      <c r="H84" s="130">
        <v>0</v>
      </c>
      <c r="I84" s="130">
        <v>0</v>
      </c>
      <c r="J84" s="130">
        <v>0</v>
      </c>
      <c r="K84" s="130">
        <v>0</v>
      </c>
      <c r="L84" s="130">
        <v>0</v>
      </c>
      <c r="M84" s="130">
        <v>0</v>
      </c>
      <c r="N84" s="130">
        <v>0</v>
      </c>
      <c r="O84" s="130">
        <v>0</v>
      </c>
      <c r="P84" s="130">
        <v>0</v>
      </c>
      <c r="Q84" s="130">
        <v>0</v>
      </c>
      <c r="R84" s="130">
        <v>3120000</v>
      </c>
      <c r="S84" s="130">
        <v>0</v>
      </c>
      <c r="T84" s="130">
        <v>0</v>
      </c>
      <c r="U84" s="130">
        <v>17100000</v>
      </c>
      <c r="V84" s="130">
        <v>0</v>
      </c>
      <c r="W84" s="130">
        <v>1900000</v>
      </c>
      <c r="X84" s="130">
        <v>0</v>
      </c>
      <c r="Y84" s="130">
        <v>0</v>
      </c>
      <c r="Z84" s="130">
        <v>0</v>
      </c>
      <c r="AA84" s="130">
        <v>0</v>
      </c>
      <c r="AB84" s="130">
        <v>0</v>
      </c>
      <c r="AC84" s="130">
        <v>0</v>
      </c>
      <c r="AD84" s="130">
        <v>8110000</v>
      </c>
      <c r="AE84" s="130">
        <v>2960000</v>
      </c>
      <c r="AF84" s="130">
        <v>4010000</v>
      </c>
      <c r="AG84" s="130">
        <v>11700000</v>
      </c>
      <c r="AH84" s="130">
        <v>0</v>
      </c>
      <c r="AI84" s="123">
        <v>2509000</v>
      </c>
      <c r="AJ84" s="123">
        <v>22120000</v>
      </c>
      <c r="AK84" s="123">
        <v>0</v>
      </c>
      <c r="AL84" s="123">
        <v>8110000</v>
      </c>
      <c r="AM84" s="137">
        <v>7.8399999999999997E-2</v>
      </c>
      <c r="AN84" s="137">
        <v>1.48</v>
      </c>
      <c r="AO84" s="137">
        <v>0</v>
      </c>
      <c r="AP84" s="137">
        <v>0.79600000000000004</v>
      </c>
      <c r="AQ84" s="137">
        <v>2.35</v>
      </c>
      <c r="AR84" s="125"/>
    </row>
    <row r="85" spans="1:44" x14ac:dyDescent="0.25">
      <c r="A85" s="165" t="s">
        <v>902</v>
      </c>
      <c r="B85" s="130">
        <v>0</v>
      </c>
      <c r="C85" s="130">
        <v>0</v>
      </c>
      <c r="D85" s="130">
        <v>53432493.78657116</v>
      </c>
      <c r="E85" s="130">
        <v>883241355.0167321</v>
      </c>
      <c r="F85" s="130">
        <v>0</v>
      </c>
      <c r="G85" s="130">
        <v>31304467.797804259</v>
      </c>
      <c r="H85" s="130">
        <v>105843558.58235972</v>
      </c>
      <c r="I85" s="130">
        <v>0</v>
      </c>
      <c r="J85" s="130">
        <v>75103230.982993782</v>
      </c>
      <c r="K85" s="130">
        <v>1358114835.906769</v>
      </c>
      <c r="L85" s="130">
        <v>0</v>
      </c>
      <c r="M85" s="130">
        <v>80299594.904009849</v>
      </c>
      <c r="N85" s="130">
        <v>24658.016790935242</v>
      </c>
      <c r="O85" s="130">
        <v>10162625.491692595</v>
      </c>
      <c r="P85" s="130">
        <v>0</v>
      </c>
      <c r="Q85" s="130">
        <v>8081762.8525020052</v>
      </c>
      <c r="R85" s="130">
        <v>6499148.7113250745</v>
      </c>
      <c r="S85" s="130">
        <v>5612047.2024892848</v>
      </c>
      <c r="T85" s="130">
        <v>0</v>
      </c>
      <c r="U85" s="130">
        <v>0</v>
      </c>
      <c r="V85" s="130">
        <v>0</v>
      </c>
      <c r="W85" s="130">
        <v>0</v>
      </c>
      <c r="X85" s="130">
        <v>2762872.0718605057</v>
      </c>
      <c r="Y85" s="130">
        <v>57539677.880193345</v>
      </c>
      <c r="Z85" s="130">
        <v>7690170.0620364379</v>
      </c>
      <c r="AA85" s="130">
        <v>4154875.8292725882</v>
      </c>
      <c r="AB85" s="130">
        <v>81946809.135208115</v>
      </c>
      <c r="AC85" s="130">
        <v>132292.21706882716</v>
      </c>
      <c r="AD85" s="130">
        <v>46177240.259104878</v>
      </c>
      <c r="AE85" s="130">
        <v>45725892.874615975</v>
      </c>
      <c r="AF85" s="130">
        <v>0</v>
      </c>
      <c r="AG85" s="130">
        <v>459026869.41036022</v>
      </c>
      <c r="AH85" s="130">
        <v>833088.71015088353</v>
      </c>
      <c r="AI85" s="123">
        <v>2605608583.3382249</v>
      </c>
      <c r="AJ85" s="123">
        <v>14874067.985674864</v>
      </c>
      <c r="AK85" s="123">
        <v>151331532.90671051</v>
      </c>
      <c r="AL85" s="123">
        <v>46309532.476173706</v>
      </c>
      <c r="AM85" s="137">
        <v>21.867789557223393</v>
      </c>
      <c r="AN85" s="137">
        <v>1.0471724264751037</v>
      </c>
      <c r="AO85" s="137">
        <v>12.422080251746616</v>
      </c>
      <c r="AP85" s="137">
        <v>4.0860633633347883</v>
      </c>
      <c r="AQ85" s="137">
        <v>39.423105598779898</v>
      </c>
      <c r="AR85" s="125"/>
    </row>
    <row r="86" spans="1:44" x14ac:dyDescent="0.25">
      <c r="A86" s="165" t="s">
        <v>902</v>
      </c>
      <c r="B86" s="130">
        <v>126000</v>
      </c>
      <c r="C86" s="130">
        <v>0</v>
      </c>
      <c r="D86" s="130">
        <v>53300000</v>
      </c>
      <c r="E86" s="130">
        <v>713000000</v>
      </c>
      <c r="F86" s="130">
        <v>0</v>
      </c>
      <c r="G86" s="130">
        <v>21700000</v>
      </c>
      <c r="H86" s="130">
        <v>2680000</v>
      </c>
      <c r="I86" s="130">
        <v>0</v>
      </c>
      <c r="J86" s="130">
        <v>52700000</v>
      </c>
      <c r="K86" s="130">
        <v>102000000</v>
      </c>
      <c r="L86" s="130">
        <v>0</v>
      </c>
      <c r="M86" s="130">
        <v>69000000</v>
      </c>
      <c r="N86" s="130">
        <v>0</v>
      </c>
      <c r="O86" s="130">
        <v>7590000</v>
      </c>
      <c r="P86" s="130">
        <v>0</v>
      </c>
      <c r="Q86" s="130">
        <v>546000</v>
      </c>
      <c r="R86" s="130">
        <v>2440000</v>
      </c>
      <c r="S86" s="130">
        <v>1810000</v>
      </c>
      <c r="T86" s="130">
        <v>0</v>
      </c>
      <c r="U86" s="130">
        <v>0</v>
      </c>
      <c r="V86" s="130">
        <v>0</v>
      </c>
      <c r="W86" s="130">
        <v>0</v>
      </c>
      <c r="X86" s="130">
        <v>661000</v>
      </c>
      <c r="Y86" s="130">
        <v>4990000</v>
      </c>
      <c r="Z86" s="130">
        <v>1320000</v>
      </c>
      <c r="AA86" s="130">
        <v>4270000</v>
      </c>
      <c r="AB86" s="130">
        <v>5030000</v>
      </c>
      <c r="AC86" s="130">
        <v>165000</v>
      </c>
      <c r="AD86" s="130">
        <v>19000000</v>
      </c>
      <c r="AE86" s="130">
        <v>18900000</v>
      </c>
      <c r="AF86" s="130">
        <v>0</v>
      </c>
      <c r="AG86" s="130">
        <v>33700000</v>
      </c>
      <c r="AH86" s="130">
        <v>3810000</v>
      </c>
      <c r="AI86" s="123">
        <v>1022642000</v>
      </c>
      <c r="AJ86" s="123">
        <v>4911000</v>
      </c>
      <c r="AK86" s="123">
        <v>15610000</v>
      </c>
      <c r="AL86" s="123">
        <v>19165000</v>
      </c>
      <c r="AM86" s="137">
        <v>10.199999999999999</v>
      </c>
      <c r="AN86" s="137">
        <v>0.40200000000000002</v>
      </c>
      <c r="AO86" s="137">
        <v>1.47</v>
      </c>
      <c r="AP86" s="137">
        <v>1.79</v>
      </c>
      <c r="AQ86" s="137">
        <v>13.9</v>
      </c>
      <c r="AR86" s="125"/>
    </row>
    <row r="87" spans="1:44" x14ac:dyDescent="0.25">
      <c r="A87" s="126" t="s">
        <v>172</v>
      </c>
      <c r="B87" s="130">
        <v>0</v>
      </c>
      <c r="C87" s="130">
        <v>0</v>
      </c>
      <c r="D87" s="130">
        <v>54448735.925751902</v>
      </c>
      <c r="E87" s="130">
        <v>713973380.98592913</v>
      </c>
      <c r="F87" s="130">
        <v>0</v>
      </c>
      <c r="G87" s="130">
        <v>161951612.77128711</v>
      </c>
      <c r="H87" s="130">
        <v>3196534.961545235</v>
      </c>
      <c r="I87" s="130">
        <v>1867658.7017358458</v>
      </c>
      <c r="J87" s="130">
        <v>46360865.378970228</v>
      </c>
      <c r="K87" s="130">
        <v>8541342.4920252822</v>
      </c>
      <c r="L87" s="130">
        <v>0</v>
      </c>
      <c r="M87" s="130">
        <v>17237765.257637132</v>
      </c>
      <c r="N87" s="130">
        <v>0</v>
      </c>
      <c r="O87" s="130">
        <v>2399593.1427229494</v>
      </c>
      <c r="P87" s="130">
        <v>0</v>
      </c>
      <c r="Q87" s="130">
        <v>0</v>
      </c>
      <c r="R87" s="130">
        <v>4060254.0558523634</v>
      </c>
      <c r="S87" s="130">
        <v>3716798.7827550443</v>
      </c>
      <c r="T87" s="130">
        <v>0</v>
      </c>
      <c r="U87" s="130">
        <v>16964380.907649852</v>
      </c>
      <c r="V87" s="130">
        <v>0</v>
      </c>
      <c r="W87" s="130">
        <v>0</v>
      </c>
      <c r="X87" s="130">
        <v>207922.65993463664</v>
      </c>
      <c r="Y87" s="130">
        <v>1516758.6645531221</v>
      </c>
      <c r="Z87" s="130">
        <v>2350438.4234525133</v>
      </c>
      <c r="AA87" s="130">
        <v>10221597.702499067</v>
      </c>
      <c r="AB87" s="130">
        <v>0</v>
      </c>
      <c r="AC87" s="130">
        <v>67972.112957200719</v>
      </c>
      <c r="AD87" s="130">
        <v>15986208.050842486</v>
      </c>
      <c r="AE87" s="130">
        <v>12611349.668095322</v>
      </c>
      <c r="AF87" s="130">
        <v>0</v>
      </c>
      <c r="AG87" s="130">
        <v>18632799.197635956</v>
      </c>
      <c r="AH87" s="130">
        <v>0</v>
      </c>
      <c r="AI87" s="123">
        <v>1009977489.6176049</v>
      </c>
      <c r="AJ87" s="123">
        <v>24949356.406191897</v>
      </c>
      <c r="AK87" s="123">
        <v>14088794.790504703</v>
      </c>
      <c r="AL87" s="123">
        <v>16054180.163799686</v>
      </c>
      <c r="AM87" s="137">
        <v>10.13909816988285</v>
      </c>
      <c r="AN87" s="137">
        <v>1.6371865171256339</v>
      </c>
      <c r="AO87" s="137">
        <v>1.3366974935771985</v>
      </c>
      <c r="AP87" s="137">
        <v>1.5110813692976988</v>
      </c>
      <c r="AQ87" s="137">
        <v>14.624063549883381</v>
      </c>
      <c r="AR87" s="125" t="s">
        <v>173</v>
      </c>
    </row>
    <row r="88" spans="1:44" x14ac:dyDescent="0.25">
      <c r="A88" s="126" t="s">
        <v>174</v>
      </c>
      <c r="B88" s="130">
        <v>0</v>
      </c>
      <c r="C88" s="130">
        <v>0</v>
      </c>
      <c r="D88" s="130">
        <v>8910000</v>
      </c>
      <c r="E88" s="130">
        <v>42300000</v>
      </c>
      <c r="F88" s="130">
        <v>0</v>
      </c>
      <c r="G88" s="130">
        <v>696000</v>
      </c>
      <c r="H88" s="130">
        <v>0</v>
      </c>
      <c r="I88" s="130">
        <v>0</v>
      </c>
      <c r="J88" s="130">
        <v>1000000</v>
      </c>
      <c r="K88" s="130">
        <v>0</v>
      </c>
      <c r="L88" s="130">
        <v>0</v>
      </c>
      <c r="M88" s="130">
        <v>154000</v>
      </c>
      <c r="N88" s="130">
        <v>0</v>
      </c>
      <c r="O88" s="130">
        <v>0</v>
      </c>
      <c r="P88" s="130">
        <v>0</v>
      </c>
      <c r="Q88" s="130">
        <v>0</v>
      </c>
      <c r="R88" s="130">
        <v>0</v>
      </c>
      <c r="S88" s="130">
        <v>1860000</v>
      </c>
      <c r="T88" s="130">
        <v>0</v>
      </c>
      <c r="U88" s="130">
        <v>205000000</v>
      </c>
      <c r="V88" s="130">
        <v>2660000</v>
      </c>
      <c r="W88" s="130">
        <v>15600000</v>
      </c>
      <c r="X88" s="130">
        <v>247000</v>
      </c>
      <c r="Y88" s="130">
        <v>0</v>
      </c>
      <c r="Z88" s="130">
        <v>900000</v>
      </c>
      <c r="AA88" s="130">
        <v>1270000</v>
      </c>
      <c r="AB88" s="130">
        <v>0</v>
      </c>
      <c r="AC88" s="130">
        <v>0</v>
      </c>
      <c r="AD88" s="130">
        <v>6700000</v>
      </c>
      <c r="AE88" s="130">
        <v>1760000</v>
      </c>
      <c r="AF88" s="130">
        <v>0</v>
      </c>
      <c r="AG88" s="130">
        <v>15000000</v>
      </c>
      <c r="AH88" s="130">
        <v>0</v>
      </c>
      <c r="AI88" s="123">
        <v>53060000</v>
      </c>
      <c r="AJ88" s="123">
        <v>225367000</v>
      </c>
      <c r="AK88" s="123">
        <v>2170000</v>
      </c>
      <c r="AL88" s="123">
        <v>6700000</v>
      </c>
      <c r="AM88" s="137">
        <v>0.92900000000000005</v>
      </c>
      <c r="AN88" s="137">
        <v>11</v>
      </c>
      <c r="AO88" s="137">
        <v>0.23100000000000001</v>
      </c>
      <c r="AP88" s="137">
        <v>0.66500000000000004</v>
      </c>
      <c r="AQ88" s="137">
        <v>12.8</v>
      </c>
      <c r="AR88" s="125"/>
    </row>
    <row r="89" spans="1:44" x14ac:dyDescent="0.25">
      <c r="A89" s="126" t="s">
        <v>175</v>
      </c>
      <c r="B89" s="130">
        <v>0</v>
      </c>
      <c r="C89" s="130">
        <v>0</v>
      </c>
      <c r="D89" s="130">
        <v>5781561.2829996664</v>
      </c>
      <c r="E89" s="130">
        <v>34731795.142762087</v>
      </c>
      <c r="F89" s="130">
        <v>0</v>
      </c>
      <c r="G89" s="130">
        <v>1610011.9376113033</v>
      </c>
      <c r="H89" s="130">
        <v>0</v>
      </c>
      <c r="I89" s="130">
        <v>0</v>
      </c>
      <c r="J89" s="130">
        <v>11700816.062936651</v>
      </c>
      <c r="K89" s="130">
        <v>0</v>
      </c>
      <c r="L89" s="130">
        <v>0</v>
      </c>
      <c r="M89" s="130">
        <v>1169318.3819644218</v>
      </c>
      <c r="N89" s="130">
        <v>0</v>
      </c>
      <c r="O89" s="130">
        <v>0</v>
      </c>
      <c r="P89" s="130">
        <v>0</v>
      </c>
      <c r="Q89" s="130">
        <v>0</v>
      </c>
      <c r="R89" s="130">
        <v>3168946.554727098</v>
      </c>
      <c r="S89" s="130">
        <v>8796649.6408931669</v>
      </c>
      <c r="T89" s="130">
        <v>0</v>
      </c>
      <c r="U89" s="130">
        <v>275561165.5805397</v>
      </c>
      <c r="V89" s="130">
        <v>6115579.5612438591</v>
      </c>
      <c r="W89" s="130">
        <v>32092604.551948175</v>
      </c>
      <c r="X89" s="130">
        <v>0</v>
      </c>
      <c r="Y89" s="130">
        <v>23483.825515176421</v>
      </c>
      <c r="Z89" s="130">
        <v>0</v>
      </c>
      <c r="AA89" s="130">
        <v>5172899.6653554859</v>
      </c>
      <c r="AB89" s="130">
        <v>2485371.5336895045</v>
      </c>
      <c r="AC89" s="130">
        <v>0</v>
      </c>
      <c r="AD89" s="130">
        <v>5684533.9439127957</v>
      </c>
      <c r="AE89" s="130">
        <v>1335683.6728703105</v>
      </c>
      <c r="AF89" s="130">
        <v>0</v>
      </c>
      <c r="AG89" s="130">
        <v>597467.66081528005</v>
      </c>
      <c r="AH89" s="130">
        <v>118789.01739760072</v>
      </c>
      <c r="AI89" s="123">
        <v>54993502.808274128</v>
      </c>
      <c r="AJ89" s="123">
        <v>325734945.88935196</v>
      </c>
      <c r="AK89" s="123">
        <v>7681755.0245601665</v>
      </c>
      <c r="AL89" s="123">
        <v>5684533.9439127957</v>
      </c>
      <c r="AM89" s="137">
        <v>0.95696284344329841</v>
      </c>
      <c r="AN89" s="137">
        <v>15.071403079271846</v>
      </c>
      <c r="AO89" s="137">
        <v>0.75628930725476406</v>
      </c>
      <c r="AP89" s="137">
        <v>0.57003178429138002</v>
      </c>
      <c r="AQ89" s="137">
        <v>17.354687014261291</v>
      </c>
    </row>
    <row r="90" spans="1:44" x14ac:dyDescent="0.25">
      <c r="A90" s="126" t="s">
        <v>177</v>
      </c>
      <c r="B90" s="130">
        <v>0</v>
      </c>
      <c r="C90" s="130">
        <v>0</v>
      </c>
      <c r="D90" s="130">
        <v>7930000</v>
      </c>
      <c r="E90" s="130">
        <v>41700000</v>
      </c>
      <c r="F90" s="130">
        <v>0</v>
      </c>
      <c r="G90" s="130">
        <v>1960000</v>
      </c>
      <c r="H90" s="130">
        <v>0</v>
      </c>
      <c r="I90" s="130">
        <v>0</v>
      </c>
      <c r="J90" s="130">
        <v>15600000</v>
      </c>
      <c r="K90" s="130">
        <v>0</v>
      </c>
      <c r="L90" s="130">
        <v>0</v>
      </c>
      <c r="M90" s="130">
        <v>421000</v>
      </c>
      <c r="N90" s="130">
        <v>0</v>
      </c>
      <c r="O90" s="130">
        <v>0</v>
      </c>
      <c r="P90" s="130">
        <v>0</v>
      </c>
      <c r="Q90" s="130">
        <v>0</v>
      </c>
      <c r="R90" s="130">
        <v>780000</v>
      </c>
      <c r="S90" s="130">
        <v>2040000</v>
      </c>
      <c r="T90" s="130">
        <v>0</v>
      </c>
      <c r="U90" s="130">
        <v>110000000</v>
      </c>
      <c r="V90" s="130">
        <v>24600000</v>
      </c>
      <c r="W90" s="130">
        <v>12400000</v>
      </c>
      <c r="X90" s="130">
        <v>660000</v>
      </c>
      <c r="Y90" s="130">
        <v>1410000</v>
      </c>
      <c r="Z90" s="130">
        <v>422000</v>
      </c>
      <c r="AA90" s="130">
        <v>2680000</v>
      </c>
      <c r="AB90" s="130">
        <v>0</v>
      </c>
      <c r="AC90" s="130">
        <v>0</v>
      </c>
      <c r="AD90" s="130">
        <v>2770000</v>
      </c>
      <c r="AE90" s="130">
        <v>970000</v>
      </c>
      <c r="AF90" s="130">
        <v>0</v>
      </c>
      <c r="AG90" s="130">
        <v>790000</v>
      </c>
      <c r="AH90" s="130">
        <v>0</v>
      </c>
      <c r="AI90" s="123">
        <v>67611000</v>
      </c>
      <c r="AJ90" s="123">
        <v>150480000</v>
      </c>
      <c r="AK90" s="123">
        <v>4512000</v>
      </c>
      <c r="AL90" s="123">
        <v>2770000</v>
      </c>
      <c r="AM90" s="137">
        <v>1.1299999999999999</v>
      </c>
      <c r="AN90" s="137">
        <v>7.71</v>
      </c>
      <c r="AO90" s="137">
        <v>0.45900000000000002</v>
      </c>
      <c r="AP90" s="137">
        <v>0.29099999999999998</v>
      </c>
      <c r="AQ90" s="137">
        <v>9.59</v>
      </c>
    </row>
    <row r="91" spans="1:44" x14ac:dyDescent="0.25">
      <c r="A91" s="126" t="s">
        <v>178</v>
      </c>
      <c r="B91" s="130">
        <v>0</v>
      </c>
      <c r="C91" s="130">
        <v>0</v>
      </c>
      <c r="D91" s="130">
        <v>34038341.259124443</v>
      </c>
      <c r="E91" s="130">
        <v>835988962.60200775</v>
      </c>
      <c r="F91" s="130">
        <v>0</v>
      </c>
      <c r="G91" s="130">
        <v>9509853.4217890743</v>
      </c>
      <c r="H91" s="130">
        <v>0</v>
      </c>
      <c r="I91" s="130">
        <v>857159.63130393927</v>
      </c>
      <c r="J91" s="130">
        <v>3581283.391064404</v>
      </c>
      <c r="K91" s="130">
        <v>16096205.405193837</v>
      </c>
      <c r="L91" s="130">
        <v>0</v>
      </c>
      <c r="M91" s="130">
        <v>10049961.838783536</v>
      </c>
      <c r="N91" s="130">
        <v>0</v>
      </c>
      <c r="O91" s="130">
        <v>0</v>
      </c>
      <c r="P91" s="130">
        <v>0</v>
      </c>
      <c r="Q91" s="130">
        <v>0</v>
      </c>
      <c r="R91" s="130">
        <v>1435448.8346151586</v>
      </c>
      <c r="S91" s="130">
        <v>315074.65899528365</v>
      </c>
      <c r="T91" s="130">
        <v>0</v>
      </c>
      <c r="U91" s="130">
        <v>0</v>
      </c>
      <c r="V91" s="130">
        <v>0</v>
      </c>
      <c r="W91" s="130">
        <v>0</v>
      </c>
      <c r="X91" s="130">
        <v>1153838.6269790013</v>
      </c>
      <c r="Y91" s="130">
        <v>98564746.863930792</v>
      </c>
      <c r="Z91" s="130">
        <v>54625335.133759953</v>
      </c>
      <c r="AA91" s="130">
        <v>1583984.0309986495</v>
      </c>
      <c r="AB91" s="130">
        <v>32544668.19311532</v>
      </c>
      <c r="AC91" s="130">
        <v>113505.15665668603</v>
      </c>
      <c r="AD91" s="130">
        <v>17997559.639131881</v>
      </c>
      <c r="AE91" s="130">
        <v>14239239.515450377</v>
      </c>
      <c r="AF91" s="130">
        <v>0</v>
      </c>
      <c r="AG91" s="130">
        <v>26324389.909782968</v>
      </c>
      <c r="AH91" s="130">
        <v>706471.75091489067</v>
      </c>
      <c r="AI91" s="123">
        <v>910121767.54926682</v>
      </c>
      <c r="AJ91" s="123">
        <v>2904362.1205894435</v>
      </c>
      <c r="AK91" s="123">
        <v>187318734.22180471</v>
      </c>
      <c r="AL91" s="123">
        <v>18111064.795788568</v>
      </c>
      <c r="AM91" s="137">
        <v>9.3182045507862004</v>
      </c>
      <c r="AN91" s="137">
        <v>0.25533758331234635</v>
      </c>
      <c r="AO91" s="137">
        <v>15.177294282880105</v>
      </c>
      <c r="AP91" s="137">
        <v>1.6921933966052773</v>
      </c>
      <c r="AQ91" s="137">
        <v>26.443029813583927</v>
      </c>
    </row>
    <row r="92" spans="1:44" x14ac:dyDescent="0.25">
      <c r="A92" s="126" t="s">
        <v>179</v>
      </c>
      <c r="B92" s="130">
        <v>0</v>
      </c>
      <c r="C92" s="130">
        <v>0</v>
      </c>
      <c r="D92" s="130">
        <v>40000000</v>
      </c>
      <c r="E92" s="130">
        <v>1670000000</v>
      </c>
      <c r="F92" s="130">
        <v>0</v>
      </c>
      <c r="G92" s="130">
        <v>6960000</v>
      </c>
      <c r="H92" s="130">
        <v>0</v>
      </c>
      <c r="I92" s="130">
        <v>0</v>
      </c>
      <c r="J92" s="130">
        <v>20600000</v>
      </c>
      <c r="K92" s="130">
        <v>732000</v>
      </c>
      <c r="L92" s="130">
        <v>0</v>
      </c>
      <c r="M92" s="130">
        <v>7110000</v>
      </c>
      <c r="N92" s="130">
        <v>0</v>
      </c>
      <c r="O92" s="130">
        <v>0</v>
      </c>
      <c r="P92" s="130">
        <v>0</v>
      </c>
      <c r="Q92" s="130">
        <v>0</v>
      </c>
      <c r="R92" s="130">
        <v>569000</v>
      </c>
      <c r="S92" s="130">
        <v>857000</v>
      </c>
      <c r="T92" s="130">
        <v>0</v>
      </c>
      <c r="U92" s="130">
        <v>0</v>
      </c>
      <c r="V92" s="130">
        <v>757000</v>
      </c>
      <c r="W92" s="130">
        <v>0</v>
      </c>
      <c r="X92" s="130">
        <v>2120000</v>
      </c>
      <c r="Y92" s="130">
        <v>19100000</v>
      </c>
      <c r="Z92" s="130">
        <v>17800000</v>
      </c>
      <c r="AA92" s="130">
        <v>3440000</v>
      </c>
      <c r="AB92" s="130">
        <v>2190000</v>
      </c>
      <c r="AC92" s="130">
        <v>0</v>
      </c>
      <c r="AD92" s="130">
        <v>11900000</v>
      </c>
      <c r="AE92" s="130">
        <v>9180000</v>
      </c>
      <c r="AF92" s="130">
        <v>0</v>
      </c>
      <c r="AG92" s="130">
        <v>5100000</v>
      </c>
      <c r="AH92" s="130">
        <v>0</v>
      </c>
      <c r="AI92" s="123">
        <v>1745402000</v>
      </c>
      <c r="AJ92" s="123">
        <v>4303000</v>
      </c>
      <c r="AK92" s="123">
        <v>42530000</v>
      </c>
      <c r="AL92" s="123">
        <v>11900000</v>
      </c>
      <c r="AM92" s="137">
        <v>15.8</v>
      </c>
      <c r="AN92" s="137">
        <v>0.35899999999999999</v>
      </c>
      <c r="AO92" s="137">
        <v>3.77</v>
      </c>
      <c r="AP92" s="137">
        <v>1.1399999999999999</v>
      </c>
      <c r="AQ92" s="137">
        <v>21.1</v>
      </c>
    </row>
    <row r="93" spans="1:44" x14ac:dyDescent="0.25">
      <c r="A93" s="126" t="s">
        <v>180</v>
      </c>
      <c r="B93" s="130">
        <v>0</v>
      </c>
      <c r="C93" s="130">
        <v>0</v>
      </c>
      <c r="D93" s="130">
        <v>67700000</v>
      </c>
      <c r="E93" s="130">
        <v>1910000000</v>
      </c>
      <c r="F93" s="130">
        <v>0</v>
      </c>
      <c r="G93" s="130">
        <v>7300000</v>
      </c>
      <c r="H93" s="130">
        <v>262000</v>
      </c>
      <c r="I93" s="130">
        <v>0</v>
      </c>
      <c r="J93" s="130">
        <v>11400000</v>
      </c>
      <c r="K93" s="130">
        <v>1720000</v>
      </c>
      <c r="L93" s="130">
        <v>0</v>
      </c>
      <c r="M93" s="130">
        <v>3100000</v>
      </c>
      <c r="N93" s="130">
        <v>0</v>
      </c>
      <c r="O93" s="130">
        <v>158000</v>
      </c>
      <c r="P93" s="130">
        <v>0</v>
      </c>
      <c r="Q93" s="130">
        <v>0</v>
      </c>
      <c r="R93" s="130">
        <v>2260000</v>
      </c>
      <c r="S93" s="130">
        <v>3060000</v>
      </c>
      <c r="T93" s="130">
        <v>0</v>
      </c>
      <c r="U93" s="130">
        <v>0</v>
      </c>
      <c r="V93" s="130">
        <v>0</v>
      </c>
      <c r="W93" s="130">
        <v>0</v>
      </c>
      <c r="X93" s="130">
        <v>599000</v>
      </c>
      <c r="Y93" s="130">
        <v>2840000</v>
      </c>
      <c r="Z93" s="130">
        <v>7690000</v>
      </c>
      <c r="AA93" s="130">
        <v>23900000</v>
      </c>
      <c r="AB93" s="130">
        <v>0</v>
      </c>
      <c r="AC93" s="130">
        <v>98000</v>
      </c>
      <c r="AD93" s="130">
        <v>8230000</v>
      </c>
      <c r="AE93" s="130">
        <v>7900000</v>
      </c>
      <c r="AF93" s="130">
        <v>0</v>
      </c>
      <c r="AG93" s="130">
        <v>21300000</v>
      </c>
      <c r="AH93" s="130">
        <v>607000</v>
      </c>
      <c r="AI93" s="123">
        <v>2001640000</v>
      </c>
      <c r="AJ93" s="123">
        <v>5919000</v>
      </c>
      <c r="AK93" s="123">
        <v>34430000</v>
      </c>
      <c r="AL93" s="123">
        <v>8328000</v>
      </c>
      <c r="AM93" s="137">
        <v>17.600000000000001</v>
      </c>
      <c r="AN93" s="137">
        <v>0.47199999999999998</v>
      </c>
      <c r="AO93" s="137">
        <v>3.1</v>
      </c>
      <c r="AP93" s="137">
        <v>0.81599999999999995</v>
      </c>
      <c r="AQ93" s="137">
        <v>22</v>
      </c>
    </row>
    <row r="94" spans="1:44" x14ac:dyDescent="0.25">
      <c r="A94" s="126" t="s">
        <v>181</v>
      </c>
      <c r="B94" s="130">
        <v>0</v>
      </c>
      <c r="C94" s="130">
        <v>0</v>
      </c>
      <c r="D94" s="130">
        <v>4290000</v>
      </c>
      <c r="E94" s="130">
        <v>5330000</v>
      </c>
      <c r="F94" s="130">
        <v>0</v>
      </c>
      <c r="G94" s="130">
        <v>37400000</v>
      </c>
      <c r="H94" s="130">
        <v>63900000</v>
      </c>
      <c r="I94" s="130">
        <v>0</v>
      </c>
      <c r="J94" s="130">
        <v>0</v>
      </c>
      <c r="K94" s="130">
        <v>114000000</v>
      </c>
      <c r="L94" s="130">
        <v>0</v>
      </c>
      <c r="M94" s="130">
        <v>19200000</v>
      </c>
      <c r="N94" s="130">
        <v>0</v>
      </c>
      <c r="O94" s="130">
        <v>0</v>
      </c>
      <c r="P94" s="130">
        <v>0</v>
      </c>
      <c r="Q94" s="130">
        <v>0</v>
      </c>
      <c r="R94" s="130">
        <v>2890000</v>
      </c>
      <c r="S94" s="130">
        <v>2460000</v>
      </c>
      <c r="T94" s="130">
        <v>0</v>
      </c>
      <c r="U94" s="130">
        <v>0</v>
      </c>
      <c r="V94" s="130">
        <v>0</v>
      </c>
      <c r="W94" s="130">
        <v>0</v>
      </c>
      <c r="X94" s="130">
        <v>571000</v>
      </c>
      <c r="Y94" s="130">
        <v>52000000</v>
      </c>
      <c r="Z94" s="130">
        <v>7360000</v>
      </c>
      <c r="AA94" s="130">
        <v>22600000</v>
      </c>
      <c r="AB94" s="130">
        <v>6570000</v>
      </c>
      <c r="AC94" s="130">
        <v>89000</v>
      </c>
      <c r="AD94" s="130">
        <v>77200000</v>
      </c>
      <c r="AE94" s="130">
        <v>35100000</v>
      </c>
      <c r="AF94" s="130">
        <v>1320000</v>
      </c>
      <c r="AG94" s="130">
        <v>924000000</v>
      </c>
      <c r="AH94" s="130">
        <v>195000</v>
      </c>
      <c r="AI94" s="123">
        <v>244120000</v>
      </c>
      <c r="AJ94" s="123">
        <v>5921000</v>
      </c>
      <c r="AK94" s="123">
        <v>88530000</v>
      </c>
      <c r="AL94" s="123">
        <v>77289000</v>
      </c>
      <c r="AM94" s="137">
        <v>3.21</v>
      </c>
      <c r="AN94" s="137">
        <v>0.47199999999999998</v>
      </c>
      <c r="AO94" s="137">
        <v>7.51</v>
      </c>
      <c r="AP94" s="137">
        <v>6.61</v>
      </c>
      <c r="AQ94" s="137">
        <v>17.8</v>
      </c>
    </row>
    <row r="95" spans="1:44" x14ac:dyDescent="0.25">
      <c r="A95" s="125" t="s">
        <v>182</v>
      </c>
      <c r="B95" s="130">
        <v>0</v>
      </c>
      <c r="C95" s="130">
        <v>0</v>
      </c>
      <c r="D95" s="130">
        <v>4924949.6076244144</v>
      </c>
      <c r="E95" s="130">
        <v>8228732.4605178172</v>
      </c>
      <c r="F95" s="130">
        <v>0</v>
      </c>
      <c r="G95" s="130">
        <v>13338617.194074247</v>
      </c>
      <c r="H95" s="130">
        <v>10880839.155365074</v>
      </c>
      <c r="I95" s="130">
        <v>0</v>
      </c>
      <c r="J95" s="130">
        <v>14873089.492945066</v>
      </c>
      <c r="K95" s="130">
        <v>29464373.079708014</v>
      </c>
      <c r="L95" s="130">
        <v>0</v>
      </c>
      <c r="M95" s="130">
        <v>8769878.0798058659</v>
      </c>
      <c r="N95" s="130">
        <v>0</v>
      </c>
      <c r="O95" s="130">
        <v>99414.861347580183</v>
      </c>
      <c r="P95" s="130">
        <v>0</v>
      </c>
      <c r="Q95" s="130">
        <v>0</v>
      </c>
      <c r="R95" s="130">
        <v>230924.28423256814</v>
      </c>
      <c r="S95" s="130">
        <v>3367971.9759682184</v>
      </c>
      <c r="T95" s="130">
        <v>0</v>
      </c>
      <c r="U95" s="130">
        <v>3757412.0824282272</v>
      </c>
      <c r="V95" s="130">
        <v>0</v>
      </c>
      <c r="W95" s="130">
        <v>1299438.3451730951</v>
      </c>
      <c r="X95" s="130">
        <v>0</v>
      </c>
      <c r="Y95" s="130">
        <v>36454920.839938156</v>
      </c>
      <c r="Z95" s="130">
        <v>25433374.43002798</v>
      </c>
      <c r="AA95" s="130">
        <v>5525939.8422669712</v>
      </c>
      <c r="AB95" s="130">
        <v>3052897.3169729346</v>
      </c>
      <c r="AC95" s="130">
        <v>0</v>
      </c>
      <c r="AD95" s="130">
        <v>16753952.132135656</v>
      </c>
      <c r="AE95" s="130">
        <v>11370574.76662948</v>
      </c>
      <c r="AF95" s="130">
        <v>0</v>
      </c>
      <c r="AG95" s="130">
        <v>30579717.802696723</v>
      </c>
      <c r="AH95" s="130">
        <v>16626548.464744905</v>
      </c>
      <c r="AI95" s="123">
        <v>90579893.93138808</v>
      </c>
      <c r="AJ95" s="123">
        <v>8655746.687802108</v>
      </c>
      <c r="AK95" s="123">
        <v>70467132.429206058</v>
      </c>
      <c r="AL95" s="123">
        <v>16753952.132135656</v>
      </c>
      <c r="AM95" s="137">
        <v>1.4343506681839255</v>
      </c>
      <c r="AN95" s="137">
        <v>0.65594889469136297</v>
      </c>
      <c r="AO95" s="137">
        <v>6.0603821580392445</v>
      </c>
      <c r="AP95" s="137">
        <v>1.5728478443972218</v>
      </c>
      <c r="AQ95" s="137">
        <v>9.7235295653117557</v>
      </c>
    </row>
    <row r="96" spans="1:44" x14ac:dyDescent="0.25">
      <c r="A96" s="125" t="s">
        <v>183</v>
      </c>
      <c r="B96" s="130">
        <v>0</v>
      </c>
      <c r="C96" s="130">
        <v>0</v>
      </c>
      <c r="D96" s="130">
        <v>1970000</v>
      </c>
      <c r="E96" s="130">
        <v>33300000</v>
      </c>
      <c r="F96" s="130">
        <v>0</v>
      </c>
      <c r="G96" s="130">
        <v>4660000</v>
      </c>
      <c r="H96" s="130">
        <v>229000</v>
      </c>
      <c r="I96" s="130">
        <v>0</v>
      </c>
      <c r="J96" s="130">
        <v>4850000</v>
      </c>
      <c r="K96" s="130">
        <v>1850000</v>
      </c>
      <c r="L96" s="130">
        <v>0</v>
      </c>
      <c r="M96" s="130">
        <v>5610000</v>
      </c>
      <c r="N96" s="130">
        <v>0</v>
      </c>
      <c r="O96" s="130">
        <v>0</v>
      </c>
      <c r="P96" s="130">
        <v>0</v>
      </c>
      <c r="Q96" s="130">
        <v>0</v>
      </c>
      <c r="R96" s="130">
        <v>166000</v>
      </c>
      <c r="S96" s="130">
        <v>5400000</v>
      </c>
      <c r="T96" s="130">
        <v>0</v>
      </c>
      <c r="U96" s="130">
        <v>181000000</v>
      </c>
      <c r="V96" s="130">
        <v>1720000</v>
      </c>
      <c r="W96" s="130">
        <v>5190000</v>
      </c>
      <c r="X96" s="130">
        <v>386000</v>
      </c>
      <c r="Y96" s="130">
        <v>0</v>
      </c>
      <c r="Z96" s="130">
        <v>6170000</v>
      </c>
      <c r="AA96" s="130">
        <v>19100000</v>
      </c>
      <c r="AB96" s="130">
        <v>0</v>
      </c>
      <c r="AC96" s="130">
        <v>55400</v>
      </c>
      <c r="AD96" s="130">
        <v>8470000</v>
      </c>
      <c r="AE96" s="130">
        <v>2250000</v>
      </c>
      <c r="AF96" s="130">
        <v>0</v>
      </c>
      <c r="AG96" s="130">
        <v>3420000</v>
      </c>
      <c r="AH96" s="130">
        <v>1570000</v>
      </c>
      <c r="AI96" s="123">
        <v>52469000</v>
      </c>
      <c r="AJ96" s="123">
        <v>193862000</v>
      </c>
      <c r="AK96" s="123">
        <v>25270000</v>
      </c>
      <c r="AL96" s="123">
        <v>8525400</v>
      </c>
      <c r="AM96" s="137">
        <v>0.92200000000000004</v>
      </c>
      <c r="AN96" s="137">
        <v>9.64</v>
      </c>
      <c r="AO96" s="137">
        <v>2.31</v>
      </c>
      <c r="AP96" s="137">
        <v>0.83399999999999996</v>
      </c>
      <c r="AQ96" s="137">
        <v>13.7</v>
      </c>
    </row>
    <row r="97" spans="1:44" x14ac:dyDescent="0.25">
      <c r="A97" s="125" t="s">
        <v>184</v>
      </c>
      <c r="B97" s="130">
        <v>0</v>
      </c>
      <c r="C97" s="130">
        <v>0</v>
      </c>
      <c r="D97" s="130">
        <v>352000</v>
      </c>
      <c r="E97" s="130">
        <v>9430000</v>
      </c>
      <c r="F97" s="130">
        <v>0</v>
      </c>
      <c r="G97" s="130">
        <v>616000</v>
      </c>
      <c r="H97" s="130">
        <v>174000</v>
      </c>
      <c r="I97" s="130">
        <v>0</v>
      </c>
      <c r="J97" s="130">
        <v>5480000</v>
      </c>
      <c r="K97" s="130">
        <v>0</v>
      </c>
      <c r="L97" s="130">
        <v>0</v>
      </c>
      <c r="M97" s="130">
        <v>782000</v>
      </c>
      <c r="N97" s="130">
        <v>0</v>
      </c>
      <c r="O97" s="130">
        <v>0</v>
      </c>
      <c r="P97" s="130">
        <v>0</v>
      </c>
      <c r="Q97" s="130">
        <v>0</v>
      </c>
      <c r="R97" s="130">
        <v>1860000</v>
      </c>
      <c r="S97" s="130">
        <v>2440000</v>
      </c>
      <c r="T97" s="130">
        <v>0</v>
      </c>
      <c r="U97" s="130">
        <v>89200000</v>
      </c>
      <c r="V97" s="130">
        <v>2080000</v>
      </c>
      <c r="W97" s="130">
        <v>0</v>
      </c>
      <c r="X97" s="130">
        <v>2480000</v>
      </c>
      <c r="Y97" s="130">
        <v>0</v>
      </c>
      <c r="Z97" s="130">
        <v>120000</v>
      </c>
      <c r="AA97" s="130">
        <v>1350000</v>
      </c>
      <c r="AB97" s="130">
        <v>0</v>
      </c>
      <c r="AC97" s="130">
        <v>0</v>
      </c>
      <c r="AD97" s="130">
        <v>5960000</v>
      </c>
      <c r="AE97" s="130">
        <v>254000</v>
      </c>
      <c r="AF97" s="130">
        <v>0</v>
      </c>
      <c r="AG97" s="130">
        <v>1030000</v>
      </c>
      <c r="AH97" s="130">
        <v>0</v>
      </c>
      <c r="AI97" s="123">
        <v>16834000</v>
      </c>
      <c r="AJ97" s="123">
        <v>98060000</v>
      </c>
      <c r="AK97" s="123">
        <v>1470000</v>
      </c>
      <c r="AL97" s="123">
        <v>5960000</v>
      </c>
      <c r="AM97" s="137">
        <v>0.36599999999999999</v>
      </c>
      <c r="AN97" s="137">
        <v>5.34</v>
      </c>
      <c r="AO97" s="137">
        <v>0.16</v>
      </c>
      <c r="AP97" s="137">
        <v>0.59599999999999997</v>
      </c>
      <c r="AQ97" s="137">
        <v>6.47</v>
      </c>
    </row>
    <row r="98" spans="1:44" x14ac:dyDescent="0.25">
      <c r="A98" s="125" t="s">
        <v>185</v>
      </c>
      <c r="B98" s="130">
        <v>2580000</v>
      </c>
      <c r="C98" s="130">
        <v>0</v>
      </c>
      <c r="D98" s="130">
        <v>908000</v>
      </c>
      <c r="E98" s="130">
        <v>13000000</v>
      </c>
      <c r="F98" s="130">
        <v>0</v>
      </c>
      <c r="G98" s="130">
        <v>5580000</v>
      </c>
      <c r="H98" s="130">
        <v>0</v>
      </c>
      <c r="I98" s="130">
        <v>0</v>
      </c>
      <c r="J98" s="130">
        <v>9750000</v>
      </c>
      <c r="K98" s="130">
        <v>0</v>
      </c>
      <c r="L98" s="130">
        <v>0</v>
      </c>
      <c r="M98" s="130">
        <v>11600000</v>
      </c>
      <c r="N98" s="130">
        <v>6380000</v>
      </c>
      <c r="O98" s="130">
        <v>0</v>
      </c>
      <c r="P98" s="130">
        <v>0</v>
      </c>
      <c r="Q98" s="130">
        <v>0</v>
      </c>
      <c r="R98" s="130">
        <v>598000</v>
      </c>
      <c r="S98" s="130">
        <v>124000000</v>
      </c>
      <c r="T98" s="130">
        <v>0</v>
      </c>
      <c r="U98" s="130">
        <v>233000000</v>
      </c>
      <c r="V98" s="130">
        <v>4450000</v>
      </c>
      <c r="W98" s="130">
        <v>54100000</v>
      </c>
      <c r="X98" s="130">
        <v>0</v>
      </c>
      <c r="Y98" s="130">
        <v>492000</v>
      </c>
      <c r="Z98" s="130">
        <v>180000</v>
      </c>
      <c r="AA98" s="130">
        <v>974000</v>
      </c>
      <c r="AB98" s="130">
        <v>0</v>
      </c>
      <c r="AC98" s="130">
        <v>0</v>
      </c>
      <c r="AD98" s="130">
        <v>13300000</v>
      </c>
      <c r="AE98" s="130">
        <v>963000</v>
      </c>
      <c r="AF98" s="130">
        <v>0</v>
      </c>
      <c r="AG98" s="130">
        <v>907000</v>
      </c>
      <c r="AH98" s="130">
        <v>4580000</v>
      </c>
      <c r="AI98" s="123">
        <v>49798000</v>
      </c>
      <c r="AJ98" s="123">
        <v>416148000</v>
      </c>
      <c r="AK98" s="123">
        <v>1646000</v>
      </c>
      <c r="AL98" s="123">
        <v>13300000</v>
      </c>
      <c r="AM98" s="137">
        <v>0.88300000000000001</v>
      </c>
      <c r="AN98" s="137">
        <v>18.600000000000001</v>
      </c>
      <c r="AO98" s="137">
        <v>0.17799999999999999</v>
      </c>
      <c r="AP98" s="137">
        <v>1.26</v>
      </c>
      <c r="AQ98" s="137">
        <v>20.9</v>
      </c>
    </row>
    <row r="99" spans="1:44" x14ac:dyDescent="0.25">
      <c r="A99" s="125" t="s">
        <v>186</v>
      </c>
      <c r="B99" s="130">
        <v>23300000</v>
      </c>
      <c r="C99" s="130">
        <v>0</v>
      </c>
      <c r="D99" s="130">
        <v>6580000</v>
      </c>
      <c r="E99" s="130">
        <v>266000000</v>
      </c>
      <c r="F99" s="130">
        <v>0</v>
      </c>
      <c r="G99" s="130">
        <v>5040000</v>
      </c>
      <c r="H99" s="130">
        <v>0</v>
      </c>
      <c r="I99" s="130">
        <v>0</v>
      </c>
      <c r="J99" s="130">
        <v>0</v>
      </c>
      <c r="K99" s="130">
        <v>0</v>
      </c>
      <c r="L99" s="130">
        <v>0</v>
      </c>
      <c r="M99" s="130">
        <v>109000000</v>
      </c>
      <c r="N99" s="130">
        <v>3720000</v>
      </c>
      <c r="O99" s="130">
        <v>109000</v>
      </c>
      <c r="P99" s="130">
        <v>0</v>
      </c>
      <c r="Q99" s="130">
        <v>0</v>
      </c>
      <c r="R99" s="130">
        <v>91000</v>
      </c>
      <c r="S99" s="130">
        <v>110000000</v>
      </c>
      <c r="T99" s="130">
        <v>0</v>
      </c>
      <c r="U99" s="130">
        <v>227000000</v>
      </c>
      <c r="V99" s="130">
        <v>9450000</v>
      </c>
      <c r="W99" s="130">
        <v>34300000</v>
      </c>
      <c r="X99" s="130">
        <v>796000</v>
      </c>
      <c r="Y99" s="130">
        <v>1740000</v>
      </c>
      <c r="Z99" s="130">
        <v>9670000</v>
      </c>
      <c r="AA99" s="130">
        <v>9000000</v>
      </c>
      <c r="AB99" s="130">
        <v>0</v>
      </c>
      <c r="AC99" s="130">
        <v>295000</v>
      </c>
      <c r="AD99" s="130">
        <v>69000000</v>
      </c>
      <c r="AE99" s="130">
        <v>6630000</v>
      </c>
      <c r="AF99" s="130">
        <v>0</v>
      </c>
      <c r="AG99" s="130">
        <v>696000000</v>
      </c>
      <c r="AH99" s="130">
        <v>7180000</v>
      </c>
      <c r="AI99" s="123">
        <v>413749000</v>
      </c>
      <c r="AJ99" s="123">
        <v>381637000</v>
      </c>
      <c r="AK99" s="123">
        <v>20410000</v>
      </c>
      <c r="AL99" s="123">
        <v>69295000</v>
      </c>
      <c r="AM99" s="137">
        <v>4.91</v>
      </c>
      <c r="AN99" s="137">
        <v>17.3</v>
      </c>
      <c r="AO99" s="137">
        <v>1.89</v>
      </c>
      <c r="AP99" s="137">
        <v>5.97</v>
      </c>
      <c r="AQ99" s="137">
        <v>30.1</v>
      </c>
    </row>
    <row r="100" spans="1:44" x14ac:dyDescent="0.25">
      <c r="A100" s="125" t="s">
        <v>187</v>
      </c>
      <c r="B100" s="130">
        <v>12200000</v>
      </c>
      <c r="C100" s="130">
        <v>8490000</v>
      </c>
      <c r="D100" s="130">
        <v>8210000</v>
      </c>
      <c r="E100" s="130">
        <v>41100000</v>
      </c>
      <c r="F100" s="130">
        <v>0</v>
      </c>
      <c r="G100" s="130">
        <v>26900000</v>
      </c>
      <c r="H100" s="130">
        <v>2940000000</v>
      </c>
      <c r="I100" s="130">
        <v>7710000</v>
      </c>
      <c r="J100" s="130">
        <v>0</v>
      </c>
      <c r="K100" s="130">
        <v>257000000</v>
      </c>
      <c r="L100" s="130">
        <v>0</v>
      </c>
      <c r="M100" s="130">
        <v>110000000</v>
      </c>
      <c r="N100" s="130">
        <v>0</v>
      </c>
      <c r="O100" s="130">
        <v>90800</v>
      </c>
      <c r="P100" s="130">
        <v>154000</v>
      </c>
      <c r="Q100" s="130">
        <v>17900000</v>
      </c>
      <c r="R100" s="130">
        <v>3740000</v>
      </c>
      <c r="S100" s="130">
        <v>0</v>
      </c>
      <c r="T100" s="130">
        <v>0</v>
      </c>
      <c r="U100" s="130">
        <v>0</v>
      </c>
      <c r="V100" s="130">
        <v>0</v>
      </c>
      <c r="W100" s="130">
        <v>0</v>
      </c>
      <c r="X100" s="130">
        <v>168000</v>
      </c>
      <c r="Y100" s="130">
        <v>53300000</v>
      </c>
      <c r="Z100" s="130">
        <v>2680000</v>
      </c>
      <c r="AA100" s="130">
        <v>51900000</v>
      </c>
      <c r="AB100" s="130">
        <v>64000000</v>
      </c>
      <c r="AC100" s="130">
        <v>0</v>
      </c>
      <c r="AD100" s="130">
        <v>59500000</v>
      </c>
      <c r="AE100" s="130">
        <v>67000000</v>
      </c>
      <c r="AF100" s="130">
        <v>0</v>
      </c>
      <c r="AG100" s="130">
        <v>467000000</v>
      </c>
      <c r="AH100" s="130">
        <v>0</v>
      </c>
      <c r="AI100" s="123">
        <v>3429754800</v>
      </c>
      <c r="AJ100" s="123">
        <v>3908000</v>
      </c>
      <c r="AK100" s="123">
        <v>171880000</v>
      </c>
      <c r="AL100" s="123">
        <v>59500000</v>
      </c>
      <c r="AM100" s="137">
        <v>27.3</v>
      </c>
      <c r="AN100" s="137">
        <v>0.33</v>
      </c>
      <c r="AO100" s="137">
        <v>14</v>
      </c>
      <c r="AP100" s="137">
        <v>5.17</v>
      </c>
      <c r="AQ100" s="137">
        <v>46.9</v>
      </c>
    </row>
    <row r="101" spans="1:44" x14ac:dyDescent="0.25">
      <c r="A101" s="125" t="s">
        <v>188</v>
      </c>
      <c r="B101" s="130">
        <v>0</v>
      </c>
      <c r="C101" s="130">
        <v>1820000</v>
      </c>
      <c r="D101" s="130">
        <v>5400000</v>
      </c>
      <c r="E101" s="130">
        <v>7480000</v>
      </c>
      <c r="F101" s="130">
        <v>0</v>
      </c>
      <c r="G101" s="130">
        <v>19900000</v>
      </c>
      <c r="H101" s="130">
        <v>215000000</v>
      </c>
      <c r="I101" s="130">
        <v>0</v>
      </c>
      <c r="J101" s="130">
        <v>0</v>
      </c>
      <c r="K101" s="130">
        <v>22700000</v>
      </c>
      <c r="L101" s="130">
        <v>0</v>
      </c>
      <c r="M101" s="130">
        <v>20200000</v>
      </c>
      <c r="N101" s="130">
        <v>0</v>
      </c>
      <c r="O101" s="130">
        <v>1770000</v>
      </c>
      <c r="P101" s="130">
        <v>315000</v>
      </c>
      <c r="Q101" s="130">
        <v>0</v>
      </c>
      <c r="R101" s="130">
        <v>1440000</v>
      </c>
      <c r="S101" s="130">
        <v>861000</v>
      </c>
      <c r="T101" s="130">
        <v>0</v>
      </c>
      <c r="U101" s="130">
        <v>4990000</v>
      </c>
      <c r="V101" s="130">
        <v>0</v>
      </c>
      <c r="W101" s="130">
        <v>8880000</v>
      </c>
      <c r="X101" s="130">
        <v>0</v>
      </c>
      <c r="Y101" s="130">
        <v>11800000</v>
      </c>
      <c r="Z101" s="130">
        <v>1650000</v>
      </c>
      <c r="AA101" s="130">
        <v>7090000</v>
      </c>
      <c r="AB101" s="130">
        <v>4740000</v>
      </c>
      <c r="AC101" s="130">
        <v>0</v>
      </c>
      <c r="AD101" s="130">
        <v>25500000</v>
      </c>
      <c r="AE101" s="130">
        <v>14900000</v>
      </c>
      <c r="AF101" s="130">
        <v>0</v>
      </c>
      <c r="AG101" s="130">
        <v>46600000</v>
      </c>
      <c r="AH101" s="130">
        <v>0</v>
      </c>
      <c r="AI101" s="123">
        <v>294585000</v>
      </c>
      <c r="AJ101" s="123">
        <v>16171000</v>
      </c>
      <c r="AK101" s="123">
        <v>25280000</v>
      </c>
      <c r="AL101" s="123">
        <v>25500000</v>
      </c>
      <c r="AM101" s="137">
        <v>3.73</v>
      </c>
      <c r="AN101" s="137">
        <v>1.1299999999999999</v>
      </c>
      <c r="AO101" s="137">
        <v>2.31</v>
      </c>
      <c r="AP101" s="137">
        <v>2.33</v>
      </c>
      <c r="AQ101" s="137">
        <v>9.5</v>
      </c>
    </row>
    <row r="102" spans="1:44" x14ac:dyDescent="0.25">
      <c r="A102" s="125" t="s">
        <v>189</v>
      </c>
      <c r="B102" s="130">
        <v>0</v>
      </c>
      <c r="C102" s="130">
        <v>0</v>
      </c>
      <c r="D102" s="130">
        <v>1630000</v>
      </c>
      <c r="E102" s="130">
        <v>7070000</v>
      </c>
      <c r="F102" s="130">
        <v>0</v>
      </c>
      <c r="G102" s="130">
        <v>3670000</v>
      </c>
      <c r="H102" s="130">
        <v>123000000</v>
      </c>
      <c r="I102" s="130">
        <v>714000</v>
      </c>
      <c r="J102" s="130">
        <v>0</v>
      </c>
      <c r="K102" s="130">
        <v>550000</v>
      </c>
      <c r="L102" s="130">
        <v>0</v>
      </c>
      <c r="M102" s="130">
        <v>3250000</v>
      </c>
      <c r="N102" s="130">
        <v>0</v>
      </c>
      <c r="O102" s="130">
        <v>78300</v>
      </c>
      <c r="P102" s="130">
        <v>0</v>
      </c>
      <c r="Q102" s="130">
        <v>0</v>
      </c>
      <c r="R102" s="130">
        <v>558000</v>
      </c>
      <c r="S102" s="130">
        <v>601000</v>
      </c>
      <c r="T102" s="130">
        <v>0</v>
      </c>
      <c r="U102" s="130">
        <v>17900000</v>
      </c>
      <c r="V102" s="130">
        <v>1210000</v>
      </c>
      <c r="W102" s="130">
        <v>0</v>
      </c>
      <c r="X102" s="130">
        <v>0</v>
      </c>
      <c r="Y102" s="130">
        <v>5710000</v>
      </c>
      <c r="Z102" s="130">
        <v>4160000</v>
      </c>
      <c r="AA102" s="130">
        <v>3080000</v>
      </c>
      <c r="AB102" s="130">
        <v>0</v>
      </c>
      <c r="AC102" s="130">
        <v>98800</v>
      </c>
      <c r="AD102" s="130">
        <v>11800000</v>
      </c>
      <c r="AE102" s="130">
        <v>1430000</v>
      </c>
      <c r="AF102" s="130">
        <v>0</v>
      </c>
      <c r="AG102" s="130">
        <v>57500000</v>
      </c>
      <c r="AH102" s="130">
        <v>1310000</v>
      </c>
      <c r="AI102" s="123">
        <v>139962300</v>
      </c>
      <c r="AJ102" s="123">
        <v>20269000</v>
      </c>
      <c r="AK102" s="123">
        <v>12950000</v>
      </c>
      <c r="AL102" s="123">
        <v>11898800</v>
      </c>
      <c r="AM102" s="137">
        <v>2.04</v>
      </c>
      <c r="AN102" s="137">
        <v>1.37</v>
      </c>
      <c r="AO102" s="137">
        <v>1.24</v>
      </c>
      <c r="AP102" s="137">
        <v>1.1399999999999999</v>
      </c>
      <c r="AQ102" s="137">
        <v>5.78</v>
      </c>
    </row>
    <row r="103" spans="1:44" x14ac:dyDescent="0.25">
      <c r="A103" s="125" t="s">
        <v>190</v>
      </c>
      <c r="B103" s="130">
        <v>0</v>
      </c>
      <c r="C103" s="130">
        <v>0</v>
      </c>
      <c r="D103" s="130">
        <v>880000</v>
      </c>
      <c r="E103" s="130">
        <v>157000000</v>
      </c>
      <c r="F103" s="130">
        <v>0</v>
      </c>
      <c r="G103" s="130">
        <v>710000</v>
      </c>
      <c r="H103" s="130">
        <v>16100000</v>
      </c>
      <c r="I103" s="130">
        <v>0</v>
      </c>
      <c r="J103" s="130">
        <v>4230000</v>
      </c>
      <c r="K103" s="130">
        <v>0</v>
      </c>
      <c r="L103" s="130">
        <v>0</v>
      </c>
      <c r="M103" s="130">
        <v>320000</v>
      </c>
      <c r="N103" s="130">
        <v>0</v>
      </c>
      <c r="O103" s="130">
        <v>0</v>
      </c>
      <c r="P103" s="130">
        <v>0</v>
      </c>
      <c r="Q103" s="130">
        <v>0</v>
      </c>
      <c r="R103" s="130">
        <v>865000</v>
      </c>
      <c r="S103" s="130">
        <v>1010000</v>
      </c>
      <c r="T103" s="130">
        <v>0</v>
      </c>
      <c r="U103" s="130">
        <v>23700000</v>
      </c>
      <c r="V103" s="130">
        <v>21600000</v>
      </c>
      <c r="W103" s="130">
        <v>9260000</v>
      </c>
      <c r="X103" s="130">
        <v>613000</v>
      </c>
      <c r="Y103" s="130">
        <v>8160000</v>
      </c>
      <c r="Z103" s="130">
        <v>2680000</v>
      </c>
      <c r="AA103" s="130">
        <v>2510000</v>
      </c>
      <c r="AB103" s="130">
        <v>0</v>
      </c>
      <c r="AC103" s="130">
        <v>0</v>
      </c>
      <c r="AD103" s="130">
        <v>2160000</v>
      </c>
      <c r="AE103" s="130">
        <v>479000</v>
      </c>
      <c r="AF103" s="130">
        <v>0</v>
      </c>
      <c r="AG103" s="130">
        <v>198000</v>
      </c>
      <c r="AH103" s="130">
        <v>720000</v>
      </c>
      <c r="AI103" s="123">
        <v>179240000</v>
      </c>
      <c r="AJ103" s="123">
        <v>57048000</v>
      </c>
      <c r="AK103" s="123">
        <v>13350000</v>
      </c>
      <c r="AL103" s="123">
        <v>2160000</v>
      </c>
      <c r="AM103" s="137">
        <v>2.4900000000000002</v>
      </c>
      <c r="AN103" s="137">
        <v>3.35</v>
      </c>
      <c r="AO103" s="137">
        <v>1.27</v>
      </c>
      <c r="AP103" s="137">
        <v>0.23</v>
      </c>
      <c r="AQ103" s="137">
        <v>7.34</v>
      </c>
    </row>
    <row r="104" spans="1:44" x14ac:dyDescent="0.25">
      <c r="A104" s="125" t="s">
        <v>191</v>
      </c>
      <c r="B104" s="130">
        <v>0</v>
      </c>
      <c r="C104" s="130">
        <v>0</v>
      </c>
      <c r="D104" s="130">
        <v>10100000</v>
      </c>
      <c r="E104" s="130">
        <v>24300000</v>
      </c>
      <c r="F104" s="130">
        <v>0</v>
      </c>
      <c r="G104" s="130">
        <v>1040000</v>
      </c>
      <c r="H104" s="130">
        <v>47200000</v>
      </c>
      <c r="I104" s="130">
        <v>0</v>
      </c>
      <c r="J104" s="130">
        <v>0</v>
      </c>
      <c r="K104" s="130">
        <v>0</v>
      </c>
      <c r="L104" s="130">
        <v>0</v>
      </c>
      <c r="M104" s="130">
        <v>3220000</v>
      </c>
      <c r="N104" s="130">
        <v>0</v>
      </c>
      <c r="O104" s="130">
        <v>113000</v>
      </c>
      <c r="P104" s="130">
        <v>0</v>
      </c>
      <c r="Q104" s="130">
        <v>0</v>
      </c>
      <c r="R104" s="130">
        <v>1760000</v>
      </c>
      <c r="S104" s="130">
        <v>2080000</v>
      </c>
      <c r="T104" s="130">
        <v>0</v>
      </c>
      <c r="U104" s="130">
        <v>142000000</v>
      </c>
      <c r="V104" s="130">
        <v>37100000</v>
      </c>
      <c r="W104" s="130">
        <v>21400000</v>
      </c>
      <c r="X104" s="130">
        <v>3490000</v>
      </c>
      <c r="Y104" s="130">
        <v>13900000</v>
      </c>
      <c r="Z104" s="130">
        <v>7020000</v>
      </c>
      <c r="AA104" s="130">
        <v>4390000</v>
      </c>
      <c r="AB104" s="130">
        <v>0</v>
      </c>
      <c r="AC104" s="130">
        <v>141000</v>
      </c>
      <c r="AD104" s="130">
        <v>6020000</v>
      </c>
      <c r="AE104" s="130">
        <v>4640000</v>
      </c>
      <c r="AF104" s="130">
        <v>0</v>
      </c>
      <c r="AG104" s="130">
        <v>88100000</v>
      </c>
      <c r="AH104" s="130">
        <v>121000</v>
      </c>
      <c r="AI104" s="123">
        <v>85973000</v>
      </c>
      <c r="AJ104" s="123">
        <v>207830000</v>
      </c>
      <c r="AK104" s="123">
        <v>25310000</v>
      </c>
      <c r="AL104" s="123">
        <v>6161000</v>
      </c>
      <c r="AM104" s="137">
        <v>1.43</v>
      </c>
      <c r="AN104" s="137">
        <v>10.5</v>
      </c>
      <c r="AO104" s="137">
        <v>2.34</v>
      </c>
      <c r="AP104" s="137">
        <v>0.622</v>
      </c>
      <c r="AQ104" s="137">
        <v>14.9</v>
      </c>
    </row>
    <row r="105" spans="1:44" x14ac:dyDescent="0.25">
      <c r="A105" s="125" t="s">
        <v>192</v>
      </c>
      <c r="B105" s="130">
        <v>0</v>
      </c>
      <c r="C105" s="130">
        <v>0</v>
      </c>
      <c r="D105" s="130">
        <v>8714824.1648564544</v>
      </c>
      <c r="E105" s="130">
        <v>57001115.481711961</v>
      </c>
      <c r="F105" s="130">
        <v>1653065.6177224601</v>
      </c>
      <c r="G105" s="130">
        <v>21766179.377287224</v>
      </c>
      <c r="H105" s="130">
        <v>56129513.297716193</v>
      </c>
      <c r="I105" s="130">
        <v>0</v>
      </c>
      <c r="J105" s="130">
        <v>2289672.9877297007</v>
      </c>
      <c r="K105" s="130">
        <v>0</v>
      </c>
      <c r="L105" s="130">
        <v>0</v>
      </c>
      <c r="M105" s="130">
        <v>1674592.4577780385</v>
      </c>
      <c r="N105" s="130">
        <v>0</v>
      </c>
      <c r="O105" s="130">
        <v>469676.5103035284</v>
      </c>
      <c r="P105" s="130">
        <v>0</v>
      </c>
      <c r="Q105" s="130">
        <v>0</v>
      </c>
      <c r="R105" s="130">
        <v>1993189.6906005987</v>
      </c>
      <c r="S105" s="130">
        <v>745611.4601068513</v>
      </c>
      <c r="T105" s="130">
        <v>0</v>
      </c>
      <c r="U105" s="130">
        <v>136519305.66155893</v>
      </c>
      <c r="V105" s="130">
        <v>19546370.770465173</v>
      </c>
      <c r="W105" s="130">
        <v>21791033.09262412</v>
      </c>
      <c r="X105" s="130">
        <v>2330769.6823812597</v>
      </c>
      <c r="Y105" s="130">
        <v>6726159.024638446</v>
      </c>
      <c r="Z105" s="130">
        <v>1958942.4450576331</v>
      </c>
      <c r="AA105" s="130">
        <v>6387600.5401279861</v>
      </c>
      <c r="AB105" s="130">
        <v>0</v>
      </c>
      <c r="AC105" s="130">
        <v>0</v>
      </c>
      <c r="AD105" s="130">
        <v>6732709.054971721</v>
      </c>
      <c r="AE105" s="130">
        <v>2547452.9834243325</v>
      </c>
      <c r="AF105" s="130">
        <v>0</v>
      </c>
      <c r="AG105" s="130">
        <v>16415428.873363469</v>
      </c>
      <c r="AH105" s="130">
        <v>0</v>
      </c>
      <c r="AI105" s="123">
        <v>149698639.89510557</v>
      </c>
      <c r="AJ105" s="123">
        <v>182926280.35773695</v>
      </c>
      <c r="AK105" s="123">
        <v>15072702.009824064</v>
      </c>
      <c r="AL105" s="123">
        <v>6732709.054971721</v>
      </c>
      <c r="AM105" s="137">
        <v>2.1557789351271217</v>
      </c>
      <c r="AN105" s="137">
        <v>9.1547278238273524</v>
      </c>
      <c r="AO105" s="137">
        <v>1.424170710842384</v>
      </c>
      <c r="AP105" s="137">
        <v>0.66820675459337209</v>
      </c>
      <c r="AQ105" s="137">
        <v>13.402884224390231</v>
      </c>
      <c r="AR105" s="125"/>
    </row>
    <row r="106" spans="1:44" x14ac:dyDescent="0.25">
      <c r="A106" s="125" t="s">
        <v>193</v>
      </c>
      <c r="B106" s="130">
        <v>0</v>
      </c>
      <c r="C106" s="130">
        <v>0</v>
      </c>
      <c r="D106" s="130">
        <v>79948337.54085207</v>
      </c>
      <c r="E106" s="130">
        <v>4962402003.9531097</v>
      </c>
      <c r="F106" s="130">
        <v>0</v>
      </c>
      <c r="G106" s="130">
        <v>5849820.935830446</v>
      </c>
      <c r="H106" s="130">
        <v>7972367.3653104752</v>
      </c>
      <c r="I106" s="130">
        <v>0</v>
      </c>
      <c r="J106" s="130">
        <v>0</v>
      </c>
      <c r="K106" s="130">
        <v>10008023.64038435</v>
      </c>
      <c r="L106" s="130">
        <v>0</v>
      </c>
      <c r="M106" s="130">
        <v>18107771.189260062</v>
      </c>
      <c r="N106" s="130">
        <v>0</v>
      </c>
      <c r="O106" s="130">
        <v>197655.53141940152</v>
      </c>
      <c r="P106" s="130">
        <v>0</v>
      </c>
      <c r="Q106" s="130">
        <v>1150707.4502436446</v>
      </c>
      <c r="R106" s="130">
        <v>529755.96391318808</v>
      </c>
      <c r="S106" s="130">
        <v>767138.30016242969</v>
      </c>
      <c r="T106" s="130">
        <v>0</v>
      </c>
      <c r="U106" s="130">
        <v>6947298.3815730242</v>
      </c>
      <c r="V106" s="130">
        <v>0</v>
      </c>
      <c r="W106" s="130">
        <v>3072467.1715689148</v>
      </c>
      <c r="X106" s="130">
        <v>277891.93526292098</v>
      </c>
      <c r="Y106" s="130">
        <v>95981917.454353303</v>
      </c>
      <c r="Z106" s="130">
        <v>10600598.837550636</v>
      </c>
      <c r="AA106" s="130">
        <v>1932327.4428070998</v>
      </c>
      <c r="AB106" s="130">
        <v>14442552.691833498</v>
      </c>
      <c r="AC106" s="130">
        <v>147752.40219965164</v>
      </c>
      <c r="AD106" s="130">
        <v>120000951.09493336</v>
      </c>
      <c r="AE106" s="130">
        <v>11647353.177165885</v>
      </c>
      <c r="AF106" s="130">
        <v>0</v>
      </c>
      <c r="AG106" s="130">
        <v>145678545.5684064</v>
      </c>
      <c r="AH106" s="130">
        <v>0</v>
      </c>
      <c r="AI106" s="123">
        <v>5085636687.606411</v>
      </c>
      <c r="AJ106" s="123">
        <v>11594551.752480477</v>
      </c>
      <c r="AK106" s="123">
        <v>122957396.42654453</v>
      </c>
      <c r="AL106" s="123">
        <v>120148703.49713302</v>
      </c>
      <c r="AM106" s="137">
        <v>37.6139209691774</v>
      </c>
      <c r="AN106" s="137">
        <v>0.84441182785284097</v>
      </c>
      <c r="AO106" s="137">
        <v>10.22163147489961</v>
      </c>
      <c r="AP106" s="137">
        <v>10.002229589267095</v>
      </c>
      <c r="AQ106" s="137">
        <v>58.682193861196943</v>
      </c>
      <c r="AR106" s="125"/>
    </row>
    <row r="107" spans="1:44" x14ac:dyDescent="0.25">
      <c r="A107" s="125" t="s">
        <v>194</v>
      </c>
      <c r="B107" s="130">
        <v>0</v>
      </c>
      <c r="C107" s="130">
        <v>0</v>
      </c>
      <c r="D107" s="130">
        <v>77300000</v>
      </c>
      <c r="E107" s="130">
        <v>2470000000</v>
      </c>
      <c r="F107" s="130">
        <v>0</v>
      </c>
      <c r="G107" s="130">
        <v>6320000</v>
      </c>
      <c r="H107" s="130">
        <v>56600</v>
      </c>
      <c r="I107" s="130">
        <v>0</v>
      </c>
      <c r="J107" s="130">
        <v>0</v>
      </c>
      <c r="K107" s="130">
        <v>1710000</v>
      </c>
      <c r="L107" s="130">
        <v>0</v>
      </c>
      <c r="M107" s="130">
        <v>29100</v>
      </c>
      <c r="N107" s="130">
        <v>0</v>
      </c>
      <c r="O107" s="130">
        <v>0</v>
      </c>
      <c r="P107" s="130">
        <v>247000</v>
      </c>
      <c r="Q107" s="130">
        <v>0</v>
      </c>
      <c r="R107" s="130">
        <v>0</v>
      </c>
      <c r="S107" s="130">
        <v>0</v>
      </c>
      <c r="T107" s="130">
        <v>0</v>
      </c>
      <c r="U107" s="130">
        <v>0</v>
      </c>
      <c r="V107" s="130">
        <v>0</v>
      </c>
      <c r="W107" s="130">
        <v>0</v>
      </c>
      <c r="X107" s="130">
        <v>401000</v>
      </c>
      <c r="Y107" s="130">
        <v>15500000</v>
      </c>
      <c r="Z107" s="130">
        <v>2520000</v>
      </c>
      <c r="AA107" s="130">
        <v>914000</v>
      </c>
      <c r="AB107" s="130">
        <v>0</v>
      </c>
      <c r="AC107" s="130">
        <v>387000</v>
      </c>
      <c r="AD107" s="130">
        <v>70100000</v>
      </c>
      <c r="AE107" s="130">
        <v>8450000</v>
      </c>
      <c r="AF107" s="130">
        <v>0</v>
      </c>
      <c r="AG107" s="130">
        <v>25100000</v>
      </c>
      <c r="AH107" s="130">
        <v>137000000</v>
      </c>
      <c r="AI107" s="123">
        <v>2555662700</v>
      </c>
      <c r="AJ107" s="123">
        <v>401000</v>
      </c>
      <c r="AK107" s="123">
        <v>18934000</v>
      </c>
      <c r="AL107" s="123">
        <v>70487000</v>
      </c>
      <c r="AM107" s="137">
        <v>21.5</v>
      </c>
      <c r="AN107" s="137">
        <v>4.6199999999999998E-2</v>
      </c>
      <c r="AO107" s="137">
        <v>1.76</v>
      </c>
      <c r="AP107" s="137">
        <v>6.06</v>
      </c>
      <c r="AQ107" s="137">
        <v>29.4</v>
      </c>
      <c r="AR107" s="125"/>
    </row>
    <row r="108" spans="1:44" x14ac:dyDescent="0.25">
      <c r="A108" s="125" t="s">
        <v>195</v>
      </c>
      <c r="B108" s="130">
        <v>2330000</v>
      </c>
      <c r="C108" s="130">
        <v>0</v>
      </c>
      <c r="D108" s="130">
        <v>11000000</v>
      </c>
      <c r="E108" s="130">
        <v>80300000</v>
      </c>
      <c r="F108" s="130">
        <v>0</v>
      </c>
      <c r="G108" s="130">
        <v>3610000</v>
      </c>
      <c r="H108" s="130">
        <v>638000000</v>
      </c>
      <c r="I108" s="130">
        <v>29800000</v>
      </c>
      <c r="J108" s="130">
        <v>0</v>
      </c>
      <c r="K108" s="130">
        <v>0</v>
      </c>
      <c r="L108" s="130">
        <v>0</v>
      </c>
      <c r="M108" s="130">
        <v>3270000</v>
      </c>
      <c r="N108" s="130">
        <v>0</v>
      </c>
      <c r="O108" s="130">
        <v>147000</v>
      </c>
      <c r="P108" s="130">
        <v>0</v>
      </c>
      <c r="Q108" s="130">
        <v>2480000</v>
      </c>
      <c r="R108" s="130">
        <v>4890000</v>
      </c>
      <c r="S108" s="130">
        <v>0</v>
      </c>
      <c r="T108" s="130">
        <v>0</v>
      </c>
      <c r="U108" s="130">
        <v>89000000</v>
      </c>
      <c r="V108" s="130">
        <v>19800000</v>
      </c>
      <c r="W108" s="130">
        <v>7890000</v>
      </c>
      <c r="X108" s="130">
        <v>7760000</v>
      </c>
      <c r="Y108" s="130">
        <v>1820000</v>
      </c>
      <c r="Z108" s="130">
        <v>3260000</v>
      </c>
      <c r="AA108" s="130">
        <v>7030000</v>
      </c>
      <c r="AB108" s="130">
        <v>0</v>
      </c>
      <c r="AC108" s="130">
        <v>0</v>
      </c>
      <c r="AD108" s="130">
        <v>23600000</v>
      </c>
      <c r="AE108" s="130">
        <v>5710000</v>
      </c>
      <c r="AF108" s="130">
        <v>0</v>
      </c>
      <c r="AG108" s="130">
        <v>8710000</v>
      </c>
      <c r="AH108" s="130">
        <v>0</v>
      </c>
      <c r="AI108" s="123">
        <v>770937000</v>
      </c>
      <c r="AJ108" s="123">
        <v>129340000</v>
      </c>
      <c r="AK108" s="123">
        <v>12110000</v>
      </c>
      <c r="AL108" s="123">
        <v>23600000</v>
      </c>
      <c r="AM108" s="137">
        <v>8.14</v>
      </c>
      <c r="AN108" s="137">
        <v>6.79</v>
      </c>
      <c r="AO108" s="137">
        <v>1.1599999999999999</v>
      </c>
      <c r="AP108" s="137">
        <v>2.17</v>
      </c>
      <c r="AQ108" s="137">
        <v>18.3</v>
      </c>
      <c r="AR108" s="125"/>
    </row>
    <row r="109" spans="1:44" x14ac:dyDescent="0.25">
      <c r="A109" s="125" t="s">
        <v>196</v>
      </c>
      <c r="B109" s="130">
        <v>0</v>
      </c>
      <c r="C109" s="130">
        <v>0</v>
      </c>
      <c r="D109" s="130">
        <v>107000000</v>
      </c>
      <c r="E109" s="130">
        <v>498000000</v>
      </c>
      <c r="F109" s="130">
        <v>2060000</v>
      </c>
      <c r="G109" s="130">
        <v>10800000</v>
      </c>
      <c r="H109" s="130">
        <v>422000000</v>
      </c>
      <c r="I109" s="130">
        <v>0</v>
      </c>
      <c r="J109" s="130">
        <v>0</v>
      </c>
      <c r="K109" s="130">
        <v>19600000</v>
      </c>
      <c r="L109" s="130">
        <v>0</v>
      </c>
      <c r="M109" s="130">
        <v>9460000</v>
      </c>
      <c r="N109" s="130">
        <v>551000</v>
      </c>
      <c r="O109" s="130">
        <v>2640000</v>
      </c>
      <c r="P109" s="130">
        <v>108000000</v>
      </c>
      <c r="Q109" s="130">
        <v>6600000</v>
      </c>
      <c r="R109" s="130">
        <v>29300000</v>
      </c>
      <c r="S109" s="130">
        <v>0</v>
      </c>
      <c r="T109" s="130">
        <v>0</v>
      </c>
      <c r="U109" s="130">
        <v>0</v>
      </c>
      <c r="V109" s="130">
        <v>0</v>
      </c>
      <c r="W109" s="130">
        <v>0</v>
      </c>
      <c r="X109" s="130">
        <v>1570000</v>
      </c>
      <c r="Y109" s="130">
        <v>108000000</v>
      </c>
      <c r="Z109" s="130">
        <v>22200000</v>
      </c>
      <c r="AA109" s="130">
        <v>6860000</v>
      </c>
      <c r="AB109" s="130">
        <v>20700000</v>
      </c>
      <c r="AC109" s="130">
        <v>0</v>
      </c>
      <c r="AD109" s="130">
        <v>66700000</v>
      </c>
      <c r="AE109" s="130">
        <v>79300000</v>
      </c>
      <c r="AF109" s="130">
        <v>0</v>
      </c>
      <c r="AG109" s="130">
        <v>173000000</v>
      </c>
      <c r="AH109" s="130">
        <v>42800000</v>
      </c>
      <c r="AI109" s="123">
        <v>1186711000</v>
      </c>
      <c r="AJ109" s="123">
        <v>30870000</v>
      </c>
      <c r="AK109" s="123">
        <v>157760000</v>
      </c>
      <c r="AL109" s="123">
        <v>66700000</v>
      </c>
      <c r="AM109" s="137">
        <v>11.7</v>
      </c>
      <c r="AN109" s="137">
        <v>1.99</v>
      </c>
      <c r="AO109" s="137">
        <v>13</v>
      </c>
      <c r="AP109" s="137">
        <v>5.78</v>
      </c>
      <c r="AQ109" s="137">
        <v>32.5</v>
      </c>
      <c r="AR109" s="129" t="s">
        <v>197</v>
      </c>
    </row>
    <row r="110" spans="1:44" x14ac:dyDescent="0.25">
      <c r="A110" s="125" t="s">
        <v>198</v>
      </c>
      <c r="B110" s="130">
        <v>0</v>
      </c>
      <c r="C110" s="130">
        <v>0</v>
      </c>
      <c r="D110" s="130">
        <v>117000000</v>
      </c>
      <c r="E110" s="130">
        <v>2900000000</v>
      </c>
      <c r="F110" s="130">
        <v>63700000</v>
      </c>
      <c r="G110" s="130">
        <v>9520000</v>
      </c>
      <c r="H110" s="130">
        <v>142000000</v>
      </c>
      <c r="I110" s="130">
        <v>0</v>
      </c>
      <c r="J110" s="130">
        <v>0</v>
      </c>
      <c r="K110" s="130">
        <v>6540000</v>
      </c>
      <c r="L110" s="130">
        <v>0</v>
      </c>
      <c r="M110" s="130">
        <v>5680000</v>
      </c>
      <c r="N110" s="130">
        <v>0</v>
      </c>
      <c r="O110" s="130">
        <v>1390000</v>
      </c>
      <c r="P110" s="130">
        <v>23300000</v>
      </c>
      <c r="Q110" s="130">
        <v>413000</v>
      </c>
      <c r="R110" s="130">
        <v>5090000</v>
      </c>
      <c r="S110" s="130">
        <v>0</v>
      </c>
      <c r="T110" s="130">
        <v>0</v>
      </c>
      <c r="U110" s="130">
        <v>0</v>
      </c>
      <c r="V110" s="130">
        <v>0</v>
      </c>
      <c r="W110" s="130">
        <v>3230000</v>
      </c>
      <c r="X110" s="130">
        <v>658000</v>
      </c>
      <c r="Y110" s="130">
        <v>38900000</v>
      </c>
      <c r="Z110" s="130">
        <v>2700000</v>
      </c>
      <c r="AA110" s="130">
        <v>16300000</v>
      </c>
      <c r="AB110" s="130">
        <v>37500000</v>
      </c>
      <c r="AC110" s="130">
        <v>0</v>
      </c>
      <c r="AD110" s="130">
        <v>26700000</v>
      </c>
      <c r="AE110" s="130">
        <v>65200000</v>
      </c>
      <c r="AF110" s="130">
        <v>0</v>
      </c>
      <c r="AG110" s="130">
        <v>140000000</v>
      </c>
      <c r="AH110" s="130">
        <v>0</v>
      </c>
      <c r="AI110" s="123">
        <v>3269543000</v>
      </c>
      <c r="AJ110" s="123">
        <v>8978000</v>
      </c>
      <c r="AK110" s="123">
        <v>95400000</v>
      </c>
      <c r="AL110" s="123">
        <v>26700000</v>
      </c>
      <c r="AM110" s="137">
        <v>26.3</v>
      </c>
      <c r="AN110" s="137">
        <v>0.67700000000000005</v>
      </c>
      <c r="AO110" s="137">
        <v>8.0500000000000007</v>
      </c>
      <c r="AP110" s="137">
        <v>2.44</v>
      </c>
      <c r="AQ110" s="137">
        <v>37.5</v>
      </c>
      <c r="AR110" s="125"/>
    </row>
    <row r="111" spans="1:44" x14ac:dyDescent="0.25">
      <c r="A111" s="125" t="s">
        <v>199</v>
      </c>
      <c r="B111" s="130">
        <v>0</v>
      </c>
      <c r="C111" s="130">
        <v>0</v>
      </c>
      <c r="D111" s="130">
        <v>4620000</v>
      </c>
      <c r="E111" s="130">
        <v>182000000</v>
      </c>
      <c r="F111" s="130">
        <v>152000</v>
      </c>
      <c r="G111" s="130">
        <v>3100000</v>
      </c>
      <c r="H111" s="130">
        <v>43500000</v>
      </c>
      <c r="I111" s="130">
        <v>0</v>
      </c>
      <c r="J111" s="130">
        <v>0</v>
      </c>
      <c r="K111" s="130">
        <v>0</v>
      </c>
      <c r="L111" s="130">
        <v>0</v>
      </c>
      <c r="M111" s="130">
        <v>7110000</v>
      </c>
      <c r="N111" s="130">
        <v>0</v>
      </c>
      <c r="O111" s="130">
        <v>46000</v>
      </c>
      <c r="P111" s="130">
        <v>1550000</v>
      </c>
      <c r="Q111" s="130">
        <v>4960000</v>
      </c>
      <c r="R111" s="130">
        <v>3270000</v>
      </c>
      <c r="S111" s="130">
        <v>0</v>
      </c>
      <c r="T111" s="130">
        <v>0</v>
      </c>
      <c r="U111" s="130">
        <v>44800000</v>
      </c>
      <c r="V111" s="130">
        <v>101000000</v>
      </c>
      <c r="W111" s="130">
        <v>9780000</v>
      </c>
      <c r="X111" s="130">
        <v>4520000</v>
      </c>
      <c r="Y111" s="130">
        <v>5000000</v>
      </c>
      <c r="Z111" s="130">
        <v>3260000</v>
      </c>
      <c r="AA111" s="130">
        <v>1970000</v>
      </c>
      <c r="AB111" s="130">
        <v>0</v>
      </c>
      <c r="AC111" s="130">
        <v>0</v>
      </c>
      <c r="AD111" s="130">
        <v>13100000</v>
      </c>
      <c r="AE111" s="130">
        <v>3870000</v>
      </c>
      <c r="AF111" s="130">
        <v>0</v>
      </c>
      <c r="AG111" s="130">
        <v>89200000</v>
      </c>
      <c r="AH111" s="130">
        <v>13700000</v>
      </c>
      <c r="AI111" s="123">
        <v>247038000</v>
      </c>
      <c r="AJ111" s="123">
        <v>163370000</v>
      </c>
      <c r="AK111" s="123">
        <v>10230000</v>
      </c>
      <c r="AL111" s="123">
        <v>13100000</v>
      </c>
      <c r="AM111" s="137">
        <v>3.24</v>
      </c>
      <c r="AN111" s="137">
        <v>8.3000000000000007</v>
      </c>
      <c r="AO111" s="137">
        <v>0.99</v>
      </c>
      <c r="AP111" s="137">
        <v>1.25</v>
      </c>
      <c r="AQ111" s="137">
        <v>13.8</v>
      </c>
      <c r="AR111" s="125"/>
    </row>
    <row r="112" spans="1:44" x14ac:dyDescent="0.25">
      <c r="A112" s="125" t="s">
        <v>200</v>
      </c>
      <c r="B112" s="130">
        <v>0</v>
      </c>
      <c r="C112" s="130">
        <v>0</v>
      </c>
      <c r="D112" s="130">
        <v>14769846.768038513</v>
      </c>
      <c r="E112" s="130">
        <v>62756022.622751907</v>
      </c>
      <c r="F112" s="130">
        <v>674377.18937748286</v>
      </c>
      <c r="G112" s="130">
        <v>917826.18055147841</v>
      </c>
      <c r="H112" s="130">
        <v>5869586.4889723863</v>
      </c>
      <c r="I112" s="130">
        <v>0</v>
      </c>
      <c r="J112" s="130">
        <v>4403217.2840955788</v>
      </c>
      <c r="K112" s="130">
        <v>0</v>
      </c>
      <c r="L112" s="130">
        <v>0</v>
      </c>
      <c r="M112" s="130">
        <v>41506487.406798564</v>
      </c>
      <c r="N112" s="130">
        <v>0</v>
      </c>
      <c r="O112" s="130">
        <v>3933540.7737920503</v>
      </c>
      <c r="P112" s="130">
        <v>645002.83762891637</v>
      </c>
      <c r="Q112" s="130">
        <v>0</v>
      </c>
      <c r="R112" s="130">
        <v>9481594.5517524797</v>
      </c>
      <c r="S112" s="130">
        <v>3158574.5317912283</v>
      </c>
      <c r="T112" s="130">
        <v>0</v>
      </c>
      <c r="U112" s="130">
        <v>46631049.531301975</v>
      </c>
      <c r="V112" s="130">
        <v>157789389.22483805</v>
      </c>
      <c r="W112" s="130">
        <v>35255093.054658599</v>
      </c>
      <c r="X112" s="130">
        <v>28653398.305250589</v>
      </c>
      <c r="Y112" s="130">
        <v>2610422.904557819</v>
      </c>
      <c r="Z112" s="130">
        <v>3007886.6514021796</v>
      </c>
      <c r="AA112" s="130">
        <v>950899.23481868522</v>
      </c>
      <c r="AB112" s="130">
        <v>0</v>
      </c>
      <c r="AC112" s="130">
        <v>0</v>
      </c>
      <c r="AD112" s="130">
        <v>12596618.329125812</v>
      </c>
      <c r="AE112" s="130">
        <v>4454353.3141548745</v>
      </c>
      <c r="AF112" s="130">
        <v>0</v>
      </c>
      <c r="AG112" s="130">
        <v>90158887.649464756</v>
      </c>
      <c r="AH112" s="130">
        <v>223096.342394176</v>
      </c>
      <c r="AI112" s="123">
        <v>135475907.5520069</v>
      </c>
      <c r="AJ112" s="123">
        <v>280969099.19959295</v>
      </c>
      <c r="AK112" s="123">
        <v>6569208.7907786835</v>
      </c>
      <c r="AL112" s="123">
        <v>12596618.329125812</v>
      </c>
      <c r="AM112" s="137">
        <v>1.9881204014661453</v>
      </c>
      <c r="AN112" s="137">
        <v>13.264163868917299</v>
      </c>
      <c r="AO112" s="137">
        <v>0.65295817421699387</v>
      </c>
      <c r="AP112" s="137">
        <v>1.2033142870184788</v>
      </c>
      <c r="AQ112" s="137">
        <v>17.108556731618918</v>
      </c>
      <c r="AR112" s="125"/>
    </row>
    <row r="113" spans="1:44" x14ac:dyDescent="0.25">
      <c r="A113" s="125" t="s">
        <v>201</v>
      </c>
      <c r="B113" s="130">
        <v>15700000</v>
      </c>
      <c r="C113" s="130">
        <v>0</v>
      </c>
      <c r="D113" s="130">
        <v>37400000</v>
      </c>
      <c r="E113" s="130">
        <v>201000000</v>
      </c>
      <c r="F113" s="130">
        <v>1570000</v>
      </c>
      <c r="G113" s="130">
        <v>1120000</v>
      </c>
      <c r="H113" s="130">
        <v>14400000</v>
      </c>
      <c r="I113" s="130">
        <v>0</v>
      </c>
      <c r="J113" s="130">
        <v>8780000</v>
      </c>
      <c r="K113" s="130">
        <v>0</v>
      </c>
      <c r="L113" s="130">
        <v>0</v>
      </c>
      <c r="M113" s="130">
        <v>44700000</v>
      </c>
      <c r="N113" s="130">
        <v>0</v>
      </c>
      <c r="O113" s="130">
        <v>3430000</v>
      </c>
      <c r="P113" s="130">
        <v>6700000</v>
      </c>
      <c r="Q113" s="130">
        <v>0</v>
      </c>
      <c r="R113" s="130">
        <v>10400000</v>
      </c>
      <c r="S113" s="130">
        <v>7540000</v>
      </c>
      <c r="T113" s="130">
        <v>0</v>
      </c>
      <c r="U113" s="130">
        <v>150000000</v>
      </c>
      <c r="V113" s="130">
        <v>291000000</v>
      </c>
      <c r="W113" s="130">
        <v>79400000</v>
      </c>
      <c r="X113" s="130">
        <v>11100000</v>
      </c>
      <c r="Y113" s="130">
        <v>14900000</v>
      </c>
      <c r="Z113" s="130">
        <v>7690000</v>
      </c>
      <c r="AA113" s="130">
        <v>11800000</v>
      </c>
      <c r="AB113" s="130">
        <v>308000</v>
      </c>
      <c r="AC113" s="130">
        <v>0</v>
      </c>
      <c r="AD113" s="130">
        <v>23100000</v>
      </c>
      <c r="AE113" s="130">
        <v>6960000</v>
      </c>
      <c r="AF113" s="130">
        <v>0</v>
      </c>
      <c r="AG113" s="130">
        <v>74300000</v>
      </c>
      <c r="AH113" s="130">
        <v>0</v>
      </c>
      <c r="AI113" s="123">
        <v>334800000</v>
      </c>
      <c r="AJ113" s="123">
        <v>549440000</v>
      </c>
      <c r="AK113" s="123">
        <v>34698000</v>
      </c>
      <c r="AL113" s="123">
        <v>23100000</v>
      </c>
      <c r="AM113" s="137">
        <v>4.28</v>
      </c>
      <c r="AN113" s="137">
        <v>24.2</v>
      </c>
      <c r="AO113" s="137">
        <v>3.15</v>
      </c>
      <c r="AP113" s="137">
        <v>2.15</v>
      </c>
      <c r="AQ113" s="137">
        <v>33.799999999999997</v>
      </c>
      <c r="AR113" s="125"/>
    </row>
    <row r="114" spans="1:44" x14ac:dyDescent="0.25">
      <c r="A114" s="125" t="s">
        <v>202</v>
      </c>
      <c r="B114" s="130">
        <v>57100000</v>
      </c>
      <c r="C114" s="130">
        <v>23000000</v>
      </c>
      <c r="D114" s="130">
        <v>23400000</v>
      </c>
      <c r="E114" s="130">
        <v>340000000</v>
      </c>
      <c r="F114" s="130">
        <v>89600000</v>
      </c>
      <c r="G114" s="130">
        <v>180000000</v>
      </c>
      <c r="H114" s="130">
        <v>2800000000</v>
      </c>
      <c r="I114" s="130">
        <v>70800000</v>
      </c>
      <c r="J114" s="130">
        <v>0</v>
      </c>
      <c r="K114" s="130">
        <v>461000000</v>
      </c>
      <c r="L114" s="130">
        <v>0</v>
      </c>
      <c r="M114" s="130">
        <v>94100000</v>
      </c>
      <c r="N114" s="130">
        <v>0</v>
      </c>
      <c r="O114" s="130">
        <v>68300000</v>
      </c>
      <c r="P114" s="130">
        <v>82500000</v>
      </c>
      <c r="Q114" s="130">
        <v>2070000000</v>
      </c>
      <c r="R114" s="130">
        <v>4640000</v>
      </c>
      <c r="S114" s="130">
        <v>0</v>
      </c>
      <c r="T114" s="130">
        <v>0</v>
      </c>
      <c r="U114" s="130">
        <v>0</v>
      </c>
      <c r="V114" s="130">
        <v>0</v>
      </c>
      <c r="W114" s="130">
        <v>0</v>
      </c>
      <c r="X114" s="130">
        <v>0</v>
      </c>
      <c r="Y114" s="130">
        <v>25200000</v>
      </c>
      <c r="Z114" s="130">
        <v>6310000</v>
      </c>
      <c r="AA114" s="130">
        <v>870000</v>
      </c>
      <c r="AB114" s="130">
        <v>0</v>
      </c>
      <c r="AC114" s="130">
        <v>0</v>
      </c>
      <c r="AD114" s="130">
        <v>56600000</v>
      </c>
      <c r="AE114" s="130">
        <v>72600000</v>
      </c>
      <c r="AF114" s="130">
        <v>0</v>
      </c>
      <c r="AG114" s="130">
        <v>517000000</v>
      </c>
      <c r="AH114" s="130">
        <v>6610000</v>
      </c>
      <c r="AI114" s="123">
        <v>6359800000</v>
      </c>
      <c r="AJ114" s="123">
        <v>4640000</v>
      </c>
      <c r="AK114" s="123">
        <v>32380000</v>
      </c>
      <c r="AL114" s="123">
        <v>56600000</v>
      </c>
      <c r="AM114" s="137">
        <v>46</v>
      </c>
      <c r="AN114" s="137">
        <v>0.38800000000000001</v>
      </c>
      <c r="AO114" s="137">
        <v>2.94</v>
      </c>
      <c r="AP114" s="137">
        <v>4.96</v>
      </c>
      <c r="AQ114" s="137">
        <v>54.3</v>
      </c>
      <c r="AR114" s="125"/>
    </row>
    <row r="115" spans="1:44" x14ac:dyDescent="0.25">
      <c r="A115" s="125" t="s">
        <v>203</v>
      </c>
      <c r="B115" s="130">
        <v>1850000</v>
      </c>
      <c r="C115" s="130">
        <v>0</v>
      </c>
      <c r="D115" s="130">
        <v>30000000</v>
      </c>
      <c r="E115" s="130">
        <v>608000000</v>
      </c>
      <c r="F115" s="130">
        <v>99100000</v>
      </c>
      <c r="G115" s="130">
        <v>92100000</v>
      </c>
      <c r="H115" s="130">
        <v>1030000000</v>
      </c>
      <c r="I115" s="130">
        <v>12800000</v>
      </c>
      <c r="J115" s="130">
        <v>0</v>
      </c>
      <c r="K115" s="130">
        <v>468000000</v>
      </c>
      <c r="L115" s="130">
        <v>0</v>
      </c>
      <c r="M115" s="130">
        <v>5190000</v>
      </c>
      <c r="N115" s="130">
        <v>0</v>
      </c>
      <c r="O115" s="130">
        <v>26000000</v>
      </c>
      <c r="P115" s="130">
        <v>43400000</v>
      </c>
      <c r="Q115" s="130">
        <v>541000000</v>
      </c>
      <c r="R115" s="130">
        <v>6770000</v>
      </c>
      <c r="S115" s="130">
        <v>1450000</v>
      </c>
      <c r="T115" s="130">
        <v>0</v>
      </c>
      <c r="U115" s="130">
        <v>1790000</v>
      </c>
      <c r="V115" s="130">
        <v>4050000</v>
      </c>
      <c r="W115" s="130">
        <v>0</v>
      </c>
      <c r="X115" s="130">
        <v>3930000</v>
      </c>
      <c r="Y115" s="130">
        <v>121000000</v>
      </c>
      <c r="Z115" s="130">
        <v>16000000</v>
      </c>
      <c r="AA115" s="130">
        <v>51900000</v>
      </c>
      <c r="AB115" s="130">
        <v>62600000</v>
      </c>
      <c r="AC115" s="130">
        <v>0</v>
      </c>
      <c r="AD115" s="130">
        <v>86200000</v>
      </c>
      <c r="AE115" s="130">
        <v>43900000</v>
      </c>
      <c r="AF115" s="130">
        <v>0</v>
      </c>
      <c r="AG115" s="130">
        <v>396000000</v>
      </c>
      <c r="AH115" s="130">
        <v>0</v>
      </c>
      <c r="AI115" s="123">
        <v>2957440000</v>
      </c>
      <c r="AJ115" s="123">
        <v>17990000</v>
      </c>
      <c r="AK115" s="123">
        <v>251500000</v>
      </c>
      <c r="AL115" s="123">
        <v>86200000</v>
      </c>
      <c r="AM115" s="137">
        <v>24.2</v>
      </c>
      <c r="AN115" s="137">
        <v>1.23</v>
      </c>
      <c r="AO115" s="137">
        <v>20</v>
      </c>
      <c r="AP115" s="137">
        <v>7.33</v>
      </c>
      <c r="AQ115" s="137">
        <v>52.8</v>
      </c>
      <c r="AR115" s="125"/>
    </row>
    <row r="116" spans="1:44" x14ac:dyDescent="0.25">
      <c r="A116" s="125" t="s">
        <v>204</v>
      </c>
      <c r="B116" s="130">
        <v>571000</v>
      </c>
      <c r="C116" s="130">
        <v>423000</v>
      </c>
      <c r="D116" s="130">
        <v>84400000</v>
      </c>
      <c r="E116" s="130">
        <v>1260000000</v>
      </c>
      <c r="F116" s="130">
        <v>59800000</v>
      </c>
      <c r="G116" s="130">
        <v>23100000</v>
      </c>
      <c r="H116" s="130">
        <v>275000000</v>
      </c>
      <c r="I116" s="130">
        <v>5650000</v>
      </c>
      <c r="J116" s="130">
        <v>0</v>
      </c>
      <c r="K116" s="130">
        <v>166000000</v>
      </c>
      <c r="L116" s="130">
        <v>0</v>
      </c>
      <c r="M116" s="130">
        <v>5580000</v>
      </c>
      <c r="N116" s="130">
        <v>0</v>
      </c>
      <c r="O116" s="130">
        <v>21900000</v>
      </c>
      <c r="P116" s="130">
        <v>20600000</v>
      </c>
      <c r="Q116" s="130">
        <v>182000000</v>
      </c>
      <c r="R116" s="130">
        <v>3250000</v>
      </c>
      <c r="S116" s="130">
        <v>0</v>
      </c>
      <c r="T116" s="130">
        <v>0</v>
      </c>
      <c r="U116" s="130">
        <v>0</v>
      </c>
      <c r="V116" s="130">
        <v>23100000</v>
      </c>
      <c r="W116" s="130">
        <v>0</v>
      </c>
      <c r="X116" s="130">
        <v>971000</v>
      </c>
      <c r="Y116" s="130">
        <v>11000000</v>
      </c>
      <c r="Z116" s="130">
        <v>6600000</v>
      </c>
      <c r="AA116" s="130">
        <v>24400000</v>
      </c>
      <c r="AB116" s="130">
        <v>0</v>
      </c>
      <c r="AC116" s="130">
        <v>178000</v>
      </c>
      <c r="AD116" s="130">
        <v>36500000</v>
      </c>
      <c r="AE116" s="130">
        <v>32300000</v>
      </c>
      <c r="AF116" s="130">
        <v>0</v>
      </c>
      <c r="AG116" s="130">
        <v>183000000</v>
      </c>
      <c r="AH116" s="130">
        <v>0</v>
      </c>
      <c r="AI116" s="123">
        <v>2105024000</v>
      </c>
      <c r="AJ116" s="123">
        <v>27321000</v>
      </c>
      <c r="AK116" s="123">
        <v>42000000</v>
      </c>
      <c r="AL116" s="123">
        <v>36678000</v>
      </c>
      <c r="AM116" s="137">
        <v>18.399999999999999</v>
      </c>
      <c r="AN116" s="137">
        <v>1.77</v>
      </c>
      <c r="AO116" s="137">
        <v>3.73</v>
      </c>
      <c r="AP116" s="137">
        <v>3.28</v>
      </c>
      <c r="AQ116" s="137">
        <v>27.2</v>
      </c>
      <c r="AR116" s="125"/>
    </row>
    <row r="117" spans="1:44" x14ac:dyDescent="0.25">
      <c r="A117" s="125" t="s">
        <v>205</v>
      </c>
      <c r="B117" s="130">
        <v>6060000</v>
      </c>
      <c r="C117" s="130">
        <v>0</v>
      </c>
      <c r="D117" s="130">
        <v>82400000</v>
      </c>
      <c r="E117" s="130">
        <v>659000000</v>
      </c>
      <c r="F117" s="130">
        <v>316000</v>
      </c>
      <c r="G117" s="130">
        <v>662000</v>
      </c>
      <c r="H117" s="130">
        <v>9900000</v>
      </c>
      <c r="I117" s="130">
        <v>0</v>
      </c>
      <c r="J117" s="130">
        <v>0</v>
      </c>
      <c r="K117" s="130">
        <v>4820000</v>
      </c>
      <c r="L117" s="130">
        <v>0</v>
      </c>
      <c r="M117" s="130">
        <v>20700000</v>
      </c>
      <c r="N117" s="130">
        <v>0</v>
      </c>
      <c r="O117" s="130">
        <v>10900000</v>
      </c>
      <c r="P117" s="130">
        <v>12000000</v>
      </c>
      <c r="Q117" s="130">
        <v>41700000</v>
      </c>
      <c r="R117" s="130">
        <v>691000</v>
      </c>
      <c r="S117" s="130">
        <v>1450000</v>
      </c>
      <c r="T117" s="130">
        <v>0</v>
      </c>
      <c r="U117" s="130">
        <v>86100000</v>
      </c>
      <c r="V117" s="130">
        <v>131000000</v>
      </c>
      <c r="W117" s="130">
        <v>26400000</v>
      </c>
      <c r="X117" s="130">
        <v>2440000</v>
      </c>
      <c r="Y117" s="130">
        <v>6850000</v>
      </c>
      <c r="Z117" s="130">
        <v>3200000</v>
      </c>
      <c r="AA117" s="130">
        <v>1410000</v>
      </c>
      <c r="AB117" s="130">
        <v>0</v>
      </c>
      <c r="AC117" s="130">
        <v>651000</v>
      </c>
      <c r="AD117" s="130">
        <v>13900000</v>
      </c>
      <c r="AE117" s="130">
        <v>14900000</v>
      </c>
      <c r="AF117" s="130">
        <v>0</v>
      </c>
      <c r="AG117" s="130">
        <v>40200000</v>
      </c>
      <c r="AH117" s="130">
        <v>0</v>
      </c>
      <c r="AI117" s="123">
        <v>848458000</v>
      </c>
      <c r="AJ117" s="123">
        <v>248081000</v>
      </c>
      <c r="AK117" s="123">
        <v>11460000</v>
      </c>
      <c r="AL117" s="123">
        <v>14551000</v>
      </c>
      <c r="AM117" s="137">
        <v>8.83</v>
      </c>
      <c r="AN117" s="137">
        <v>11.9</v>
      </c>
      <c r="AO117" s="137">
        <v>1.1000000000000001</v>
      </c>
      <c r="AP117" s="137">
        <v>1.38</v>
      </c>
      <c r="AQ117" s="137">
        <v>23.3</v>
      </c>
      <c r="AR117" s="125"/>
    </row>
    <row r="118" spans="1:44" x14ac:dyDescent="0.25">
      <c r="A118" s="125" t="s">
        <v>206</v>
      </c>
      <c r="B118" s="130">
        <v>17200000</v>
      </c>
      <c r="C118" s="130">
        <v>5140000</v>
      </c>
      <c r="D118" s="130">
        <v>84600000</v>
      </c>
      <c r="E118" s="130">
        <v>675000000</v>
      </c>
      <c r="F118" s="130">
        <v>1310000</v>
      </c>
      <c r="G118" s="130">
        <v>1760000</v>
      </c>
      <c r="H118" s="130">
        <v>11300000</v>
      </c>
      <c r="I118" s="130">
        <v>0</v>
      </c>
      <c r="J118" s="130">
        <v>0</v>
      </c>
      <c r="K118" s="130">
        <v>6420000</v>
      </c>
      <c r="L118" s="130">
        <v>0</v>
      </c>
      <c r="M118" s="130">
        <v>47400000</v>
      </c>
      <c r="N118" s="130">
        <v>0</v>
      </c>
      <c r="O118" s="130">
        <v>35400000</v>
      </c>
      <c r="P118" s="130">
        <v>3280000</v>
      </c>
      <c r="Q118" s="130">
        <v>51600000</v>
      </c>
      <c r="R118" s="130">
        <v>19000000</v>
      </c>
      <c r="S118" s="130">
        <v>75700000</v>
      </c>
      <c r="T118" s="130">
        <v>3010000</v>
      </c>
      <c r="U118" s="130">
        <v>517000000</v>
      </c>
      <c r="V118" s="130">
        <v>1280000000</v>
      </c>
      <c r="W118" s="130">
        <v>219000000</v>
      </c>
      <c r="X118" s="130">
        <v>109000000</v>
      </c>
      <c r="Y118" s="130">
        <v>38900000</v>
      </c>
      <c r="Z118" s="130">
        <v>4340000</v>
      </c>
      <c r="AA118" s="130">
        <v>8420000</v>
      </c>
      <c r="AB118" s="130">
        <v>0</v>
      </c>
      <c r="AC118" s="130">
        <v>3760000</v>
      </c>
      <c r="AD118" s="130">
        <v>115000000</v>
      </c>
      <c r="AE118" s="130">
        <v>25700000</v>
      </c>
      <c r="AF118" s="130">
        <v>0</v>
      </c>
      <c r="AG118" s="130">
        <v>433000000</v>
      </c>
      <c r="AH118" s="130">
        <v>0</v>
      </c>
      <c r="AI118" s="123">
        <v>940410000</v>
      </c>
      <c r="AJ118" s="123">
        <v>2222710000</v>
      </c>
      <c r="AK118" s="123">
        <v>51660000</v>
      </c>
      <c r="AL118" s="123">
        <v>118760000</v>
      </c>
      <c r="AM118" s="137">
        <v>9.6300000000000008</v>
      </c>
      <c r="AN118" s="137">
        <v>79.599999999999994</v>
      </c>
      <c r="AO118" s="137">
        <v>4.54</v>
      </c>
      <c r="AP118" s="137">
        <v>9.92</v>
      </c>
      <c r="AQ118" s="137">
        <v>104</v>
      </c>
      <c r="AR118" s="125"/>
    </row>
    <row r="119" spans="1:44" x14ac:dyDescent="0.25">
      <c r="A119" s="125" t="s">
        <v>207</v>
      </c>
      <c r="B119" s="130">
        <v>3500000</v>
      </c>
      <c r="C119" s="130">
        <v>0</v>
      </c>
      <c r="D119" s="130">
        <v>170000000</v>
      </c>
      <c r="E119" s="130">
        <v>1010000000</v>
      </c>
      <c r="F119" s="130">
        <v>1560000</v>
      </c>
      <c r="G119" s="130">
        <v>5110000</v>
      </c>
      <c r="H119" s="130">
        <v>10000000</v>
      </c>
      <c r="I119" s="130">
        <v>0</v>
      </c>
      <c r="J119" s="130">
        <v>0</v>
      </c>
      <c r="K119" s="130">
        <v>297000</v>
      </c>
      <c r="L119" s="130">
        <v>0</v>
      </c>
      <c r="M119" s="130">
        <v>37100000</v>
      </c>
      <c r="N119" s="130">
        <v>0</v>
      </c>
      <c r="O119" s="130">
        <v>23400000</v>
      </c>
      <c r="P119" s="130">
        <v>12900000</v>
      </c>
      <c r="Q119" s="130">
        <v>65700000</v>
      </c>
      <c r="R119" s="130">
        <v>4050000</v>
      </c>
      <c r="S119" s="130">
        <v>6570000</v>
      </c>
      <c r="T119" s="130">
        <v>0</v>
      </c>
      <c r="U119" s="130">
        <v>75800000</v>
      </c>
      <c r="V119" s="130">
        <v>115000000</v>
      </c>
      <c r="W119" s="130">
        <v>34800000</v>
      </c>
      <c r="X119" s="130">
        <v>11900000</v>
      </c>
      <c r="Y119" s="130">
        <v>18600000</v>
      </c>
      <c r="Z119" s="130">
        <v>3590000</v>
      </c>
      <c r="AA119" s="130">
        <v>1820000</v>
      </c>
      <c r="AB119" s="130">
        <v>0</v>
      </c>
      <c r="AC119" s="130">
        <v>1090000</v>
      </c>
      <c r="AD119" s="130">
        <v>40200000</v>
      </c>
      <c r="AE119" s="130">
        <v>0</v>
      </c>
      <c r="AF119" s="130">
        <v>0</v>
      </c>
      <c r="AG119" s="130">
        <v>246000000</v>
      </c>
      <c r="AH119" s="130">
        <v>0</v>
      </c>
      <c r="AI119" s="123">
        <v>1339567000</v>
      </c>
      <c r="AJ119" s="123">
        <v>248120000</v>
      </c>
      <c r="AK119" s="123">
        <v>24010000</v>
      </c>
      <c r="AL119" s="123">
        <v>41290000</v>
      </c>
      <c r="AM119" s="137">
        <v>12.7</v>
      </c>
      <c r="AN119" s="137">
        <v>11.9</v>
      </c>
      <c r="AO119" s="137">
        <v>2.21</v>
      </c>
      <c r="AP119" s="137">
        <v>3.67</v>
      </c>
      <c r="AQ119" s="137">
        <v>30.5</v>
      </c>
      <c r="AR119" s="125"/>
    </row>
    <row r="120" spans="1:44" x14ac:dyDescent="0.25">
      <c r="A120" s="125" t="s">
        <v>208</v>
      </c>
      <c r="B120" s="130">
        <v>96100000</v>
      </c>
      <c r="C120" s="130">
        <v>0</v>
      </c>
      <c r="D120" s="130">
        <v>8540000</v>
      </c>
      <c r="E120" s="130">
        <v>406000000</v>
      </c>
      <c r="F120" s="130">
        <v>40600000</v>
      </c>
      <c r="G120" s="130">
        <v>33200000</v>
      </c>
      <c r="H120" s="130">
        <v>1060000000</v>
      </c>
      <c r="I120" s="130">
        <v>1010000000</v>
      </c>
      <c r="J120" s="130">
        <v>0</v>
      </c>
      <c r="K120" s="130">
        <v>47400000</v>
      </c>
      <c r="L120" s="130">
        <v>16300000</v>
      </c>
      <c r="M120" s="130">
        <v>15100000</v>
      </c>
      <c r="N120" s="130">
        <v>0</v>
      </c>
      <c r="O120" s="130">
        <v>1670000</v>
      </c>
      <c r="P120" s="130">
        <v>106000000</v>
      </c>
      <c r="Q120" s="130">
        <v>15600000000</v>
      </c>
      <c r="R120" s="130">
        <v>1230000</v>
      </c>
      <c r="S120" s="130">
        <v>0</v>
      </c>
      <c r="T120" s="130">
        <v>0</v>
      </c>
      <c r="U120" s="130">
        <v>0</v>
      </c>
      <c r="V120" s="130">
        <v>11400000</v>
      </c>
      <c r="W120" s="130">
        <v>0</v>
      </c>
      <c r="X120" s="130">
        <v>666000</v>
      </c>
      <c r="Y120" s="130">
        <v>6520000</v>
      </c>
      <c r="Z120" s="130">
        <v>7430000</v>
      </c>
      <c r="AA120" s="130">
        <v>787000</v>
      </c>
      <c r="AB120" s="130">
        <v>6780000</v>
      </c>
      <c r="AC120" s="130">
        <v>0</v>
      </c>
      <c r="AD120" s="130">
        <v>7910000</v>
      </c>
      <c r="AE120" s="130">
        <v>91500000</v>
      </c>
      <c r="AF120" s="130">
        <v>0</v>
      </c>
      <c r="AG120" s="130">
        <v>1540000000</v>
      </c>
      <c r="AH120" s="130">
        <v>5600000</v>
      </c>
      <c r="AI120" s="123">
        <v>18440910000</v>
      </c>
      <c r="AJ120" s="123">
        <v>13296000</v>
      </c>
      <c r="AK120" s="123">
        <v>21517000</v>
      </c>
      <c r="AL120" s="123">
        <v>7910000</v>
      </c>
      <c r="AM120" s="137">
        <v>107</v>
      </c>
      <c r="AN120" s="137">
        <v>0.95299999999999996</v>
      </c>
      <c r="AO120" s="137">
        <v>1.99</v>
      </c>
      <c r="AP120" s="137">
        <v>0.77800000000000002</v>
      </c>
      <c r="AQ120" s="137">
        <v>111</v>
      </c>
      <c r="AR120" s="125"/>
    </row>
    <row r="121" spans="1:44" x14ac:dyDescent="0.25">
      <c r="A121" s="125" t="s">
        <v>209</v>
      </c>
      <c r="B121" s="130">
        <v>46500000</v>
      </c>
      <c r="C121" s="130">
        <v>14900000</v>
      </c>
      <c r="D121" s="130">
        <v>21000000</v>
      </c>
      <c r="E121" s="130">
        <v>499000000</v>
      </c>
      <c r="F121" s="130">
        <v>716000000</v>
      </c>
      <c r="G121" s="130">
        <v>9250000</v>
      </c>
      <c r="H121" s="130">
        <v>519000000</v>
      </c>
      <c r="I121" s="130">
        <v>1860000000</v>
      </c>
      <c r="J121" s="130">
        <v>0</v>
      </c>
      <c r="K121" s="130">
        <v>9870000</v>
      </c>
      <c r="L121" s="130">
        <v>0</v>
      </c>
      <c r="M121" s="130">
        <v>5720000</v>
      </c>
      <c r="N121" s="130">
        <v>129000</v>
      </c>
      <c r="O121" s="130">
        <v>12600000</v>
      </c>
      <c r="P121" s="130">
        <v>135000000</v>
      </c>
      <c r="Q121" s="130">
        <v>2110000000</v>
      </c>
      <c r="R121" s="130">
        <v>466000</v>
      </c>
      <c r="S121" s="130">
        <v>0</v>
      </c>
      <c r="T121" s="130">
        <v>0</v>
      </c>
      <c r="U121" s="130">
        <v>0</v>
      </c>
      <c r="V121" s="130">
        <v>76500000</v>
      </c>
      <c r="W121" s="130">
        <v>12200000</v>
      </c>
      <c r="X121" s="130">
        <v>25500000</v>
      </c>
      <c r="Y121" s="130">
        <v>29300000</v>
      </c>
      <c r="Z121" s="130">
        <v>8810000</v>
      </c>
      <c r="AA121" s="130">
        <v>44900000</v>
      </c>
      <c r="AB121" s="130">
        <v>9080000</v>
      </c>
      <c r="AC121" s="130">
        <v>3320000</v>
      </c>
      <c r="AD121" s="130">
        <v>56600000</v>
      </c>
      <c r="AE121" s="130">
        <v>31100000</v>
      </c>
      <c r="AF121" s="130">
        <v>0</v>
      </c>
      <c r="AG121" s="130">
        <v>381000000</v>
      </c>
      <c r="AH121" s="130">
        <v>26400000</v>
      </c>
      <c r="AI121" s="123">
        <v>5958969000</v>
      </c>
      <c r="AJ121" s="123">
        <v>114666000</v>
      </c>
      <c r="AK121" s="123">
        <v>92090000</v>
      </c>
      <c r="AL121" s="123">
        <v>59920000</v>
      </c>
      <c r="AM121" s="137">
        <v>42.9</v>
      </c>
      <c r="AN121" s="137">
        <v>6.13</v>
      </c>
      <c r="AO121" s="137">
        <v>7.8</v>
      </c>
      <c r="AP121" s="137">
        <v>5.21</v>
      </c>
      <c r="AQ121" s="137">
        <v>62.1</v>
      </c>
      <c r="AR121" s="125"/>
    </row>
    <row r="122" spans="1:44" x14ac:dyDescent="0.25">
      <c r="A122" s="125" t="s">
        <v>210</v>
      </c>
      <c r="B122" s="130">
        <v>5300000</v>
      </c>
      <c r="C122" s="130">
        <v>0</v>
      </c>
      <c r="D122" s="130">
        <v>153000000</v>
      </c>
      <c r="E122" s="130">
        <v>2360000000</v>
      </c>
      <c r="F122" s="130">
        <v>194000000</v>
      </c>
      <c r="G122" s="130">
        <v>16900000</v>
      </c>
      <c r="H122" s="130">
        <v>125000000</v>
      </c>
      <c r="I122" s="130">
        <v>89500000</v>
      </c>
      <c r="J122" s="130">
        <v>0</v>
      </c>
      <c r="K122" s="130">
        <v>730000</v>
      </c>
      <c r="L122" s="130">
        <v>0</v>
      </c>
      <c r="M122" s="130">
        <v>1410000</v>
      </c>
      <c r="N122" s="130">
        <v>0</v>
      </c>
      <c r="O122" s="130">
        <v>22100000</v>
      </c>
      <c r="P122" s="130">
        <v>59700000</v>
      </c>
      <c r="Q122" s="130">
        <v>205000000</v>
      </c>
      <c r="R122" s="130">
        <v>4010000</v>
      </c>
      <c r="S122" s="130">
        <v>0</v>
      </c>
      <c r="T122" s="130">
        <v>0</v>
      </c>
      <c r="U122" s="130">
        <v>12400000</v>
      </c>
      <c r="V122" s="130">
        <v>152000000</v>
      </c>
      <c r="W122" s="130">
        <v>7910000</v>
      </c>
      <c r="X122" s="130">
        <v>56300000</v>
      </c>
      <c r="Y122" s="130">
        <v>5640000</v>
      </c>
      <c r="Z122" s="130">
        <v>1130000</v>
      </c>
      <c r="AA122" s="130">
        <v>22500000</v>
      </c>
      <c r="AB122" s="130">
        <v>0</v>
      </c>
      <c r="AC122" s="130">
        <v>731000</v>
      </c>
      <c r="AD122" s="130">
        <v>33700000</v>
      </c>
      <c r="AE122" s="130">
        <v>26100000</v>
      </c>
      <c r="AF122" s="130">
        <v>9980000</v>
      </c>
      <c r="AG122" s="130">
        <v>136000000</v>
      </c>
      <c r="AH122" s="130">
        <v>0</v>
      </c>
      <c r="AI122" s="123">
        <v>3232640000</v>
      </c>
      <c r="AJ122" s="123">
        <v>232620000</v>
      </c>
      <c r="AK122" s="123">
        <v>29270000</v>
      </c>
      <c r="AL122" s="123">
        <v>34431000</v>
      </c>
      <c r="AM122" s="137">
        <v>26.4</v>
      </c>
      <c r="AN122" s="137">
        <v>11.4</v>
      </c>
      <c r="AO122" s="137">
        <v>2.67</v>
      </c>
      <c r="AP122" s="137">
        <v>3.11</v>
      </c>
      <c r="AQ122" s="137">
        <v>43.6</v>
      </c>
      <c r="AR122" s="125"/>
    </row>
    <row r="123" spans="1:44" x14ac:dyDescent="0.25">
      <c r="A123" s="125" t="s">
        <v>211</v>
      </c>
      <c r="B123" s="130">
        <v>1120000</v>
      </c>
      <c r="C123" s="130">
        <v>9800000</v>
      </c>
      <c r="D123" s="130">
        <v>28600000</v>
      </c>
      <c r="E123" s="130">
        <v>244000000</v>
      </c>
      <c r="F123" s="130">
        <v>240000000</v>
      </c>
      <c r="G123" s="130">
        <v>43700000</v>
      </c>
      <c r="H123" s="130">
        <v>2290000000</v>
      </c>
      <c r="I123" s="130">
        <v>21300000000</v>
      </c>
      <c r="J123" s="130">
        <v>0</v>
      </c>
      <c r="K123" s="130">
        <v>5120000</v>
      </c>
      <c r="L123" s="130">
        <v>0</v>
      </c>
      <c r="M123" s="130">
        <v>26600000</v>
      </c>
      <c r="N123" s="130">
        <v>0</v>
      </c>
      <c r="O123" s="130">
        <v>5790000</v>
      </c>
      <c r="P123" s="130">
        <v>15600000</v>
      </c>
      <c r="Q123" s="130">
        <v>72200000</v>
      </c>
      <c r="R123" s="130">
        <v>4930000</v>
      </c>
      <c r="S123" s="130">
        <v>832000</v>
      </c>
      <c r="T123" s="130">
        <v>0</v>
      </c>
      <c r="U123" s="130">
        <v>0</v>
      </c>
      <c r="V123" s="130">
        <v>18600000</v>
      </c>
      <c r="W123" s="130">
        <v>0</v>
      </c>
      <c r="X123" s="130">
        <v>6090000</v>
      </c>
      <c r="Y123" s="130">
        <v>6510000</v>
      </c>
      <c r="Z123" s="130">
        <v>2370000</v>
      </c>
      <c r="AA123" s="130">
        <v>1550000</v>
      </c>
      <c r="AB123" s="130">
        <v>0</v>
      </c>
      <c r="AC123" s="130">
        <v>810000</v>
      </c>
      <c r="AD123" s="130">
        <v>93000000</v>
      </c>
      <c r="AE123" s="130">
        <v>44100000</v>
      </c>
      <c r="AF123" s="130">
        <v>0</v>
      </c>
      <c r="AG123" s="130">
        <v>263000000</v>
      </c>
      <c r="AH123" s="130">
        <v>0</v>
      </c>
      <c r="AI123" s="123">
        <v>24282530000</v>
      </c>
      <c r="AJ123" s="123">
        <v>30452000</v>
      </c>
      <c r="AK123" s="123">
        <v>10430000</v>
      </c>
      <c r="AL123" s="123">
        <v>93810000</v>
      </c>
      <c r="AM123" s="137">
        <v>134</v>
      </c>
      <c r="AN123" s="137">
        <v>1.94</v>
      </c>
      <c r="AO123" s="137">
        <v>1.01</v>
      </c>
      <c r="AP123" s="137">
        <v>7.93</v>
      </c>
      <c r="AQ123" s="137">
        <v>145</v>
      </c>
      <c r="AR123" s="125"/>
    </row>
    <row r="124" spans="1:44" x14ac:dyDescent="0.25">
      <c r="A124" s="125" t="s">
        <v>212</v>
      </c>
      <c r="B124" s="130">
        <v>2260000</v>
      </c>
      <c r="C124" s="130">
        <v>0</v>
      </c>
      <c r="D124" s="130">
        <v>18900000</v>
      </c>
      <c r="E124" s="130">
        <v>457000000</v>
      </c>
      <c r="F124" s="130">
        <v>220000000</v>
      </c>
      <c r="G124" s="130">
        <v>152000000</v>
      </c>
      <c r="H124" s="130">
        <v>1380000000</v>
      </c>
      <c r="I124" s="130">
        <v>50400000000</v>
      </c>
      <c r="J124" s="130">
        <v>0</v>
      </c>
      <c r="K124" s="130">
        <v>5810000</v>
      </c>
      <c r="L124" s="130">
        <v>0</v>
      </c>
      <c r="M124" s="130">
        <v>24800000</v>
      </c>
      <c r="N124" s="130">
        <v>45800</v>
      </c>
      <c r="O124" s="130">
        <v>10100000</v>
      </c>
      <c r="P124" s="130">
        <v>12000000</v>
      </c>
      <c r="Q124" s="130">
        <v>39600000</v>
      </c>
      <c r="R124" s="130">
        <v>1440000</v>
      </c>
      <c r="S124" s="130">
        <v>0</v>
      </c>
      <c r="T124" s="130">
        <v>0</v>
      </c>
      <c r="U124" s="130">
        <v>8990000</v>
      </c>
      <c r="V124" s="130">
        <v>14700000</v>
      </c>
      <c r="W124" s="130">
        <v>2860000</v>
      </c>
      <c r="X124" s="130">
        <v>11200000</v>
      </c>
      <c r="Y124" s="130">
        <v>10200000</v>
      </c>
      <c r="Z124" s="130">
        <v>916000</v>
      </c>
      <c r="AA124" s="130">
        <v>4770000</v>
      </c>
      <c r="AB124" s="130">
        <v>3060000</v>
      </c>
      <c r="AC124" s="130">
        <v>7990000</v>
      </c>
      <c r="AD124" s="130">
        <v>70200000</v>
      </c>
      <c r="AE124" s="130">
        <v>34400000</v>
      </c>
      <c r="AF124" s="130">
        <v>0</v>
      </c>
      <c r="AG124" s="130">
        <v>205000000</v>
      </c>
      <c r="AH124" s="130">
        <v>0</v>
      </c>
      <c r="AI124" s="123">
        <v>52722515800</v>
      </c>
      <c r="AJ124" s="123">
        <v>39190000</v>
      </c>
      <c r="AK124" s="123">
        <v>18946000</v>
      </c>
      <c r="AL124" s="123">
        <v>78190000</v>
      </c>
      <c r="AM124" s="137">
        <v>252</v>
      </c>
      <c r="AN124" s="137">
        <v>2.42</v>
      </c>
      <c r="AO124" s="137">
        <v>1.77</v>
      </c>
      <c r="AP124" s="137">
        <v>6.69</v>
      </c>
      <c r="AQ124" s="137">
        <v>263</v>
      </c>
      <c r="AR124" s="125"/>
    </row>
    <row r="125" spans="1:44" x14ac:dyDescent="0.25">
      <c r="A125" s="125" t="s">
        <v>213</v>
      </c>
      <c r="B125" s="130">
        <v>0</v>
      </c>
      <c r="C125" s="130">
        <v>0</v>
      </c>
      <c r="D125" s="130">
        <v>27200000</v>
      </c>
      <c r="E125" s="130">
        <v>171000000</v>
      </c>
      <c r="F125" s="130">
        <v>9240000</v>
      </c>
      <c r="G125" s="130">
        <v>16900000</v>
      </c>
      <c r="H125" s="130">
        <v>308000000</v>
      </c>
      <c r="I125" s="130">
        <v>13800000000</v>
      </c>
      <c r="J125" s="130">
        <v>0</v>
      </c>
      <c r="K125" s="130">
        <v>1070000</v>
      </c>
      <c r="L125" s="130">
        <v>309000</v>
      </c>
      <c r="M125" s="130">
        <v>12900000</v>
      </c>
      <c r="N125" s="130">
        <v>0</v>
      </c>
      <c r="O125" s="130">
        <v>37900000</v>
      </c>
      <c r="P125" s="130">
        <v>17300000</v>
      </c>
      <c r="Q125" s="130">
        <v>12100000</v>
      </c>
      <c r="R125" s="130">
        <v>19100</v>
      </c>
      <c r="S125" s="130">
        <v>1900000</v>
      </c>
      <c r="T125" s="130">
        <v>2290000</v>
      </c>
      <c r="U125" s="130">
        <v>0</v>
      </c>
      <c r="V125" s="130">
        <v>20700000</v>
      </c>
      <c r="W125" s="130">
        <v>3970000</v>
      </c>
      <c r="X125" s="130">
        <v>14900000</v>
      </c>
      <c r="Y125" s="130">
        <v>2140000</v>
      </c>
      <c r="Z125" s="130">
        <v>399000</v>
      </c>
      <c r="AA125" s="130">
        <v>9670000</v>
      </c>
      <c r="AB125" s="130">
        <v>0</v>
      </c>
      <c r="AC125" s="130">
        <v>20300000</v>
      </c>
      <c r="AD125" s="130">
        <v>15500000</v>
      </c>
      <c r="AE125" s="130">
        <v>7890000</v>
      </c>
      <c r="AF125" s="130">
        <v>0</v>
      </c>
      <c r="AG125" s="130">
        <v>289000000</v>
      </c>
      <c r="AH125" s="130">
        <v>6400000</v>
      </c>
      <c r="AI125" s="123">
        <v>14413919000</v>
      </c>
      <c r="AJ125" s="123">
        <v>43779100</v>
      </c>
      <c r="AK125" s="123">
        <v>12209000</v>
      </c>
      <c r="AL125" s="123">
        <v>35800000</v>
      </c>
      <c r="AM125" s="137">
        <v>87.5</v>
      </c>
      <c r="AN125" s="137">
        <v>2.66</v>
      </c>
      <c r="AO125" s="137">
        <v>1.17</v>
      </c>
      <c r="AP125" s="137">
        <v>3.21</v>
      </c>
      <c r="AQ125" s="137">
        <v>94.5</v>
      </c>
      <c r="AR125" s="125"/>
    </row>
    <row r="126" spans="1:44" x14ac:dyDescent="0.25">
      <c r="A126" s="125" t="s">
        <v>214</v>
      </c>
      <c r="B126" s="130">
        <v>0</v>
      </c>
      <c r="C126" s="130">
        <v>0</v>
      </c>
      <c r="D126" s="130">
        <v>36400000</v>
      </c>
      <c r="E126" s="130">
        <v>72500000</v>
      </c>
      <c r="F126" s="130">
        <v>0</v>
      </c>
      <c r="G126" s="130">
        <v>12100000</v>
      </c>
      <c r="H126" s="130">
        <v>0</v>
      </c>
      <c r="I126" s="130">
        <v>0</v>
      </c>
      <c r="J126" s="130">
        <v>0</v>
      </c>
      <c r="K126" s="130">
        <v>0</v>
      </c>
      <c r="L126" s="130">
        <v>0</v>
      </c>
      <c r="M126" s="130">
        <v>2840000</v>
      </c>
      <c r="N126" s="130">
        <v>0</v>
      </c>
      <c r="O126" s="130">
        <v>6160000</v>
      </c>
      <c r="P126" s="130">
        <v>1430000</v>
      </c>
      <c r="Q126" s="130">
        <v>84300</v>
      </c>
      <c r="R126" s="130">
        <v>3330000</v>
      </c>
      <c r="S126" s="130">
        <v>6590000</v>
      </c>
      <c r="T126" s="130">
        <v>0</v>
      </c>
      <c r="U126" s="130">
        <v>258000000</v>
      </c>
      <c r="V126" s="130">
        <v>43300000</v>
      </c>
      <c r="W126" s="130">
        <v>44200000</v>
      </c>
      <c r="X126" s="130">
        <v>177000000</v>
      </c>
      <c r="Y126" s="130">
        <v>9630000</v>
      </c>
      <c r="Z126" s="130">
        <v>1560000</v>
      </c>
      <c r="AA126" s="130">
        <v>2320000</v>
      </c>
      <c r="AB126" s="130">
        <v>0</v>
      </c>
      <c r="AC126" s="130">
        <v>149000000</v>
      </c>
      <c r="AD126" s="130">
        <v>36000000</v>
      </c>
      <c r="AE126" s="130">
        <v>19900000</v>
      </c>
      <c r="AF126" s="130">
        <v>0</v>
      </c>
      <c r="AG126" s="130">
        <v>128000000</v>
      </c>
      <c r="AH126" s="130">
        <v>2820000</v>
      </c>
      <c r="AI126" s="123">
        <v>131514300</v>
      </c>
      <c r="AJ126" s="123">
        <v>532420000</v>
      </c>
      <c r="AK126" s="123">
        <v>13510000</v>
      </c>
      <c r="AL126" s="123">
        <v>199000000</v>
      </c>
      <c r="AM126" s="137">
        <v>1.94</v>
      </c>
      <c r="AN126" s="137">
        <v>23</v>
      </c>
      <c r="AO126" s="137">
        <v>1.28</v>
      </c>
      <c r="AP126" s="137">
        <v>16</v>
      </c>
      <c r="AQ126" s="137">
        <v>42.3</v>
      </c>
      <c r="AR126" s="125"/>
    </row>
    <row r="127" spans="1:44" x14ac:dyDescent="0.25">
      <c r="A127" s="125" t="s">
        <v>215</v>
      </c>
      <c r="B127" s="130">
        <v>0</v>
      </c>
      <c r="C127" s="130">
        <v>0</v>
      </c>
      <c r="D127" s="130">
        <v>32900000</v>
      </c>
      <c r="E127" s="130">
        <v>121000000</v>
      </c>
      <c r="F127" s="130">
        <v>555000</v>
      </c>
      <c r="G127" s="130">
        <v>26500000</v>
      </c>
      <c r="H127" s="130">
        <v>27600</v>
      </c>
      <c r="I127" s="130">
        <v>0</v>
      </c>
      <c r="J127" s="130">
        <v>0</v>
      </c>
      <c r="K127" s="130">
        <v>4330000</v>
      </c>
      <c r="L127" s="130">
        <v>0</v>
      </c>
      <c r="M127" s="130">
        <v>1040000</v>
      </c>
      <c r="N127" s="130">
        <v>0</v>
      </c>
      <c r="O127" s="130">
        <v>4450000</v>
      </c>
      <c r="P127" s="130">
        <v>635000</v>
      </c>
      <c r="Q127" s="130">
        <v>151000</v>
      </c>
      <c r="R127" s="130">
        <v>12700000</v>
      </c>
      <c r="S127" s="130">
        <v>18200000</v>
      </c>
      <c r="T127" s="130">
        <v>0</v>
      </c>
      <c r="U127" s="130">
        <v>213000000</v>
      </c>
      <c r="V127" s="130">
        <v>26400000</v>
      </c>
      <c r="W127" s="130">
        <v>16800000</v>
      </c>
      <c r="X127" s="130">
        <v>412000000</v>
      </c>
      <c r="Y127" s="130">
        <v>22600000</v>
      </c>
      <c r="Z127" s="130">
        <v>841000</v>
      </c>
      <c r="AA127" s="130">
        <v>3180000</v>
      </c>
      <c r="AB127" s="130">
        <v>0</v>
      </c>
      <c r="AC127" s="130">
        <v>74100000</v>
      </c>
      <c r="AD127" s="130">
        <v>58300000</v>
      </c>
      <c r="AE127" s="130">
        <v>16000000</v>
      </c>
      <c r="AF127" s="130">
        <v>0</v>
      </c>
      <c r="AG127" s="130">
        <v>62300000</v>
      </c>
      <c r="AH127" s="130">
        <v>115000000</v>
      </c>
      <c r="AI127" s="123">
        <v>191588600</v>
      </c>
      <c r="AJ127" s="123">
        <v>699100000</v>
      </c>
      <c r="AK127" s="123">
        <v>26621000</v>
      </c>
      <c r="AL127" s="123">
        <v>132400000</v>
      </c>
      <c r="AM127" s="137">
        <v>2.64</v>
      </c>
      <c r="AN127" s="137">
        <v>29.2</v>
      </c>
      <c r="AO127" s="137">
        <v>2.4300000000000002</v>
      </c>
      <c r="AP127" s="137">
        <v>11</v>
      </c>
      <c r="AQ127" s="137">
        <v>45.3</v>
      </c>
      <c r="AR127" s="125"/>
    </row>
    <row r="128" spans="1:44" x14ac:dyDescent="0.25">
      <c r="A128" s="125" t="s">
        <v>216</v>
      </c>
      <c r="B128" s="130">
        <v>671000</v>
      </c>
      <c r="C128" s="130">
        <v>0</v>
      </c>
      <c r="D128" s="130">
        <v>55200000</v>
      </c>
      <c r="E128" s="130">
        <v>51600000</v>
      </c>
      <c r="F128" s="130">
        <v>1190000</v>
      </c>
      <c r="G128" s="130">
        <v>17800000</v>
      </c>
      <c r="H128" s="130">
        <v>0</v>
      </c>
      <c r="I128" s="130">
        <v>0</v>
      </c>
      <c r="J128" s="130">
        <v>0</v>
      </c>
      <c r="K128" s="130">
        <v>370000</v>
      </c>
      <c r="L128" s="130">
        <v>0</v>
      </c>
      <c r="M128" s="130">
        <v>5070000</v>
      </c>
      <c r="N128" s="130">
        <v>0</v>
      </c>
      <c r="O128" s="130">
        <v>8410000</v>
      </c>
      <c r="P128" s="130">
        <v>1760000</v>
      </c>
      <c r="Q128" s="130">
        <v>0</v>
      </c>
      <c r="R128" s="130">
        <v>22500000</v>
      </c>
      <c r="S128" s="130">
        <v>12500000</v>
      </c>
      <c r="T128" s="130">
        <v>0</v>
      </c>
      <c r="U128" s="130">
        <v>451000000</v>
      </c>
      <c r="V128" s="130">
        <v>52800000</v>
      </c>
      <c r="W128" s="130">
        <v>58800000</v>
      </c>
      <c r="X128" s="130">
        <v>547000000</v>
      </c>
      <c r="Y128" s="130">
        <v>9160000</v>
      </c>
      <c r="Z128" s="130">
        <v>4630000</v>
      </c>
      <c r="AA128" s="130">
        <v>6380000</v>
      </c>
      <c r="AB128" s="130">
        <v>0</v>
      </c>
      <c r="AC128" s="130">
        <v>101000000</v>
      </c>
      <c r="AD128" s="130">
        <v>69500000</v>
      </c>
      <c r="AE128" s="130">
        <v>23800000</v>
      </c>
      <c r="AF128" s="130">
        <v>0</v>
      </c>
      <c r="AG128" s="130">
        <v>61900000</v>
      </c>
      <c r="AH128" s="130">
        <v>1140000000</v>
      </c>
      <c r="AI128" s="123">
        <v>142071000</v>
      </c>
      <c r="AJ128" s="123">
        <v>1144600000</v>
      </c>
      <c r="AK128" s="123">
        <v>20170000</v>
      </c>
      <c r="AL128" s="123">
        <v>170500000</v>
      </c>
      <c r="AM128" s="137">
        <v>2.0699999999999998</v>
      </c>
      <c r="AN128" s="137">
        <v>44.6</v>
      </c>
      <c r="AO128" s="137">
        <v>1.87</v>
      </c>
      <c r="AP128" s="137">
        <v>13.9</v>
      </c>
      <c r="AQ128" s="137">
        <v>62.4</v>
      </c>
      <c r="AR128" s="125"/>
    </row>
    <row r="129" spans="1:44" x14ac:dyDescent="0.25">
      <c r="A129" s="125" t="s">
        <v>217</v>
      </c>
      <c r="B129" s="130">
        <v>0</v>
      </c>
      <c r="C129" s="130">
        <v>0</v>
      </c>
      <c r="D129" s="130">
        <v>12700000</v>
      </c>
      <c r="E129" s="130">
        <v>161000000</v>
      </c>
      <c r="F129" s="130">
        <v>133000000</v>
      </c>
      <c r="G129" s="130">
        <v>96100000</v>
      </c>
      <c r="H129" s="130">
        <v>72600000</v>
      </c>
      <c r="I129" s="130">
        <v>117000000</v>
      </c>
      <c r="J129" s="130">
        <v>0</v>
      </c>
      <c r="K129" s="130">
        <v>12600000</v>
      </c>
      <c r="L129" s="130">
        <v>0</v>
      </c>
      <c r="M129" s="130">
        <v>11100000</v>
      </c>
      <c r="N129" s="130">
        <v>0</v>
      </c>
      <c r="O129" s="130">
        <v>49400000</v>
      </c>
      <c r="P129" s="130">
        <v>1900000</v>
      </c>
      <c r="Q129" s="130">
        <v>5410000</v>
      </c>
      <c r="R129" s="130">
        <v>92000</v>
      </c>
      <c r="S129" s="130">
        <v>0</v>
      </c>
      <c r="T129" s="130">
        <v>0</v>
      </c>
      <c r="U129" s="130">
        <v>0</v>
      </c>
      <c r="V129" s="130">
        <v>2370000</v>
      </c>
      <c r="W129" s="130">
        <v>0</v>
      </c>
      <c r="X129" s="130">
        <v>2080000</v>
      </c>
      <c r="Y129" s="130">
        <v>16800000</v>
      </c>
      <c r="Z129" s="130">
        <v>2360000</v>
      </c>
      <c r="AA129" s="130">
        <v>14900000</v>
      </c>
      <c r="AB129" s="130">
        <v>0</v>
      </c>
      <c r="AC129" s="130">
        <v>4080000</v>
      </c>
      <c r="AD129" s="130">
        <v>18900000</v>
      </c>
      <c r="AE129" s="130">
        <v>7380000</v>
      </c>
      <c r="AF129" s="130">
        <v>0</v>
      </c>
      <c r="AG129" s="130">
        <v>116000000</v>
      </c>
      <c r="AH129" s="130">
        <v>0</v>
      </c>
      <c r="AI129" s="123">
        <v>672810000</v>
      </c>
      <c r="AJ129" s="123">
        <v>4542000</v>
      </c>
      <c r="AK129" s="123">
        <v>34060000</v>
      </c>
      <c r="AL129" s="123">
        <v>22980000</v>
      </c>
      <c r="AM129" s="137">
        <v>7.29</v>
      </c>
      <c r="AN129" s="137">
        <v>0.375</v>
      </c>
      <c r="AO129" s="137">
        <v>3.07</v>
      </c>
      <c r="AP129" s="137">
        <v>2.12</v>
      </c>
      <c r="AQ129" s="137">
        <v>12.9</v>
      </c>
      <c r="AR129" s="125"/>
    </row>
    <row r="130" spans="1:44" x14ac:dyDescent="0.25">
      <c r="A130" s="125" t="s">
        <v>218</v>
      </c>
      <c r="B130" s="130">
        <v>7140000</v>
      </c>
      <c r="C130" s="130">
        <v>0</v>
      </c>
      <c r="D130" s="130">
        <v>31900000</v>
      </c>
      <c r="E130" s="130">
        <v>126000000</v>
      </c>
      <c r="F130" s="130">
        <v>0</v>
      </c>
      <c r="G130" s="130">
        <v>58600000</v>
      </c>
      <c r="H130" s="130">
        <v>28400000</v>
      </c>
      <c r="I130" s="130">
        <v>90100000</v>
      </c>
      <c r="J130" s="130">
        <v>0</v>
      </c>
      <c r="K130" s="130">
        <v>4790000</v>
      </c>
      <c r="L130" s="130">
        <v>0</v>
      </c>
      <c r="M130" s="130">
        <v>55800000</v>
      </c>
      <c r="N130" s="130">
        <v>0</v>
      </c>
      <c r="O130" s="130">
        <v>73500000</v>
      </c>
      <c r="P130" s="130">
        <v>22900000</v>
      </c>
      <c r="Q130" s="130">
        <v>614000</v>
      </c>
      <c r="R130" s="130">
        <v>2020000</v>
      </c>
      <c r="S130" s="130">
        <v>0</v>
      </c>
      <c r="T130" s="130">
        <v>0</v>
      </c>
      <c r="U130" s="130">
        <v>0</v>
      </c>
      <c r="V130" s="130">
        <v>0</v>
      </c>
      <c r="W130" s="130">
        <v>0</v>
      </c>
      <c r="X130" s="130">
        <v>4950000</v>
      </c>
      <c r="Y130" s="130">
        <v>32100000</v>
      </c>
      <c r="Z130" s="130">
        <v>10900000</v>
      </c>
      <c r="AA130" s="130">
        <v>64100000</v>
      </c>
      <c r="AB130" s="130">
        <v>4350000</v>
      </c>
      <c r="AC130" s="130">
        <v>14500000</v>
      </c>
      <c r="AD130" s="130">
        <v>155000000</v>
      </c>
      <c r="AE130" s="130">
        <v>40200000</v>
      </c>
      <c r="AF130" s="130">
        <v>64700000</v>
      </c>
      <c r="AG130" s="130">
        <v>9820000000</v>
      </c>
      <c r="AH130" s="130">
        <v>317000</v>
      </c>
      <c r="AI130" s="123">
        <v>499744000</v>
      </c>
      <c r="AJ130" s="123">
        <v>6970000</v>
      </c>
      <c r="AK130" s="123">
        <v>111450000</v>
      </c>
      <c r="AL130" s="123">
        <v>169500000</v>
      </c>
      <c r="AM130" s="137">
        <v>5.73</v>
      </c>
      <c r="AN130" s="137">
        <v>0.54400000000000004</v>
      </c>
      <c r="AO130" s="137">
        <v>9.32</v>
      </c>
      <c r="AP130" s="137">
        <v>13.8</v>
      </c>
      <c r="AQ130" s="137">
        <v>29.4</v>
      </c>
      <c r="AR130" s="125" t="s">
        <v>219</v>
      </c>
    </row>
    <row r="131" spans="1:44" x14ac:dyDescent="0.25">
      <c r="A131" s="125" t="s">
        <v>220</v>
      </c>
      <c r="B131" s="130">
        <v>0</v>
      </c>
      <c r="C131" s="130">
        <v>0</v>
      </c>
      <c r="D131" s="130">
        <v>89800000</v>
      </c>
      <c r="E131" s="130">
        <v>142000000</v>
      </c>
      <c r="F131" s="130">
        <v>9510000</v>
      </c>
      <c r="G131" s="130">
        <v>176000000</v>
      </c>
      <c r="H131" s="130">
        <v>2890000</v>
      </c>
      <c r="I131" s="130">
        <v>8640000</v>
      </c>
      <c r="J131" s="130">
        <v>59600000</v>
      </c>
      <c r="K131" s="130">
        <v>0</v>
      </c>
      <c r="L131" s="130">
        <v>0</v>
      </c>
      <c r="M131" s="130">
        <v>23300000</v>
      </c>
      <c r="N131" s="130">
        <v>0</v>
      </c>
      <c r="O131" s="130">
        <v>246000000</v>
      </c>
      <c r="P131" s="130">
        <v>11200000</v>
      </c>
      <c r="Q131" s="130">
        <v>411000</v>
      </c>
      <c r="R131" s="130">
        <v>2980000</v>
      </c>
      <c r="S131" s="130">
        <v>2040000</v>
      </c>
      <c r="T131" s="130">
        <v>0</v>
      </c>
      <c r="U131" s="130">
        <v>26400000</v>
      </c>
      <c r="V131" s="130">
        <v>22700000</v>
      </c>
      <c r="W131" s="130">
        <v>0</v>
      </c>
      <c r="X131" s="130">
        <v>7020000</v>
      </c>
      <c r="Y131" s="130">
        <v>13800000</v>
      </c>
      <c r="Z131" s="130">
        <v>403000</v>
      </c>
      <c r="AA131" s="130">
        <v>4260000</v>
      </c>
      <c r="AB131" s="130">
        <v>0</v>
      </c>
      <c r="AC131" s="130">
        <v>10600000</v>
      </c>
      <c r="AD131" s="130">
        <v>47100000</v>
      </c>
      <c r="AE131" s="130">
        <v>30300000</v>
      </c>
      <c r="AF131" s="130">
        <v>0</v>
      </c>
      <c r="AG131" s="130">
        <v>276000000</v>
      </c>
      <c r="AH131" s="130">
        <v>667000</v>
      </c>
      <c r="AI131" s="123">
        <v>769351000</v>
      </c>
      <c r="AJ131" s="123">
        <v>61140000</v>
      </c>
      <c r="AK131" s="123">
        <v>18463000</v>
      </c>
      <c r="AL131" s="123">
        <v>57700000</v>
      </c>
      <c r="AM131" s="137">
        <v>8.1999999999999993</v>
      </c>
      <c r="AN131" s="137">
        <v>3.58</v>
      </c>
      <c r="AO131" s="137">
        <v>1.73</v>
      </c>
      <c r="AP131" s="137">
        <v>5.04</v>
      </c>
      <c r="AQ131" s="137">
        <v>18.5</v>
      </c>
      <c r="AR131" s="125"/>
    </row>
    <row r="132" spans="1:44" x14ac:dyDescent="0.25">
      <c r="A132" s="125" t="s">
        <v>221</v>
      </c>
      <c r="B132" s="130">
        <v>0</v>
      </c>
      <c r="C132" s="130">
        <v>0</v>
      </c>
      <c r="D132" s="130">
        <v>62700000</v>
      </c>
      <c r="E132" s="130">
        <v>1060000000</v>
      </c>
      <c r="F132" s="130">
        <v>73200000</v>
      </c>
      <c r="G132" s="130">
        <v>737000000</v>
      </c>
      <c r="H132" s="130">
        <v>123000000</v>
      </c>
      <c r="I132" s="130">
        <v>106000000</v>
      </c>
      <c r="J132" s="130">
        <v>30700000</v>
      </c>
      <c r="K132" s="130">
        <v>57400000</v>
      </c>
      <c r="L132" s="130">
        <v>0</v>
      </c>
      <c r="M132" s="130">
        <v>5870000</v>
      </c>
      <c r="N132" s="130">
        <v>0</v>
      </c>
      <c r="O132" s="130">
        <v>105000000</v>
      </c>
      <c r="P132" s="130">
        <v>4880000</v>
      </c>
      <c r="Q132" s="130">
        <v>0</v>
      </c>
      <c r="R132" s="130">
        <v>1210000</v>
      </c>
      <c r="S132" s="130">
        <v>0</v>
      </c>
      <c r="T132" s="130">
        <v>0</v>
      </c>
      <c r="U132" s="130">
        <v>0</v>
      </c>
      <c r="V132" s="130">
        <v>830000</v>
      </c>
      <c r="W132" s="130">
        <v>0</v>
      </c>
      <c r="X132" s="130">
        <v>2170000</v>
      </c>
      <c r="Y132" s="130">
        <v>7060000</v>
      </c>
      <c r="Z132" s="130">
        <v>1160000</v>
      </c>
      <c r="AA132" s="130">
        <v>5140000</v>
      </c>
      <c r="AB132" s="130">
        <v>2560000</v>
      </c>
      <c r="AC132" s="130">
        <v>2630000</v>
      </c>
      <c r="AD132" s="130">
        <v>19200000</v>
      </c>
      <c r="AE132" s="130">
        <v>19500000</v>
      </c>
      <c r="AF132" s="130">
        <v>0</v>
      </c>
      <c r="AG132" s="130">
        <v>118000000</v>
      </c>
      <c r="AH132" s="130">
        <v>796000</v>
      </c>
      <c r="AI132" s="123">
        <v>2365750000</v>
      </c>
      <c r="AJ132" s="123">
        <v>4210000</v>
      </c>
      <c r="AK132" s="123">
        <v>15920000</v>
      </c>
      <c r="AL132" s="123">
        <v>21830000</v>
      </c>
      <c r="AM132" s="137">
        <v>20.2</v>
      </c>
      <c r="AN132" s="137">
        <v>0.35199999999999998</v>
      </c>
      <c r="AO132" s="137">
        <v>1.5</v>
      </c>
      <c r="AP132" s="137">
        <v>2.02</v>
      </c>
      <c r="AQ132" s="137">
        <v>24.1</v>
      </c>
      <c r="AR132" s="125"/>
    </row>
    <row r="133" spans="1:44" x14ac:dyDescent="0.25">
      <c r="A133" s="125" t="s">
        <v>222</v>
      </c>
      <c r="B133" s="130">
        <v>0</v>
      </c>
      <c r="C133" s="130">
        <v>0</v>
      </c>
      <c r="D133" s="130">
        <v>51900000</v>
      </c>
      <c r="E133" s="130">
        <v>614000000</v>
      </c>
      <c r="F133" s="130">
        <v>115000000</v>
      </c>
      <c r="G133" s="130">
        <v>693000000</v>
      </c>
      <c r="H133" s="130">
        <v>45200000</v>
      </c>
      <c r="I133" s="130">
        <v>20100000</v>
      </c>
      <c r="J133" s="130">
        <v>45600000</v>
      </c>
      <c r="K133" s="130">
        <v>45600000</v>
      </c>
      <c r="L133" s="130">
        <v>0</v>
      </c>
      <c r="M133" s="130">
        <v>9870000</v>
      </c>
      <c r="N133" s="130">
        <v>0</v>
      </c>
      <c r="O133" s="130">
        <v>45500000</v>
      </c>
      <c r="P133" s="130">
        <v>19100000</v>
      </c>
      <c r="Q133" s="130">
        <v>0</v>
      </c>
      <c r="R133" s="130">
        <v>7900000</v>
      </c>
      <c r="S133" s="130">
        <v>0</v>
      </c>
      <c r="T133" s="130">
        <v>0</v>
      </c>
      <c r="U133" s="130">
        <v>4720000</v>
      </c>
      <c r="V133" s="130">
        <v>0</v>
      </c>
      <c r="W133" s="130">
        <v>0</v>
      </c>
      <c r="X133" s="130">
        <v>1940000</v>
      </c>
      <c r="Y133" s="130">
        <v>301000</v>
      </c>
      <c r="Z133" s="130">
        <v>432000</v>
      </c>
      <c r="AA133" s="130">
        <v>37800000</v>
      </c>
      <c r="AB133" s="130">
        <v>13000000</v>
      </c>
      <c r="AC133" s="130">
        <v>5160000</v>
      </c>
      <c r="AD133" s="130">
        <v>23700000</v>
      </c>
      <c r="AE133" s="130">
        <v>11700000</v>
      </c>
      <c r="AF133" s="130">
        <v>0</v>
      </c>
      <c r="AG133" s="130">
        <v>53300000</v>
      </c>
      <c r="AH133" s="130">
        <v>346000</v>
      </c>
      <c r="AI133" s="123">
        <v>1704870000</v>
      </c>
      <c r="AJ133" s="123">
        <v>14560000</v>
      </c>
      <c r="AK133" s="123">
        <v>51533000</v>
      </c>
      <c r="AL133" s="123">
        <v>28860000</v>
      </c>
      <c r="AM133" s="137">
        <v>15.5</v>
      </c>
      <c r="AN133" s="137">
        <v>1.03</v>
      </c>
      <c r="AO133" s="137">
        <v>4.51</v>
      </c>
      <c r="AP133" s="137">
        <v>2.62</v>
      </c>
      <c r="AQ133" s="137">
        <v>23.7</v>
      </c>
      <c r="AR133" s="125"/>
    </row>
    <row r="134" spans="1:44" x14ac:dyDescent="0.25">
      <c r="A134" s="125" t="s">
        <v>223</v>
      </c>
      <c r="B134" s="130">
        <v>0</v>
      </c>
      <c r="C134" s="130">
        <v>0</v>
      </c>
      <c r="D134" s="130">
        <v>24170492.57324018</v>
      </c>
      <c r="E134" s="130">
        <v>52388500.753439397</v>
      </c>
      <c r="F134" s="130">
        <v>0</v>
      </c>
      <c r="G134" s="130">
        <v>1867540852.0714688</v>
      </c>
      <c r="H134" s="130">
        <v>1532906.7105031407</v>
      </c>
      <c r="I134" s="130">
        <v>517231.25697176065</v>
      </c>
      <c r="J134" s="130">
        <v>17481751.110589247</v>
      </c>
      <c r="K134" s="130">
        <v>0</v>
      </c>
      <c r="L134" s="130">
        <v>0</v>
      </c>
      <c r="M134" s="130">
        <v>18128143.407894477</v>
      </c>
      <c r="N134" s="130">
        <v>0</v>
      </c>
      <c r="O134" s="130">
        <v>58346347.286639653</v>
      </c>
      <c r="P134" s="130">
        <v>4451163.427855731</v>
      </c>
      <c r="Q134" s="130">
        <v>0</v>
      </c>
      <c r="R134" s="130">
        <v>159690.01350319965</v>
      </c>
      <c r="S134" s="130">
        <v>0</v>
      </c>
      <c r="T134" s="130">
        <v>0</v>
      </c>
      <c r="U134" s="130">
        <v>21076733.399870835</v>
      </c>
      <c r="V134" s="130">
        <v>10704710.464001251</v>
      </c>
      <c r="W134" s="130">
        <v>0</v>
      </c>
      <c r="X134" s="130">
        <v>1738781.5808528541</v>
      </c>
      <c r="Y134" s="130">
        <v>6303450.1653652703</v>
      </c>
      <c r="Z134" s="130">
        <v>1059316.2292804164</v>
      </c>
      <c r="AA134" s="130">
        <v>41197088.005636111</v>
      </c>
      <c r="AB134" s="130">
        <v>8982563.2595549803</v>
      </c>
      <c r="AC134" s="130">
        <v>10326229.476114992</v>
      </c>
      <c r="AD134" s="130">
        <v>31113974.833166987</v>
      </c>
      <c r="AE134" s="130">
        <v>3662938.609366131</v>
      </c>
      <c r="AF134" s="130">
        <v>0</v>
      </c>
      <c r="AG134" s="130">
        <v>20285661.167537522</v>
      </c>
      <c r="AH134" s="130">
        <v>0</v>
      </c>
      <c r="AI134" s="123">
        <v>2044557388.5986023</v>
      </c>
      <c r="AJ134" s="123">
        <v>33679915.458228141</v>
      </c>
      <c r="AK134" s="123">
        <v>57542417.659836784</v>
      </c>
      <c r="AL134" s="123">
        <v>41440204.309281975</v>
      </c>
      <c r="AM134" s="137">
        <v>17.963815275730713</v>
      </c>
      <c r="AN134" s="137">
        <v>2.1217168295486424</v>
      </c>
      <c r="AO134" s="137">
        <v>5.0103656954807798</v>
      </c>
      <c r="AP134" s="137">
        <v>3.6812875955070616</v>
      </c>
      <c r="AQ134" s="137">
        <v>28.777185396267196</v>
      </c>
      <c r="AR134" s="125"/>
    </row>
  </sheetData>
  <hyperlinks>
    <hyperlink ref="C4" r:id="rId1" display="llubelczyk@bigelow.org" xr:uid="{00000000-0004-0000-0300-000000000000}"/>
  </hyperlinks>
  <pageMargins left="0.7" right="0.7" top="0.75" bottom="0.75" header="0.3" footer="0.3"/>
  <pageSetup orientation="portrait"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0"/>
  <sheetViews>
    <sheetView workbookViewId="0">
      <selection activeCell="B13" sqref="B13:C90"/>
    </sheetView>
  </sheetViews>
  <sheetFormatPr defaultColWidth="9" defaultRowHeight="15" x14ac:dyDescent="0.25"/>
  <cols>
    <col min="1" max="1" width="20.875" style="3" customWidth="1"/>
    <col min="2" max="2" width="15.875" style="3" customWidth="1"/>
    <col min="3" max="3" width="21.625" style="3" customWidth="1"/>
    <col min="4" max="4" width="45.375" style="3" customWidth="1"/>
    <col min="5" max="5" width="22.375" style="3" customWidth="1"/>
    <col min="6" max="7" width="9" style="3"/>
    <col min="8" max="8" width="22" style="3" customWidth="1"/>
    <col min="9" max="16384" width="9" style="3"/>
  </cols>
  <sheetData>
    <row r="1" spans="1:8" s="2" customFormat="1" ht="18.75" x14ac:dyDescent="0.3">
      <c r="A1" s="1" t="s">
        <v>763</v>
      </c>
      <c r="B1" s="33"/>
      <c r="C1" s="33"/>
      <c r="H1" s="86"/>
    </row>
    <row r="2" spans="1:8" s="2" customFormat="1" ht="18.75" x14ac:dyDescent="0.3">
      <c r="A2" s="1"/>
      <c r="B2" s="33"/>
      <c r="C2" s="33"/>
      <c r="H2" s="86"/>
    </row>
    <row r="3" spans="1:8" s="2" customFormat="1" x14ac:dyDescent="0.25">
      <c r="A3" s="3" t="s">
        <v>1</v>
      </c>
      <c r="B3" s="81" t="s">
        <v>764</v>
      </c>
      <c r="C3" s="117" t="s">
        <v>765</v>
      </c>
      <c r="H3" s="86"/>
    </row>
    <row r="4" spans="1:8" x14ac:dyDescent="0.25">
      <c r="A4" s="3" t="s">
        <v>766</v>
      </c>
    </row>
    <row r="5" spans="1:8" x14ac:dyDescent="0.25">
      <c r="A5" s="3" t="s">
        <v>767</v>
      </c>
    </row>
    <row r="7" spans="1:8" x14ac:dyDescent="0.25">
      <c r="A7" s="6" t="s">
        <v>5</v>
      </c>
    </row>
    <row r="8" spans="1:8" x14ac:dyDescent="0.25">
      <c r="A8" s="3" t="s">
        <v>6</v>
      </c>
      <c r="B8" s="3" t="s">
        <v>7</v>
      </c>
    </row>
    <row r="9" spans="1:8" ht="18.75" x14ac:dyDescent="0.35">
      <c r="A9" s="20" t="s">
        <v>768</v>
      </c>
      <c r="B9" s="113" t="s">
        <v>769</v>
      </c>
    </row>
    <row r="10" spans="1:8" ht="16.5" customHeight="1" x14ac:dyDescent="0.35">
      <c r="A10" s="20" t="s">
        <v>770</v>
      </c>
      <c r="B10" s="113" t="s">
        <v>771</v>
      </c>
    </row>
    <row r="11" spans="1:8" ht="16.5" customHeight="1" x14ac:dyDescent="0.25">
      <c r="A11" s="20" t="s">
        <v>772</v>
      </c>
      <c r="B11" s="113"/>
    </row>
    <row r="13" spans="1:8" ht="18.75" x14ac:dyDescent="0.35">
      <c r="A13" s="21" t="s">
        <v>6</v>
      </c>
      <c r="B13" s="8" t="s">
        <v>773</v>
      </c>
      <c r="C13" s="8" t="s">
        <v>774</v>
      </c>
      <c r="D13" s="21" t="s">
        <v>139</v>
      </c>
    </row>
    <row r="14" spans="1:8" x14ac:dyDescent="0.25">
      <c r="A14" s="115" t="s">
        <v>140</v>
      </c>
      <c r="B14" s="16">
        <v>42.76</v>
      </c>
      <c r="C14" s="16">
        <v>20.86</v>
      </c>
    </row>
    <row r="15" spans="1:8" x14ac:dyDescent="0.25">
      <c r="A15" s="115" t="s">
        <v>141</v>
      </c>
      <c r="B15" s="16">
        <v>48.909898710672088</v>
      </c>
      <c r="C15" s="16">
        <v>9.9572269362117449</v>
      </c>
    </row>
    <row r="16" spans="1:8" x14ac:dyDescent="0.25">
      <c r="A16" s="115" t="s">
        <v>143</v>
      </c>
      <c r="B16" s="16">
        <v>24.570814603482567</v>
      </c>
      <c r="C16" s="16">
        <v>14.846413657693393</v>
      </c>
    </row>
    <row r="17" spans="1:3" x14ac:dyDescent="0.25">
      <c r="A17" s="115" t="s">
        <v>144</v>
      </c>
      <c r="B17" s="16">
        <v>12.45</v>
      </c>
      <c r="C17" s="16">
        <v>5.14</v>
      </c>
    </row>
    <row r="18" spans="1:3" x14ac:dyDescent="0.25">
      <c r="A18" s="115" t="s">
        <v>146</v>
      </c>
      <c r="B18" s="16">
        <v>2.62</v>
      </c>
      <c r="C18" s="16">
        <v>0.68</v>
      </c>
    </row>
    <row r="19" spans="1:3" x14ac:dyDescent="0.25">
      <c r="A19" s="115" t="s">
        <v>147</v>
      </c>
      <c r="B19" s="16">
        <v>7.3</v>
      </c>
      <c r="C19" s="16">
        <v>2.06</v>
      </c>
    </row>
    <row r="20" spans="1:3" x14ac:dyDescent="0.25">
      <c r="A20" s="101" t="s">
        <v>148</v>
      </c>
      <c r="B20" s="16">
        <v>19.16</v>
      </c>
      <c r="C20" s="16">
        <v>11.29</v>
      </c>
    </row>
    <row r="21" spans="1:3" x14ac:dyDescent="0.25">
      <c r="A21" s="101" t="s">
        <v>149</v>
      </c>
      <c r="B21" s="16">
        <v>48.17</v>
      </c>
      <c r="C21" s="16">
        <v>16.52</v>
      </c>
    </row>
    <row r="22" spans="1:3" x14ac:dyDescent="0.25">
      <c r="A22" s="101" t="s">
        <v>150</v>
      </c>
      <c r="B22" s="16">
        <v>33.020000000000003</v>
      </c>
      <c r="C22" s="16">
        <v>20.7</v>
      </c>
    </row>
    <row r="23" spans="1:3" x14ac:dyDescent="0.25">
      <c r="A23" s="101" t="s">
        <v>151</v>
      </c>
      <c r="B23" s="16">
        <v>27.15</v>
      </c>
      <c r="C23" s="16">
        <v>9.98</v>
      </c>
    </row>
    <row r="24" spans="1:3" x14ac:dyDescent="0.25">
      <c r="A24" s="101" t="s">
        <v>153</v>
      </c>
      <c r="B24" s="16">
        <v>22.22</v>
      </c>
      <c r="C24" s="16">
        <v>13.95</v>
      </c>
    </row>
    <row r="25" spans="1:3" x14ac:dyDescent="0.25">
      <c r="A25" s="101" t="s">
        <v>155</v>
      </c>
      <c r="B25" s="16">
        <v>18.05</v>
      </c>
      <c r="C25" s="16">
        <v>11.01</v>
      </c>
    </row>
    <row r="26" spans="1:3" x14ac:dyDescent="0.25">
      <c r="A26" s="101" t="s">
        <v>157</v>
      </c>
      <c r="B26" s="16">
        <v>24.37</v>
      </c>
      <c r="C26" s="16">
        <v>9.6300000000000008</v>
      </c>
    </row>
    <row r="27" spans="1:3" x14ac:dyDescent="0.25">
      <c r="A27" s="101" t="s">
        <v>158</v>
      </c>
      <c r="B27" s="16">
        <v>23.3</v>
      </c>
      <c r="C27" s="16">
        <v>9.2100000000000009</v>
      </c>
    </row>
    <row r="28" spans="1:3" x14ac:dyDescent="0.25">
      <c r="A28" s="101" t="s">
        <v>159</v>
      </c>
      <c r="B28" s="16">
        <v>26.95</v>
      </c>
      <c r="C28" s="16">
        <v>10.65</v>
      </c>
    </row>
    <row r="29" spans="1:3" x14ac:dyDescent="0.25">
      <c r="A29" s="63" t="s">
        <v>160</v>
      </c>
      <c r="B29" s="16">
        <v>51.72</v>
      </c>
      <c r="C29" s="16">
        <v>52.24</v>
      </c>
    </row>
    <row r="30" spans="1:3" x14ac:dyDescent="0.25">
      <c r="A30" s="63" t="s">
        <v>161</v>
      </c>
      <c r="B30" s="16">
        <v>9.77</v>
      </c>
      <c r="C30" s="16">
        <v>9.8699999999999992</v>
      </c>
    </row>
    <row r="31" spans="1:3" x14ac:dyDescent="0.25">
      <c r="A31" s="63" t="s">
        <v>162</v>
      </c>
      <c r="B31" s="16">
        <v>67.540000000000006</v>
      </c>
      <c r="C31" s="16">
        <v>68.22</v>
      </c>
    </row>
    <row r="32" spans="1:3" x14ac:dyDescent="0.25">
      <c r="A32" s="63" t="s">
        <v>163</v>
      </c>
      <c r="B32" s="16">
        <v>28.79</v>
      </c>
      <c r="C32" s="16">
        <v>11.7</v>
      </c>
    </row>
    <row r="33" spans="1:6" x14ac:dyDescent="0.25">
      <c r="A33" s="63" t="s">
        <v>164</v>
      </c>
      <c r="B33" s="16">
        <v>9.92</v>
      </c>
      <c r="C33" s="16">
        <v>5.83</v>
      </c>
    </row>
    <row r="34" spans="1:6" x14ac:dyDescent="0.25">
      <c r="A34" s="63" t="s">
        <v>165</v>
      </c>
      <c r="B34" s="16">
        <v>29.52</v>
      </c>
      <c r="C34" s="16">
        <v>14.47</v>
      </c>
    </row>
    <row r="35" spans="1:6" x14ac:dyDescent="0.25">
      <c r="A35" s="63" t="s">
        <v>166</v>
      </c>
      <c r="B35" s="16">
        <v>9.3800000000000008</v>
      </c>
      <c r="C35" s="16">
        <v>10.31</v>
      </c>
    </row>
    <row r="36" spans="1:6" x14ac:dyDescent="0.25">
      <c r="A36" s="63" t="s">
        <v>168</v>
      </c>
      <c r="B36" s="16">
        <v>37.840000000000003</v>
      </c>
      <c r="C36" s="16">
        <v>52.33</v>
      </c>
    </row>
    <row r="37" spans="1:6" x14ac:dyDescent="0.25">
      <c r="A37" s="63" t="s">
        <v>169</v>
      </c>
      <c r="B37" s="16">
        <v>30</v>
      </c>
      <c r="C37" s="16">
        <v>35.29</v>
      </c>
    </row>
    <row r="38" spans="1:6" x14ac:dyDescent="0.25">
      <c r="A38" s="63" t="s">
        <v>170</v>
      </c>
      <c r="B38" s="16">
        <v>160.13</v>
      </c>
      <c r="C38" s="16">
        <v>35.19</v>
      </c>
    </row>
    <row r="39" spans="1:6" x14ac:dyDescent="0.25">
      <c r="A39" s="63" t="s">
        <v>171</v>
      </c>
      <c r="B39" s="16">
        <v>96.84</v>
      </c>
      <c r="C39" s="16">
        <v>28.82</v>
      </c>
    </row>
    <row r="40" spans="1:6" x14ac:dyDescent="0.25">
      <c r="A40" s="63" t="s">
        <v>172</v>
      </c>
      <c r="B40" s="16">
        <v>96.01</v>
      </c>
      <c r="C40" s="16">
        <v>38.479999999999997</v>
      </c>
    </row>
    <row r="41" spans="1:6" x14ac:dyDescent="0.25">
      <c r="A41" s="63" t="s">
        <v>174</v>
      </c>
      <c r="B41" s="16">
        <v>4.87</v>
      </c>
      <c r="C41" s="16">
        <v>7.62</v>
      </c>
      <c r="D41" s="3" t="s">
        <v>775</v>
      </c>
    </row>
    <row r="42" spans="1:6" x14ac:dyDescent="0.25">
      <c r="A42" s="63" t="s">
        <v>175</v>
      </c>
      <c r="B42" s="16">
        <v>10.96</v>
      </c>
      <c r="C42" s="16">
        <v>16.12</v>
      </c>
      <c r="D42" s="3" t="s">
        <v>775</v>
      </c>
    </row>
    <row r="43" spans="1:6" x14ac:dyDescent="0.25">
      <c r="A43" s="63" t="s">
        <v>177</v>
      </c>
      <c r="B43" s="16">
        <v>14.28</v>
      </c>
      <c r="C43" s="16">
        <v>23.41</v>
      </c>
      <c r="D43" s="3" t="s">
        <v>775</v>
      </c>
      <c r="F43" s="79"/>
    </row>
    <row r="44" spans="1:6" x14ac:dyDescent="0.25">
      <c r="A44" s="63" t="s">
        <v>178</v>
      </c>
      <c r="B44" s="16">
        <v>120.77</v>
      </c>
      <c r="C44" s="16">
        <v>48.9</v>
      </c>
      <c r="F44" s="5"/>
    </row>
    <row r="45" spans="1:6" x14ac:dyDescent="0.25">
      <c r="A45" s="63" t="s">
        <v>179</v>
      </c>
      <c r="B45" s="16">
        <v>114.52</v>
      </c>
      <c r="C45" s="16">
        <v>30.09</v>
      </c>
      <c r="F45" s="5"/>
    </row>
    <row r="46" spans="1:6" x14ac:dyDescent="0.25">
      <c r="A46" s="63" t="s">
        <v>180</v>
      </c>
      <c r="B46" s="16">
        <v>83.61</v>
      </c>
      <c r="C46" s="16">
        <v>27.96</v>
      </c>
      <c r="F46" s="79"/>
    </row>
    <row r="47" spans="1:6" x14ac:dyDescent="0.25">
      <c r="A47" s="63" t="s">
        <v>181</v>
      </c>
      <c r="B47" s="16">
        <v>138.07</v>
      </c>
      <c r="C47" s="16">
        <v>27.5</v>
      </c>
      <c r="F47" s="5"/>
    </row>
    <row r="48" spans="1:6" x14ac:dyDescent="0.25">
      <c r="A48" s="63" t="s">
        <v>182</v>
      </c>
      <c r="B48" s="16">
        <v>94.21</v>
      </c>
      <c r="C48" s="16">
        <v>28.12</v>
      </c>
      <c r="F48" s="5"/>
    </row>
    <row r="49" spans="1:6" x14ac:dyDescent="0.25">
      <c r="A49" s="63" t="s">
        <v>183</v>
      </c>
      <c r="B49" s="16">
        <v>93.72</v>
      </c>
      <c r="C49" s="16">
        <v>29.56</v>
      </c>
      <c r="F49" s="79"/>
    </row>
    <row r="50" spans="1:6" x14ac:dyDescent="0.25">
      <c r="A50" s="63" t="s">
        <v>289</v>
      </c>
      <c r="B50" s="16">
        <v>32.75</v>
      </c>
      <c r="C50" s="16">
        <v>32.43</v>
      </c>
      <c r="D50" s="3" t="s">
        <v>776</v>
      </c>
      <c r="F50" s="5"/>
    </row>
    <row r="51" spans="1:6" x14ac:dyDescent="0.25">
      <c r="A51" s="63" t="s">
        <v>290</v>
      </c>
      <c r="B51" s="16">
        <v>28.3</v>
      </c>
      <c r="C51" s="16">
        <v>18.260000000000002</v>
      </c>
      <c r="D51" s="3" t="s">
        <v>776</v>
      </c>
      <c r="F51" s="5"/>
    </row>
    <row r="52" spans="1:6" x14ac:dyDescent="0.25">
      <c r="A52" s="63" t="s">
        <v>291</v>
      </c>
      <c r="B52" s="16">
        <v>-999</v>
      </c>
      <c r="C52" s="16">
        <v>-999</v>
      </c>
      <c r="D52" s="3" t="s">
        <v>777</v>
      </c>
      <c r="F52" s="79"/>
    </row>
    <row r="53" spans="1:6" x14ac:dyDescent="0.25">
      <c r="A53" s="63" t="s">
        <v>292</v>
      </c>
      <c r="B53" s="16">
        <v>68.42</v>
      </c>
      <c r="C53" s="16">
        <v>10.84</v>
      </c>
      <c r="D53" s="3" t="s">
        <v>778</v>
      </c>
      <c r="F53" s="5"/>
    </row>
    <row r="54" spans="1:6" x14ac:dyDescent="0.25">
      <c r="A54" s="63" t="s">
        <v>294</v>
      </c>
      <c r="B54" s="16">
        <v>83.23</v>
      </c>
      <c r="C54" s="16">
        <v>35.82</v>
      </c>
      <c r="D54" s="3" t="s">
        <v>778</v>
      </c>
      <c r="F54" s="5"/>
    </row>
    <row r="55" spans="1:6" x14ac:dyDescent="0.25">
      <c r="A55" s="63" t="s">
        <v>295</v>
      </c>
      <c r="B55" s="16">
        <v>99.62</v>
      </c>
      <c r="C55" s="16">
        <v>20.98</v>
      </c>
      <c r="D55" s="3" t="s">
        <v>778</v>
      </c>
      <c r="F55" s="79"/>
    </row>
    <row r="56" spans="1:6" x14ac:dyDescent="0.25">
      <c r="A56" s="63" t="s">
        <v>296</v>
      </c>
      <c r="B56" s="16">
        <v>10.59</v>
      </c>
      <c r="C56" s="16">
        <v>9.2899999999999991</v>
      </c>
    </row>
    <row r="57" spans="1:6" x14ac:dyDescent="0.25">
      <c r="A57" s="63" t="s">
        <v>298</v>
      </c>
      <c r="B57" s="16">
        <v>22.37</v>
      </c>
      <c r="C57" s="16">
        <v>16.329999999999998</v>
      </c>
    </row>
    <row r="58" spans="1:6" x14ac:dyDescent="0.25">
      <c r="A58" s="63" t="s">
        <v>299</v>
      </c>
      <c r="B58" s="16">
        <v>37.25</v>
      </c>
      <c r="C58" s="16">
        <v>28.4</v>
      </c>
    </row>
    <row r="59" spans="1:6" x14ac:dyDescent="0.25">
      <c r="A59" s="63" t="s">
        <v>302</v>
      </c>
      <c r="B59" s="16">
        <v>219.12</v>
      </c>
      <c r="C59" s="16">
        <v>25.93</v>
      </c>
    </row>
    <row r="60" spans="1:6" x14ac:dyDescent="0.25">
      <c r="A60" s="63" t="s">
        <v>303</v>
      </c>
      <c r="B60" s="16">
        <v>160.16999999999999</v>
      </c>
      <c r="C60" s="16">
        <v>28.05</v>
      </c>
    </row>
    <row r="61" spans="1:6" x14ac:dyDescent="0.25">
      <c r="A61" s="63" t="s">
        <v>304</v>
      </c>
      <c r="B61" s="16">
        <v>129.54</v>
      </c>
      <c r="C61" s="16">
        <v>81.47</v>
      </c>
    </row>
    <row r="62" spans="1:6" x14ac:dyDescent="0.25">
      <c r="A62" s="63" t="s">
        <v>305</v>
      </c>
      <c r="B62" s="16">
        <v>43.24</v>
      </c>
      <c r="C62" s="16">
        <v>22.41</v>
      </c>
    </row>
    <row r="63" spans="1:6" x14ac:dyDescent="0.25">
      <c r="A63" s="63" t="s">
        <v>306</v>
      </c>
      <c r="B63" s="16">
        <v>81.64</v>
      </c>
      <c r="C63" s="16">
        <v>27.97</v>
      </c>
    </row>
    <row r="64" spans="1:6" x14ac:dyDescent="0.25">
      <c r="A64" s="63" t="s">
        <v>307</v>
      </c>
      <c r="B64" s="16">
        <v>79.06</v>
      </c>
      <c r="C64" s="16">
        <v>35.94</v>
      </c>
    </row>
    <row r="65" spans="1:4" x14ac:dyDescent="0.25">
      <c r="A65" s="63" t="s">
        <v>310</v>
      </c>
      <c r="B65" s="16">
        <v>123.18</v>
      </c>
      <c r="C65" s="16">
        <v>20.77</v>
      </c>
    </row>
    <row r="66" spans="1:4" x14ac:dyDescent="0.25">
      <c r="A66" s="63" t="s">
        <v>313</v>
      </c>
      <c r="B66" s="16">
        <v>105.7</v>
      </c>
      <c r="C66" s="16">
        <v>23.28</v>
      </c>
    </row>
    <row r="67" spans="1:4" x14ac:dyDescent="0.25">
      <c r="A67" s="63" t="s">
        <v>315</v>
      </c>
      <c r="B67" s="16">
        <v>88.06</v>
      </c>
      <c r="C67" s="16">
        <v>60.32</v>
      </c>
    </row>
    <row r="68" spans="1:4" x14ac:dyDescent="0.25">
      <c r="A68" s="63" t="s">
        <v>318</v>
      </c>
      <c r="B68" s="16">
        <v>10.32</v>
      </c>
      <c r="C68" s="16">
        <v>7.65</v>
      </c>
    </row>
    <row r="69" spans="1:4" x14ac:dyDescent="0.25">
      <c r="A69" s="63" t="s">
        <v>319</v>
      </c>
      <c r="B69" s="16">
        <v>27.08</v>
      </c>
      <c r="C69" s="16">
        <v>17.93</v>
      </c>
    </row>
    <row r="70" spans="1:4" x14ac:dyDescent="0.25">
      <c r="A70" s="63" t="s">
        <v>321</v>
      </c>
      <c r="B70" s="16">
        <v>168.47</v>
      </c>
      <c r="C70" s="16">
        <v>28.95</v>
      </c>
    </row>
    <row r="71" spans="1:4" x14ac:dyDescent="0.25">
      <c r="A71" s="63" t="s">
        <v>322</v>
      </c>
      <c r="B71" s="16">
        <v>114.9</v>
      </c>
      <c r="C71" s="16">
        <v>21.2</v>
      </c>
    </row>
    <row r="72" spans="1:4" x14ac:dyDescent="0.25">
      <c r="A72" s="63" t="s">
        <v>323</v>
      </c>
      <c r="B72" s="16">
        <v>115.16</v>
      </c>
      <c r="C72" s="16">
        <v>33.479999999999997</v>
      </c>
    </row>
    <row r="73" spans="1:4" x14ac:dyDescent="0.25">
      <c r="A73" s="63" t="s">
        <v>324</v>
      </c>
      <c r="B73" s="16">
        <v>127.96</v>
      </c>
      <c r="C73" s="16">
        <v>16.309999999999999</v>
      </c>
    </row>
    <row r="74" spans="1:4" x14ac:dyDescent="0.25">
      <c r="A74" s="63" t="s">
        <v>325</v>
      </c>
      <c r="B74" s="16">
        <v>104.27</v>
      </c>
      <c r="C74" s="16">
        <v>15.94</v>
      </c>
    </row>
    <row r="75" spans="1:4" x14ac:dyDescent="0.25">
      <c r="A75" s="63" t="s">
        <v>326</v>
      </c>
      <c r="B75" s="16">
        <v>-999</v>
      </c>
      <c r="C75" s="16">
        <v>-999</v>
      </c>
      <c r="D75" s="3" t="s">
        <v>777</v>
      </c>
    </row>
    <row r="76" spans="1:4" x14ac:dyDescent="0.25">
      <c r="A76" s="63" t="s">
        <v>328</v>
      </c>
      <c r="B76" s="16">
        <v>154.57</v>
      </c>
      <c r="C76" s="16">
        <v>15.71</v>
      </c>
    </row>
    <row r="77" spans="1:4" x14ac:dyDescent="0.25">
      <c r="A77" s="63" t="s">
        <v>329</v>
      </c>
      <c r="B77" s="16">
        <v>74.97</v>
      </c>
      <c r="C77" s="16">
        <v>24.11</v>
      </c>
    </row>
    <row r="78" spans="1:4" x14ac:dyDescent="0.25">
      <c r="A78" s="63" t="s">
        <v>330</v>
      </c>
      <c r="B78" s="16">
        <v>174.25</v>
      </c>
      <c r="C78" s="16">
        <v>36.840000000000003</v>
      </c>
    </row>
    <row r="79" spans="1:4" x14ac:dyDescent="0.25">
      <c r="A79" s="63" t="s">
        <v>331</v>
      </c>
      <c r="B79" s="16">
        <v>-999</v>
      </c>
      <c r="C79" s="16">
        <v>-999</v>
      </c>
      <c r="D79" s="3" t="s">
        <v>777</v>
      </c>
    </row>
    <row r="80" spans="1:4" x14ac:dyDescent="0.25">
      <c r="A80" s="63" t="s">
        <v>332</v>
      </c>
      <c r="B80" s="16">
        <v>73.92</v>
      </c>
      <c r="C80" s="16">
        <v>9.9499999999999993</v>
      </c>
    </row>
    <row r="81" spans="1:4" x14ac:dyDescent="0.25">
      <c r="A81" s="63" t="s">
        <v>333</v>
      </c>
      <c r="B81" s="16">
        <v>50.54</v>
      </c>
      <c r="C81" s="16">
        <v>17.190000000000001</v>
      </c>
    </row>
    <row r="82" spans="1:4" x14ac:dyDescent="0.25">
      <c r="A82" s="63" t="s">
        <v>335</v>
      </c>
      <c r="B82" s="16">
        <v>88.07</v>
      </c>
      <c r="C82" s="16">
        <v>18.260000000000002</v>
      </c>
    </row>
    <row r="83" spans="1:4" x14ac:dyDescent="0.25">
      <c r="A83" s="63" t="s">
        <v>337</v>
      </c>
      <c r="B83" s="16">
        <v>43.85</v>
      </c>
      <c r="C83" s="16">
        <v>8.58</v>
      </c>
    </row>
    <row r="84" spans="1:4" x14ac:dyDescent="0.25">
      <c r="A84" s="63" t="s">
        <v>338</v>
      </c>
      <c r="B84" s="16">
        <v>45.95</v>
      </c>
      <c r="C84" s="16">
        <v>12.22</v>
      </c>
    </row>
    <row r="85" spans="1:4" x14ac:dyDescent="0.25">
      <c r="A85" s="63" t="s">
        <v>340</v>
      </c>
      <c r="B85" s="16">
        <v>-999</v>
      </c>
      <c r="C85" s="16">
        <v>-999</v>
      </c>
      <c r="D85" s="3" t="s">
        <v>779</v>
      </c>
    </row>
    <row r="86" spans="1:4" x14ac:dyDescent="0.25">
      <c r="A86" s="63" t="s">
        <v>341</v>
      </c>
      <c r="B86" s="16">
        <v>-999</v>
      </c>
      <c r="C86" s="16">
        <v>-999</v>
      </c>
      <c r="D86" s="3" t="s">
        <v>780</v>
      </c>
    </row>
    <row r="87" spans="1:4" x14ac:dyDescent="0.25">
      <c r="A87" s="63" t="s">
        <v>342</v>
      </c>
      <c r="B87" s="16">
        <v>61.27</v>
      </c>
      <c r="C87" s="16">
        <v>29.32</v>
      </c>
    </row>
    <row r="88" spans="1:4" x14ac:dyDescent="0.25">
      <c r="A88" s="63" t="s">
        <v>344</v>
      </c>
      <c r="B88" s="16">
        <v>78.599999999999994</v>
      </c>
      <c r="C88" s="16">
        <v>38.72</v>
      </c>
    </row>
    <row r="89" spans="1:4" x14ac:dyDescent="0.25">
      <c r="A89" s="63" t="s">
        <v>345</v>
      </c>
      <c r="B89" s="16">
        <v>58.45</v>
      </c>
      <c r="C89" s="16">
        <v>28.37</v>
      </c>
    </row>
    <row r="90" spans="1:4" x14ac:dyDescent="0.25">
      <c r="A90" s="63" t="s">
        <v>346</v>
      </c>
      <c r="B90" s="16">
        <v>42.89</v>
      </c>
      <c r="C90" s="16">
        <v>25.99</v>
      </c>
    </row>
  </sheetData>
  <sortState xmlns:xlrd2="http://schemas.microsoft.com/office/spreadsheetml/2017/richdata2" ref="A13:D89">
    <sortCondition ref="A13:A89"/>
  </sortState>
  <hyperlinks>
    <hyperlink ref="C3" r:id="rId1" xr:uid="{00000000-0004-0000-0500-000000000000}"/>
  </hyperlinks>
  <pageMargins left="0.7" right="0.7" top="0.75" bottom="0.75" header="0.3" footer="0.3"/>
  <pageSetup orientation="portrait"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4"/>
  <sheetViews>
    <sheetView workbookViewId="0">
      <selection activeCell="B7" sqref="B7:G84"/>
    </sheetView>
  </sheetViews>
  <sheetFormatPr defaultColWidth="9" defaultRowHeight="12.75" x14ac:dyDescent="0.2"/>
  <cols>
    <col min="1" max="1" width="20" style="2" customWidth="1"/>
    <col min="2" max="2" width="12.125" style="2" customWidth="1"/>
    <col min="3" max="3" width="13.625" style="2" customWidth="1"/>
    <col min="4" max="16384" width="9" style="2"/>
  </cols>
  <sheetData>
    <row r="1" spans="1:8" ht="18.75" x14ac:dyDescent="0.3">
      <c r="A1" s="1" t="s">
        <v>781</v>
      </c>
      <c r="B1" s="33"/>
      <c r="C1" s="33"/>
      <c r="H1" s="86"/>
    </row>
    <row r="2" spans="1:8" ht="18.75" x14ac:dyDescent="0.3">
      <c r="A2" s="1"/>
      <c r="B2" s="33"/>
      <c r="C2" s="33"/>
      <c r="H2" s="86"/>
    </row>
    <row r="3" spans="1:8" ht="18.75" x14ac:dyDescent="0.3">
      <c r="A3" s="3" t="s">
        <v>782</v>
      </c>
      <c r="B3" s="161" t="s">
        <v>783</v>
      </c>
      <c r="C3" s="33"/>
      <c r="H3" s="86"/>
    </row>
    <row r="4" spans="1:8" ht="15" x14ac:dyDescent="0.25">
      <c r="A4" s="3" t="s">
        <v>1</v>
      </c>
      <c r="B4" s="81" t="s">
        <v>784</v>
      </c>
      <c r="C4" s="117" t="s">
        <v>785</v>
      </c>
      <c r="H4" s="86"/>
    </row>
    <row r="5" spans="1:8" ht="15" x14ac:dyDescent="0.25">
      <c r="A5" s="3" t="s">
        <v>786</v>
      </c>
      <c r="B5" s="3"/>
      <c r="C5" s="5"/>
      <c r="D5" s="3"/>
      <c r="E5" s="3"/>
      <c r="F5" s="37"/>
      <c r="G5" s="3"/>
    </row>
    <row r="6" spans="1:8" ht="15" x14ac:dyDescent="0.25">
      <c r="A6" s="81"/>
      <c r="B6" s="3"/>
      <c r="C6" s="5"/>
      <c r="D6" s="3"/>
      <c r="E6" s="3"/>
      <c r="F6" s="37"/>
      <c r="G6" s="3"/>
    </row>
    <row r="7" spans="1:8" ht="18" x14ac:dyDescent="0.35">
      <c r="A7" s="98" t="s">
        <v>6</v>
      </c>
      <c r="B7" s="99" t="s">
        <v>787</v>
      </c>
      <c r="C7" s="99" t="s">
        <v>788</v>
      </c>
      <c r="D7" s="99" t="s">
        <v>789</v>
      </c>
      <c r="E7" s="99" t="s">
        <v>790</v>
      </c>
      <c r="F7" s="99" t="s">
        <v>791</v>
      </c>
      <c r="G7" s="99" t="s">
        <v>792</v>
      </c>
    </row>
    <row r="8" spans="1:8" ht="15" x14ac:dyDescent="0.25">
      <c r="A8" s="116" t="s">
        <v>140</v>
      </c>
      <c r="B8" s="82">
        <v>0.24299999999999999</v>
      </c>
      <c r="C8" s="82">
        <v>8.0000000000000002E-3</v>
      </c>
      <c r="D8" s="82">
        <f t="shared" ref="D8:D26" si="0">B8-C8</f>
        <v>0.23499999999999999</v>
      </c>
      <c r="E8" s="82">
        <v>1.448</v>
      </c>
      <c r="F8" s="82">
        <v>0.123</v>
      </c>
      <c r="G8" s="82">
        <v>1.552</v>
      </c>
    </row>
    <row r="9" spans="1:8" ht="15" x14ac:dyDescent="0.25">
      <c r="A9" s="116" t="s">
        <v>141</v>
      </c>
      <c r="B9" s="82">
        <v>9.2999999999999999E-2</v>
      </c>
      <c r="C9" s="82">
        <v>1.2E-2</v>
      </c>
      <c r="D9" s="82">
        <f t="shared" si="0"/>
        <v>8.1000000000000003E-2</v>
      </c>
      <c r="E9" s="82">
        <v>1.2929999999999999</v>
      </c>
      <c r="F9" s="82">
        <v>0.214</v>
      </c>
      <c r="G9" s="82">
        <v>0.91</v>
      </c>
    </row>
    <row r="10" spans="1:8" ht="15" x14ac:dyDescent="0.25">
      <c r="A10" s="116" t="s">
        <v>143</v>
      </c>
      <c r="B10" s="82">
        <v>5.0869999999999997</v>
      </c>
      <c r="C10" s="82">
        <v>0.14799999999999999</v>
      </c>
      <c r="D10" s="82">
        <f t="shared" si="0"/>
        <v>4.9390000000000001</v>
      </c>
      <c r="E10" s="82">
        <v>1.0089999999999999</v>
      </c>
      <c r="F10" s="82">
        <v>0.629</v>
      </c>
      <c r="G10" s="82">
        <v>10.196</v>
      </c>
    </row>
    <row r="11" spans="1:8" ht="15" x14ac:dyDescent="0.25">
      <c r="A11" s="19" t="s">
        <v>144</v>
      </c>
      <c r="B11" s="82">
        <v>2.6669999999999998</v>
      </c>
      <c r="C11" s="82">
        <v>0.157</v>
      </c>
      <c r="D11" s="82">
        <f t="shared" si="0"/>
        <v>2.5099999999999998</v>
      </c>
      <c r="E11" s="82">
        <v>1.3049999999999999</v>
      </c>
      <c r="F11" s="82">
        <v>0.435</v>
      </c>
      <c r="G11" s="82">
        <v>5.8780000000000001</v>
      </c>
    </row>
    <row r="12" spans="1:8" ht="15" x14ac:dyDescent="0.25">
      <c r="A12" s="19" t="s">
        <v>146</v>
      </c>
      <c r="B12" s="82">
        <v>1.9359999999999999</v>
      </c>
      <c r="C12" s="82">
        <v>0.13100000000000001</v>
      </c>
      <c r="D12" s="82">
        <f t="shared" si="0"/>
        <v>1.8049999999999999</v>
      </c>
      <c r="E12" s="82">
        <v>1.6519999999999999</v>
      </c>
      <c r="F12" s="82">
        <v>0.46100000000000002</v>
      </c>
      <c r="G12" s="82">
        <v>8.91</v>
      </c>
    </row>
    <row r="13" spans="1:8" ht="15" x14ac:dyDescent="0.25">
      <c r="A13" s="19" t="s">
        <v>147</v>
      </c>
      <c r="B13" s="82">
        <v>1.0389999999999999</v>
      </c>
      <c r="C13" s="82">
        <v>0.122</v>
      </c>
      <c r="D13" s="82">
        <f t="shared" si="0"/>
        <v>0.91699999999999993</v>
      </c>
      <c r="E13" s="82">
        <v>1.331</v>
      </c>
      <c r="F13" s="82">
        <v>0.28000000000000003</v>
      </c>
      <c r="G13" s="82">
        <v>8.4450000000000003</v>
      </c>
    </row>
    <row r="14" spans="1:8" ht="15" x14ac:dyDescent="0.25">
      <c r="A14" s="19" t="s">
        <v>148</v>
      </c>
      <c r="B14" s="82">
        <v>0.32900000000000001</v>
      </c>
      <c r="C14" s="82">
        <v>1.7000000000000001E-2</v>
      </c>
      <c r="D14" s="82">
        <f t="shared" si="0"/>
        <v>0.312</v>
      </c>
      <c r="E14" s="82">
        <v>2.226</v>
      </c>
      <c r="F14" s="82">
        <v>0.22800000000000001</v>
      </c>
      <c r="G14" s="82">
        <v>3.1419999999999999</v>
      </c>
    </row>
    <row r="15" spans="1:8" ht="15" x14ac:dyDescent="0.25">
      <c r="A15" s="19" t="s">
        <v>149</v>
      </c>
      <c r="B15" s="82">
        <v>0.65</v>
      </c>
      <c r="C15" s="82">
        <v>6.2E-2</v>
      </c>
      <c r="D15" s="82">
        <f t="shared" si="0"/>
        <v>0.58800000000000008</v>
      </c>
      <c r="E15" s="82">
        <v>1.5069999999999999</v>
      </c>
      <c r="F15" s="82">
        <v>0.24399999999999999</v>
      </c>
      <c r="G15" s="82">
        <v>3.0059999999999998</v>
      </c>
    </row>
    <row r="16" spans="1:8" ht="15" x14ac:dyDescent="0.25">
      <c r="A16" s="19" t="s">
        <v>150</v>
      </c>
      <c r="B16" s="82">
        <v>2.3370000000000002</v>
      </c>
      <c r="C16" s="82">
        <v>0.122</v>
      </c>
      <c r="D16" s="82">
        <f t="shared" si="0"/>
        <v>2.2150000000000003</v>
      </c>
      <c r="E16" s="82">
        <v>1.661</v>
      </c>
      <c r="F16" s="82">
        <v>0.39600000000000002</v>
      </c>
      <c r="G16" s="82">
        <v>4.57</v>
      </c>
    </row>
    <row r="17" spans="1:7" ht="15" x14ac:dyDescent="0.25">
      <c r="A17" s="102" t="s">
        <v>151</v>
      </c>
      <c r="B17" s="82">
        <v>0.86299999999999999</v>
      </c>
      <c r="C17" s="82">
        <v>0.129</v>
      </c>
      <c r="D17" s="82">
        <f t="shared" si="0"/>
        <v>0.73399999999999999</v>
      </c>
      <c r="E17" s="82">
        <v>1.847</v>
      </c>
      <c r="F17" s="82">
        <v>0.38700000000000001</v>
      </c>
      <c r="G17" s="82">
        <v>6.9619999999999997</v>
      </c>
    </row>
    <row r="18" spans="1:7" ht="15" x14ac:dyDescent="0.25">
      <c r="A18" s="102" t="s">
        <v>153</v>
      </c>
      <c r="B18" s="82">
        <v>1.294</v>
      </c>
      <c r="C18" s="82">
        <v>0.08</v>
      </c>
      <c r="D18" s="82">
        <f t="shared" si="0"/>
        <v>1.214</v>
      </c>
      <c r="E18" s="82">
        <v>2</v>
      </c>
      <c r="F18" s="82">
        <v>0.312</v>
      </c>
      <c r="G18" s="82">
        <v>13.858000000000001</v>
      </c>
    </row>
    <row r="19" spans="1:7" ht="15" x14ac:dyDescent="0.25">
      <c r="A19" s="102" t="s">
        <v>155</v>
      </c>
      <c r="B19" s="82">
        <v>1.456</v>
      </c>
      <c r="C19" s="82">
        <v>0.09</v>
      </c>
      <c r="D19" s="82">
        <f t="shared" si="0"/>
        <v>1.3659999999999999</v>
      </c>
      <c r="E19" s="82">
        <v>2.1560000000000001</v>
      </c>
      <c r="F19" s="82">
        <v>0.51</v>
      </c>
      <c r="G19" s="82">
        <v>11.366</v>
      </c>
    </row>
    <row r="20" spans="1:7" ht="15" x14ac:dyDescent="0.25">
      <c r="A20" s="63" t="s">
        <v>157</v>
      </c>
      <c r="B20" s="82">
        <v>0.27300000000000002</v>
      </c>
      <c r="C20" s="82">
        <v>1.9E-2</v>
      </c>
      <c r="D20" s="82">
        <f t="shared" si="0"/>
        <v>0.254</v>
      </c>
      <c r="E20" s="82">
        <v>2.536</v>
      </c>
      <c r="F20" s="82">
        <v>0.32900000000000001</v>
      </c>
      <c r="G20" s="82">
        <v>2.3079999999999998</v>
      </c>
    </row>
    <row r="21" spans="1:7" ht="15" x14ac:dyDescent="0.25">
      <c r="A21" s="63" t="s">
        <v>158</v>
      </c>
      <c r="B21" s="82">
        <v>0.33700000000000002</v>
      </c>
      <c r="C21" s="82">
        <v>4.4999999999999998E-2</v>
      </c>
      <c r="D21" s="82">
        <f t="shared" si="0"/>
        <v>0.29200000000000004</v>
      </c>
      <c r="E21" s="82">
        <v>1.3640000000000001</v>
      </c>
      <c r="F21" s="82">
        <v>0.42799999999999999</v>
      </c>
      <c r="G21" s="82">
        <v>2.1040000000000001</v>
      </c>
    </row>
    <row r="22" spans="1:7" ht="15" x14ac:dyDescent="0.25">
      <c r="A22" s="63" t="s">
        <v>159</v>
      </c>
      <c r="B22" s="82">
        <v>3.371</v>
      </c>
      <c r="C22" s="82">
        <v>0.16200000000000001</v>
      </c>
      <c r="D22" s="82">
        <f t="shared" si="0"/>
        <v>3.2090000000000001</v>
      </c>
      <c r="E22" s="82">
        <v>1.61</v>
      </c>
      <c r="F22" s="82">
        <v>0.55800000000000005</v>
      </c>
      <c r="G22" s="82">
        <v>4.4210000000000003</v>
      </c>
    </row>
    <row r="23" spans="1:7" ht="15" x14ac:dyDescent="0.25">
      <c r="A23" s="102" t="s">
        <v>160</v>
      </c>
      <c r="B23" s="82">
        <v>4.1420000000000003</v>
      </c>
      <c r="C23" s="82">
        <v>0.19</v>
      </c>
      <c r="D23" s="82">
        <f t="shared" si="0"/>
        <v>3.9520000000000004</v>
      </c>
      <c r="E23" s="82">
        <v>2.1139999999999999</v>
      </c>
      <c r="F23" s="82">
        <v>0.67</v>
      </c>
      <c r="G23" s="82">
        <v>7.9009999999999998</v>
      </c>
    </row>
    <row r="24" spans="1:7" ht="15" x14ac:dyDescent="0.25">
      <c r="A24" s="102" t="s">
        <v>161</v>
      </c>
      <c r="B24" s="82">
        <v>3.67</v>
      </c>
      <c r="C24" s="82">
        <v>0.17899999999999999</v>
      </c>
      <c r="D24" s="82">
        <f t="shared" si="0"/>
        <v>3.4910000000000001</v>
      </c>
      <c r="E24" s="82">
        <v>2.7810000000000001</v>
      </c>
      <c r="F24" s="82">
        <v>0.58699999999999997</v>
      </c>
      <c r="G24" s="82">
        <v>8.5039999999999996</v>
      </c>
    </row>
    <row r="25" spans="1:7" ht="15" x14ac:dyDescent="0.25">
      <c r="A25" s="102" t="s">
        <v>162</v>
      </c>
      <c r="B25" s="82">
        <v>3.8740000000000001</v>
      </c>
      <c r="C25" s="82">
        <v>0.182</v>
      </c>
      <c r="D25" s="82">
        <f t="shared" si="0"/>
        <v>3.6920000000000002</v>
      </c>
      <c r="E25" s="82">
        <v>2.3239999999999998</v>
      </c>
      <c r="F25" s="82">
        <v>0.71199999999999997</v>
      </c>
      <c r="G25" s="82">
        <v>13.624000000000001</v>
      </c>
    </row>
    <row r="26" spans="1:7" ht="15" x14ac:dyDescent="0.25">
      <c r="A26" s="63" t="s">
        <v>163</v>
      </c>
      <c r="B26" s="82">
        <v>0.16900000000000001</v>
      </c>
      <c r="C26" s="82">
        <v>2.7E-2</v>
      </c>
      <c r="D26" s="82">
        <f t="shared" si="0"/>
        <v>0.14200000000000002</v>
      </c>
      <c r="E26" s="82">
        <v>1.9370000000000001</v>
      </c>
      <c r="F26" s="82">
        <v>0.30299999999999999</v>
      </c>
      <c r="G26" s="82">
        <v>4.7469999999999999</v>
      </c>
    </row>
    <row r="27" spans="1:7" ht="15" x14ac:dyDescent="0.25">
      <c r="A27" s="63" t="s">
        <v>164</v>
      </c>
      <c r="B27" s="82">
        <v>0.308</v>
      </c>
      <c r="C27" s="82">
        <v>7.0000000000000007E-2</v>
      </c>
      <c r="D27" s="82">
        <f>AVERAGE(D21,D24)</f>
        <v>1.8915000000000002</v>
      </c>
      <c r="E27" s="82">
        <v>2.266</v>
      </c>
      <c r="F27" s="82">
        <v>0.40799999999999997</v>
      </c>
      <c r="G27" s="82">
        <v>4.2160000000000002</v>
      </c>
    </row>
    <row r="28" spans="1:7" ht="15" x14ac:dyDescent="0.25">
      <c r="A28" s="63" t="s">
        <v>165</v>
      </c>
      <c r="B28" s="82">
        <v>0.438</v>
      </c>
      <c r="C28" s="82">
        <v>7.9000000000000001E-2</v>
      </c>
      <c r="D28" s="82">
        <f>AVERAGE(D22,D25)</f>
        <v>3.4504999999999999</v>
      </c>
      <c r="E28" s="82">
        <v>1.764</v>
      </c>
      <c r="F28" s="82">
        <v>0.35799999999999998</v>
      </c>
      <c r="G28" s="82">
        <v>2.589</v>
      </c>
    </row>
    <row r="29" spans="1:7" ht="15" x14ac:dyDescent="0.25">
      <c r="A29" s="63" t="s">
        <v>166</v>
      </c>
      <c r="B29" s="82">
        <v>0.57299999999999995</v>
      </c>
      <c r="C29" s="82">
        <v>7.0000000000000001E-3</v>
      </c>
      <c r="D29" s="82">
        <f>B29-C29</f>
        <v>0.56599999999999995</v>
      </c>
      <c r="E29" s="82">
        <v>2.3650000000000002</v>
      </c>
      <c r="F29" s="82">
        <v>8.3000000000000004E-2</v>
      </c>
      <c r="G29" s="82">
        <v>1.022</v>
      </c>
    </row>
    <row r="30" spans="1:7" ht="15" x14ac:dyDescent="0.25">
      <c r="A30" s="63" t="s">
        <v>168</v>
      </c>
      <c r="B30" s="82">
        <v>0.60099999999999998</v>
      </c>
      <c r="C30" s="82">
        <v>1.2999999999999999E-2</v>
      </c>
      <c r="D30" s="82">
        <f>B30-C30</f>
        <v>0.58799999999999997</v>
      </c>
      <c r="E30" s="82">
        <v>1.26</v>
      </c>
      <c r="F30" s="82">
        <v>0.113</v>
      </c>
      <c r="G30" s="82">
        <v>3.25</v>
      </c>
    </row>
    <row r="31" spans="1:7" ht="15" x14ac:dyDescent="0.25">
      <c r="A31" s="63" t="s">
        <v>169</v>
      </c>
      <c r="B31" s="82">
        <v>0.503</v>
      </c>
      <c r="C31" s="82">
        <v>2.1999999999999999E-2</v>
      </c>
      <c r="D31" s="82">
        <f>AVERAGE(D25,D28)</f>
        <v>3.57125</v>
      </c>
      <c r="E31" s="82">
        <v>1.9690000000000001</v>
      </c>
      <c r="F31" s="82">
        <v>0.183</v>
      </c>
      <c r="G31" s="82">
        <v>6.109</v>
      </c>
    </row>
    <row r="32" spans="1:7" ht="15" x14ac:dyDescent="0.25">
      <c r="A32" s="63" t="s">
        <v>170</v>
      </c>
      <c r="B32" s="82">
        <v>0.252</v>
      </c>
      <c r="C32" s="82">
        <v>4.2000000000000003E-2</v>
      </c>
      <c r="D32" s="82">
        <f t="shared" ref="D32:D63" si="1">B32-C32</f>
        <v>0.21</v>
      </c>
      <c r="E32" s="82">
        <v>2.3290000000000002</v>
      </c>
      <c r="F32" s="82">
        <v>0.29099999999999998</v>
      </c>
      <c r="G32" s="82">
        <v>3.6389999999999998</v>
      </c>
    </row>
    <row r="33" spans="1:7" ht="15" x14ac:dyDescent="0.25">
      <c r="A33" s="63" t="s">
        <v>171</v>
      </c>
      <c r="B33" s="82">
        <v>0.65400000000000003</v>
      </c>
      <c r="C33" s="82">
        <v>9.1999999999999998E-2</v>
      </c>
      <c r="D33" s="82">
        <f t="shared" si="1"/>
        <v>0.56200000000000006</v>
      </c>
      <c r="E33" s="82">
        <v>2.3109999999999999</v>
      </c>
      <c r="F33" s="82">
        <v>0.56100000000000005</v>
      </c>
      <c r="G33" s="82">
        <v>3.59</v>
      </c>
    </row>
    <row r="34" spans="1:7" ht="15" x14ac:dyDescent="0.25">
      <c r="A34" s="63" t="s">
        <v>172</v>
      </c>
      <c r="B34" s="27">
        <v>1.663</v>
      </c>
      <c r="C34" s="27">
        <v>0.17</v>
      </c>
      <c r="D34" s="82">
        <f t="shared" si="1"/>
        <v>1.4930000000000001</v>
      </c>
      <c r="E34" s="83">
        <v>2.234</v>
      </c>
      <c r="F34" s="82">
        <v>0.46500000000000002</v>
      </c>
      <c r="G34" s="82">
        <v>3.3620000000000001</v>
      </c>
    </row>
    <row r="35" spans="1:7" ht="15" x14ac:dyDescent="0.25">
      <c r="A35" s="63" t="s">
        <v>174</v>
      </c>
      <c r="B35" s="82">
        <v>0.221</v>
      </c>
      <c r="C35" s="82">
        <v>1.0999999999999999E-2</v>
      </c>
      <c r="D35" s="82">
        <f t="shared" si="1"/>
        <v>0.21</v>
      </c>
      <c r="E35" s="82">
        <v>1.375</v>
      </c>
      <c r="F35" s="82">
        <v>0.246</v>
      </c>
      <c r="G35" s="82">
        <v>2.5169999999999999</v>
      </c>
    </row>
    <row r="36" spans="1:7" ht="15" x14ac:dyDescent="0.25">
      <c r="A36" s="63" t="s">
        <v>175</v>
      </c>
      <c r="B36" s="27">
        <v>9.2999999999999999E-2</v>
      </c>
      <c r="C36" s="27">
        <v>8.9999999999999993E-3</v>
      </c>
      <c r="D36" s="82">
        <f t="shared" si="1"/>
        <v>8.4000000000000005E-2</v>
      </c>
      <c r="E36" s="27">
        <v>1.268</v>
      </c>
      <c r="F36" s="82">
        <v>0.26200000000000001</v>
      </c>
      <c r="G36" s="82">
        <v>2.5720000000000001</v>
      </c>
    </row>
    <row r="37" spans="1:7" ht="15" x14ac:dyDescent="0.25">
      <c r="A37" s="63" t="s">
        <v>177</v>
      </c>
      <c r="B37" s="27">
        <v>0.19800000000000001</v>
      </c>
      <c r="C37" s="27">
        <v>0.01</v>
      </c>
      <c r="D37" s="82">
        <f t="shared" si="1"/>
        <v>0.188</v>
      </c>
      <c r="E37" s="27">
        <v>1.411</v>
      </c>
      <c r="F37" s="82">
        <v>0.252</v>
      </c>
      <c r="G37" s="82">
        <v>2.8079999999999998</v>
      </c>
    </row>
    <row r="38" spans="1:7" ht="15" x14ac:dyDescent="0.25">
      <c r="A38" s="63" t="s">
        <v>178</v>
      </c>
      <c r="B38" s="82">
        <v>0.14399999999999999</v>
      </c>
      <c r="C38" s="82">
        <v>2.4E-2</v>
      </c>
      <c r="D38" s="82">
        <f t="shared" si="1"/>
        <v>0.12</v>
      </c>
      <c r="E38" s="82">
        <v>0.89800000000000002</v>
      </c>
      <c r="F38" s="82">
        <v>0.28399999999999997</v>
      </c>
      <c r="G38" s="82">
        <v>5.8869999999999996</v>
      </c>
    </row>
    <row r="39" spans="1:7" ht="15" x14ac:dyDescent="0.25">
      <c r="A39" s="63" t="s">
        <v>179</v>
      </c>
      <c r="B39" s="82">
        <v>0.26400000000000001</v>
      </c>
      <c r="C39" s="82">
        <v>1.2E-2</v>
      </c>
      <c r="D39" s="82">
        <f t="shared" si="1"/>
        <v>0.252</v>
      </c>
      <c r="E39" s="82">
        <v>0.64200000000000002</v>
      </c>
      <c r="F39" s="27">
        <v>0.24399999999999999</v>
      </c>
      <c r="G39" s="27">
        <v>4.3170000000000002</v>
      </c>
    </row>
    <row r="40" spans="1:7" ht="15" x14ac:dyDescent="0.25">
      <c r="A40" s="63" t="s">
        <v>180</v>
      </c>
      <c r="B40" s="82">
        <v>0.255</v>
      </c>
      <c r="C40" s="82">
        <v>3.2000000000000001E-2</v>
      </c>
      <c r="D40" s="82">
        <f t="shared" si="1"/>
        <v>0.223</v>
      </c>
      <c r="E40" s="82">
        <v>0.47899999999999998</v>
      </c>
      <c r="F40" s="27">
        <v>0.28000000000000003</v>
      </c>
      <c r="G40" s="27">
        <v>3.4510000000000001</v>
      </c>
    </row>
    <row r="41" spans="1:7" ht="15" x14ac:dyDescent="0.25">
      <c r="A41" s="63" t="s">
        <v>181</v>
      </c>
      <c r="B41" s="82">
        <v>0.23899999999999999</v>
      </c>
      <c r="C41" s="82">
        <v>1.4999999999999999E-2</v>
      </c>
      <c r="D41" s="82">
        <f t="shared" si="1"/>
        <v>0.22399999999999998</v>
      </c>
      <c r="E41" s="82">
        <v>1.522</v>
      </c>
      <c r="F41" s="27">
        <v>0.313</v>
      </c>
      <c r="G41" s="27">
        <v>7.5369999999999999</v>
      </c>
    </row>
    <row r="42" spans="1:7" ht="15" x14ac:dyDescent="0.25">
      <c r="A42" s="63" t="s">
        <v>182</v>
      </c>
      <c r="B42" s="27">
        <v>0.89700000000000002</v>
      </c>
      <c r="C42" s="27">
        <v>8.8999999999999996E-2</v>
      </c>
      <c r="D42" s="82">
        <f t="shared" si="1"/>
        <v>0.80800000000000005</v>
      </c>
      <c r="E42" s="27">
        <v>1.0760000000000001</v>
      </c>
      <c r="F42" s="27">
        <v>0.43</v>
      </c>
      <c r="G42" s="27">
        <v>6.9119999999999999</v>
      </c>
    </row>
    <row r="43" spans="1:7" ht="15" x14ac:dyDescent="0.25">
      <c r="A43" s="63" t="s">
        <v>183</v>
      </c>
      <c r="B43" s="27">
        <v>0.51600000000000001</v>
      </c>
      <c r="C43" s="27">
        <v>4.8000000000000001E-2</v>
      </c>
      <c r="D43" s="82">
        <f t="shared" si="1"/>
        <v>0.46800000000000003</v>
      </c>
      <c r="E43" s="27">
        <v>0.47599999999999998</v>
      </c>
      <c r="F43" s="27">
        <v>0.35399999999999998</v>
      </c>
      <c r="G43" s="27">
        <v>4.5339999999999998</v>
      </c>
    </row>
    <row r="44" spans="1:7" ht="15" x14ac:dyDescent="0.25">
      <c r="A44" s="63" t="s">
        <v>289</v>
      </c>
      <c r="B44" s="27">
        <v>0.247</v>
      </c>
      <c r="C44" s="27">
        <v>0.02</v>
      </c>
      <c r="D44" s="82">
        <f t="shared" si="1"/>
        <v>0.22700000000000001</v>
      </c>
      <c r="E44" s="27">
        <v>0.67300000000000004</v>
      </c>
      <c r="F44" s="27">
        <v>0.28000000000000003</v>
      </c>
      <c r="G44" s="27">
        <v>7.4189999999999996</v>
      </c>
    </row>
    <row r="45" spans="1:7" ht="15" x14ac:dyDescent="0.25">
      <c r="A45" s="63" t="s">
        <v>290</v>
      </c>
      <c r="B45" s="27">
        <v>0.46100000000000002</v>
      </c>
      <c r="C45" s="27">
        <v>3.2000000000000001E-2</v>
      </c>
      <c r="D45" s="82">
        <f t="shared" si="1"/>
        <v>0.42900000000000005</v>
      </c>
      <c r="E45" s="27">
        <v>0.95399999999999996</v>
      </c>
      <c r="F45" s="27">
        <v>0.28199999999999997</v>
      </c>
      <c r="G45" s="27">
        <v>11.978</v>
      </c>
    </row>
    <row r="46" spans="1:7" ht="15" x14ac:dyDescent="0.25">
      <c r="A46" s="63" t="s">
        <v>291</v>
      </c>
      <c r="B46" s="27">
        <v>0.31</v>
      </c>
      <c r="C46" s="27">
        <v>0.02</v>
      </c>
      <c r="D46" s="82">
        <f t="shared" si="1"/>
        <v>0.28999999999999998</v>
      </c>
      <c r="E46" s="27">
        <v>0.68500000000000005</v>
      </c>
      <c r="F46" s="27">
        <v>0.34499999999999997</v>
      </c>
      <c r="G46" s="27">
        <v>6.6449999999999996</v>
      </c>
    </row>
    <row r="47" spans="1:7" ht="15" x14ac:dyDescent="0.25">
      <c r="A47" s="63" t="s">
        <v>292</v>
      </c>
      <c r="B47" s="27">
        <v>0.60099999999999998</v>
      </c>
      <c r="C47" s="27">
        <v>9.5000000000000001E-2</v>
      </c>
      <c r="D47" s="82">
        <f t="shared" si="1"/>
        <v>0.50600000000000001</v>
      </c>
      <c r="E47" s="27">
        <v>1.53</v>
      </c>
      <c r="F47" s="27">
        <v>0.51600000000000001</v>
      </c>
      <c r="G47" s="27">
        <v>3.7330000000000001</v>
      </c>
    </row>
    <row r="48" spans="1:7" ht="15" x14ac:dyDescent="0.25">
      <c r="A48" s="63" t="s">
        <v>294</v>
      </c>
      <c r="B48" s="27">
        <v>1.645</v>
      </c>
      <c r="C48" s="27">
        <v>0.16800000000000001</v>
      </c>
      <c r="D48" s="82">
        <f t="shared" si="1"/>
        <v>1.4770000000000001</v>
      </c>
      <c r="E48" s="27">
        <v>2.5070000000000001</v>
      </c>
      <c r="F48" s="27">
        <v>0.61299999999999999</v>
      </c>
      <c r="G48" s="27">
        <v>6.96</v>
      </c>
    </row>
    <row r="49" spans="1:7" ht="15" x14ac:dyDescent="0.25">
      <c r="A49" s="63" t="s">
        <v>295</v>
      </c>
      <c r="B49" s="27">
        <v>0.32500000000000001</v>
      </c>
      <c r="C49" s="27">
        <v>4.1000000000000002E-2</v>
      </c>
      <c r="D49" s="82">
        <f t="shared" si="1"/>
        <v>0.28400000000000003</v>
      </c>
      <c r="E49" s="27">
        <v>0.73299999999999998</v>
      </c>
      <c r="F49" s="27">
        <v>0.34499999999999997</v>
      </c>
      <c r="G49" s="27">
        <v>4.234</v>
      </c>
    </row>
    <row r="50" spans="1:7" ht="15" x14ac:dyDescent="0.25">
      <c r="A50" s="63" t="s">
        <v>296</v>
      </c>
      <c r="B50" s="80">
        <v>0.41</v>
      </c>
      <c r="C50" s="27">
        <v>1.0999999999999999E-2</v>
      </c>
      <c r="D50" s="82">
        <f t="shared" si="1"/>
        <v>0.39899999999999997</v>
      </c>
      <c r="E50" s="27">
        <v>0.76600000000000001</v>
      </c>
      <c r="F50" s="27">
        <v>7.3999999999999996E-2</v>
      </c>
      <c r="G50" s="27">
        <v>1.6679999999999999</v>
      </c>
    </row>
    <row r="51" spans="1:7" ht="15" x14ac:dyDescent="0.25">
      <c r="A51" s="63" t="s">
        <v>298</v>
      </c>
      <c r="B51" s="80">
        <v>0.86399999999999999</v>
      </c>
      <c r="C51" s="27">
        <v>2.5000000000000001E-2</v>
      </c>
      <c r="D51" s="82">
        <f t="shared" si="1"/>
        <v>0.83899999999999997</v>
      </c>
      <c r="E51" s="27">
        <v>0.69299999999999995</v>
      </c>
      <c r="F51" s="27">
        <v>0.26800000000000002</v>
      </c>
      <c r="G51" s="27">
        <v>3.4220000000000002</v>
      </c>
    </row>
    <row r="52" spans="1:7" ht="15" x14ac:dyDescent="0.25">
      <c r="A52" s="63" t="s">
        <v>299</v>
      </c>
      <c r="B52" s="27">
        <v>1.6160000000000001</v>
      </c>
      <c r="C52" s="27">
        <v>2.5000000000000001E-2</v>
      </c>
      <c r="D52" s="82">
        <f t="shared" si="1"/>
        <v>1.5910000000000002</v>
      </c>
      <c r="E52" s="27">
        <v>0.83899999999999997</v>
      </c>
      <c r="F52" s="27">
        <v>0.187</v>
      </c>
      <c r="G52" s="27">
        <v>4.827</v>
      </c>
    </row>
    <row r="53" spans="1:7" ht="15" x14ac:dyDescent="0.25">
      <c r="A53" s="63" t="s">
        <v>302</v>
      </c>
      <c r="B53" s="80">
        <v>0.157</v>
      </c>
      <c r="C53" s="27">
        <v>2.1000000000000001E-2</v>
      </c>
      <c r="D53" s="82">
        <f t="shared" si="1"/>
        <v>0.13600000000000001</v>
      </c>
      <c r="E53" s="27">
        <v>0.751</v>
      </c>
      <c r="F53" s="27">
        <v>0.42099999999999999</v>
      </c>
      <c r="G53" s="27">
        <v>5.819</v>
      </c>
    </row>
    <row r="54" spans="1:7" ht="15" x14ac:dyDescent="0.25">
      <c r="A54" s="63" t="s">
        <v>303</v>
      </c>
      <c r="B54" s="80">
        <v>0.66900000000000004</v>
      </c>
      <c r="C54" s="27">
        <v>9.2999999999999999E-2</v>
      </c>
      <c r="D54" s="82">
        <f t="shared" si="1"/>
        <v>0.57600000000000007</v>
      </c>
      <c r="E54" s="27">
        <v>1.5960000000000001</v>
      </c>
      <c r="F54" s="27">
        <v>0.502</v>
      </c>
      <c r="G54" s="27">
        <v>5.0449999999999999</v>
      </c>
    </row>
    <row r="55" spans="1:7" ht="15" x14ac:dyDescent="0.25">
      <c r="A55" s="63" t="s">
        <v>304</v>
      </c>
      <c r="B55" s="80">
        <v>8.7999999999999995E-2</v>
      </c>
      <c r="C55" s="27">
        <v>8.0000000000000002E-3</v>
      </c>
      <c r="D55" s="82">
        <f t="shared" si="1"/>
        <v>7.9999999999999988E-2</v>
      </c>
      <c r="E55" s="27">
        <v>0.68400000000000005</v>
      </c>
      <c r="F55" s="27">
        <v>0.20399999999999999</v>
      </c>
      <c r="G55" s="27">
        <v>0.40799999999999997</v>
      </c>
    </row>
    <row r="56" spans="1:7" ht="15" x14ac:dyDescent="0.25">
      <c r="A56" s="63" t="s">
        <v>305</v>
      </c>
      <c r="B56" s="27">
        <v>0.09</v>
      </c>
      <c r="C56" s="27">
        <v>5.0000000000000001E-3</v>
      </c>
      <c r="D56" s="82">
        <f t="shared" si="1"/>
        <v>8.4999999999999992E-2</v>
      </c>
      <c r="E56" s="27">
        <v>1.1279999999999999</v>
      </c>
      <c r="F56" s="27">
        <v>0.13900000000000001</v>
      </c>
      <c r="G56" s="27">
        <v>1.6359999999999999</v>
      </c>
    </row>
    <row r="57" spans="1:7" ht="15" x14ac:dyDescent="0.25">
      <c r="A57" s="63" t="s">
        <v>306</v>
      </c>
      <c r="B57" s="80">
        <v>0.123</v>
      </c>
      <c r="C57" s="27">
        <v>2.4E-2</v>
      </c>
      <c r="D57" s="82">
        <f t="shared" si="1"/>
        <v>9.9000000000000005E-2</v>
      </c>
      <c r="E57" s="27">
        <v>0.998</v>
      </c>
      <c r="F57" s="27">
        <v>0.159</v>
      </c>
      <c r="G57" s="27">
        <v>3.0779999999999998</v>
      </c>
    </row>
    <row r="58" spans="1:7" ht="15" x14ac:dyDescent="0.25">
      <c r="A58" s="63" t="s">
        <v>307</v>
      </c>
      <c r="B58" s="80">
        <v>0.17499999999999999</v>
      </c>
      <c r="C58" s="27">
        <v>2.1999999999999999E-2</v>
      </c>
      <c r="D58" s="82">
        <f t="shared" si="1"/>
        <v>0.153</v>
      </c>
      <c r="E58" s="27">
        <v>0.622</v>
      </c>
      <c r="F58" s="27">
        <v>0.159</v>
      </c>
      <c r="G58" s="27">
        <v>3.282</v>
      </c>
    </row>
    <row r="59" spans="1:7" ht="15" x14ac:dyDescent="0.25">
      <c r="A59" s="63" t="s">
        <v>310</v>
      </c>
      <c r="B59" s="27">
        <v>0.32500000000000001</v>
      </c>
      <c r="C59" s="27">
        <v>6.4000000000000001E-2</v>
      </c>
      <c r="D59" s="82">
        <f t="shared" si="1"/>
        <v>0.26100000000000001</v>
      </c>
      <c r="E59" s="27">
        <v>1.577</v>
      </c>
      <c r="F59" s="27">
        <v>0.54700000000000004</v>
      </c>
      <c r="G59" s="27">
        <v>8.141</v>
      </c>
    </row>
    <row r="60" spans="1:7" ht="15" x14ac:dyDescent="0.25">
      <c r="A60" s="63" t="s">
        <v>313</v>
      </c>
      <c r="B60" s="27">
        <v>0.99</v>
      </c>
      <c r="C60" s="27">
        <v>0.185</v>
      </c>
      <c r="D60" s="82">
        <f t="shared" si="1"/>
        <v>0.80499999999999994</v>
      </c>
      <c r="E60" s="27">
        <v>2.7130000000000001</v>
      </c>
      <c r="F60" s="27">
        <v>0.65600000000000003</v>
      </c>
      <c r="G60" s="27">
        <v>7.9649999999999999</v>
      </c>
    </row>
    <row r="61" spans="1:7" ht="15" x14ac:dyDescent="0.25">
      <c r="A61" s="63" t="s">
        <v>315</v>
      </c>
      <c r="B61" s="27">
        <v>0.186</v>
      </c>
      <c r="C61" s="27">
        <v>1.2E-2</v>
      </c>
      <c r="D61" s="82">
        <f t="shared" si="1"/>
        <v>0.17399999999999999</v>
      </c>
      <c r="E61" s="27">
        <v>1.62</v>
      </c>
      <c r="F61" s="27">
        <v>0.20899999999999999</v>
      </c>
      <c r="G61" s="27">
        <v>0.77300000000000002</v>
      </c>
    </row>
    <row r="62" spans="1:7" ht="15" x14ac:dyDescent="0.25">
      <c r="A62" s="63" t="s">
        <v>318</v>
      </c>
      <c r="B62" s="27">
        <v>0.128</v>
      </c>
      <c r="C62" s="27">
        <v>2.9000000000000001E-2</v>
      </c>
      <c r="D62" s="82">
        <f t="shared" si="1"/>
        <v>9.9000000000000005E-2</v>
      </c>
      <c r="E62" s="27">
        <v>1.43</v>
      </c>
      <c r="F62" s="27">
        <v>0.26700000000000002</v>
      </c>
      <c r="G62" s="27">
        <v>0.91700000000000004</v>
      </c>
    </row>
    <row r="63" spans="1:7" ht="15" x14ac:dyDescent="0.25">
      <c r="A63" s="63" t="s">
        <v>319</v>
      </c>
      <c r="B63" s="27">
        <v>0.13500000000000001</v>
      </c>
      <c r="C63" s="27">
        <v>1.9E-2</v>
      </c>
      <c r="D63" s="82">
        <f t="shared" si="1"/>
        <v>0.11600000000000001</v>
      </c>
      <c r="E63" s="27">
        <v>1.548</v>
      </c>
      <c r="F63" s="27">
        <v>0.28399999999999997</v>
      </c>
      <c r="G63" s="27">
        <v>0.71099999999999997</v>
      </c>
    </row>
    <row r="64" spans="1:7" ht="15" x14ac:dyDescent="0.25">
      <c r="A64" s="63" t="s">
        <v>321</v>
      </c>
      <c r="B64" s="27">
        <v>0.21299999999999999</v>
      </c>
      <c r="C64" s="27">
        <v>5.1999999999999998E-2</v>
      </c>
      <c r="D64" s="82">
        <f t="shared" ref="D64:D84" si="2">B64-C64</f>
        <v>0.161</v>
      </c>
      <c r="E64" s="27">
        <v>2.2970000000000002</v>
      </c>
      <c r="F64" s="27">
        <v>0.52100000000000002</v>
      </c>
      <c r="G64" s="27">
        <v>5.6369999999999996</v>
      </c>
    </row>
    <row r="65" spans="1:7" ht="15" x14ac:dyDescent="0.25">
      <c r="A65" s="63" t="s">
        <v>322</v>
      </c>
      <c r="B65" s="27">
        <v>2.206</v>
      </c>
      <c r="C65" s="27">
        <v>0.26500000000000001</v>
      </c>
      <c r="D65" s="82">
        <f t="shared" si="2"/>
        <v>1.9409999999999998</v>
      </c>
      <c r="E65" s="27">
        <v>2.4740000000000002</v>
      </c>
      <c r="F65" s="27">
        <v>0.70599999999999996</v>
      </c>
      <c r="G65" s="27">
        <v>6.859</v>
      </c>
    </row>
    <row r="66" spans="1:7" ht="15" x14ac:dyDescent="0.25">
      <c r="A66" s="63" t="s">
        <v>323</v>
      </c>
      <c r="B66" s="27">
        <v>3.3050000000000002</v>
      </c>
      <c r="C66" s="27">
        <v>0.3</v>
      </c>
      <c r="D66" s="82">
        <f t="shared" si="2"/>
        <v>3.0050000000000003</v>
      </c>
      <c r="E66" s="27">
        <v>1.89</v>
      </c>
      <c r="F66" s="27">
        <v>0.69199999999999995</v>
      </c>
      <c r="G66" s="27">
        <v>6.0359999999999996</v>
      </c>
    </row>
    <row r="67" spans="1:7" ht="15" x14ac:dyDescent="0.25">
      <c r="A67" s="63" t="s">
        <v>324</v>
      </c>
      <c r="B67" s="27">
        <v>0.11799999999999999</v>
      </c>
      <c r="C67" s="27">
        <v>0.01</v>
      </c>
      <c r="D67" s="82">
        <f t="shared" si="2"/>
        <v>0.108</v>
      </c>
      <c r="E67" s="27">
        <v>1.6319999999999999</v>
      </c>
      <c r="F67" s="27">
        <v>0.22700000000000001</v>
      </c>
      <c r="G67" s="27">
        <v>2.3319999999999999</v>
      </c>
    </row>
    <row r="68" spans="1:7" ht="15" x14ac:dyDescent="0.25">
      <c r="A68" s="63" t="s">
        <v>325</v>
      </c>
      <c r="B68" s="27">
        <v>0.115</v>
      </c>
      <c r="C68" s="27">
        <v>1.2E-2</v>
      </c>
      <c r="D68" s="82">
        <f t="shared" si="2"/>
        <v>0.10300000000000001</v>
      </c>
      <c r="E68" s="27">
        <v>1.6659999999999999</v>
      </c>
      <c r="F68" s="27">
        <v>0.23</v>
      </c>
      <c r="G68" s="27">
        <v>0.89800000000000002</v>
      </c>
    </row>
    <row r="69" spans="1:7" ht="15" x14ac:dyDescent="0.25">
      <c r="A69" s="63" t="s">
        <v>326</v>
      </c>
      <c r="B69" s="27">
        <v>0.55600000000000005</v>
      </c>
      <c r="C69" s="27">
        <v>3.5999999999999997E-2</v>
      </c>
      <c r="D69" s="82">
        <f t="shared" si="2"/>
        <v>0.52</v>
      </c>
      <c r="E69" s="27">
        <v>1.5569999999999999</v>
      </c>
      <c r="F69" s="27">
        <v>0.434</v>
      </c>
      <c r="G69" s="27">
        <v>2.294</v>
      </c>
    </row>
    <row r="70" spans="1:7" ht="15" x14ac:dyDescent="0.25">
      <c r="A70" s="63" t="s">
        <v>328</v>
      </c>
      <c r="B70" s="27">
        <v>0.111</v>
      </c>
      <c r="C70" s="27">
        <v>2.4E-2</v>
      </c>
      <c r="D70" s="82">
        <f t="shared" si="2"/>
        <v>8.6999999999999994E-2</v>
      </c>
      <c r="E70" s="27">
        <v>1.7190000000000001</v>
      </c>
      <c r="F70" s="27">
        <v>0.505</v>
      </c>
      <c r="G70" s="27">
        <v>0.59299999999999997</v>
      </c>
    </row>
    <row r="71" spans="1:7" ht="15" x14ac:dyDescent="0.25">
      <c r="A71" s="63" t="s">
        <v>329</v>
      </c>
      <c r="B71" s="27">
        <v>0.60699999999999998</v>
      </c>
      <c r="C71" s="27">
        <v>0.11600000000000001</v>
      </c>
      <c r="D71" s="82">
        <f t="shared" si="2"/>
        <v>0.49099999999999999</v>
      </c>
      <c r="E71" s="27">
        <v>3.5710000000000002</v>
      </c>
      <c r="F71" s="27">
        <v>0.88200000000000001</v>
      </c>
      <c r="G71" s="27">
        <v>2.6440000000000001</v>
      </c>
    </row>
    <row r="72" spans="1:7" ht="15" x14ac:dyDescent="0.25">
      <c r="A72" s="63" t="s">
        <v>330</v>
      </c>
      <c r="B72" s="27">
        <v>1.655</v>
      </c>
      <c r="C72" s="27">
        <v>0.16600000000000001</v>
      </c>
      <c r="D72" s="82">
        <f t="shared" si="2"/>
        <v>1.4890000000000001</v>
      </c>
      <c r="E72" s="27">
        <v>1.9610000000000001</v>
      </c>
      <c r="F72" s="27">
        <v>0.77500000000000002</v>
      </c>
      <c r="G72" s="27">
        <v>3.22</v>
      </c>
    </row>
    <row r="73" spans="1:7" ht="15" x14ac:dyDescent="0.25">
      <c r="A73" s="63" t="s">
        <v>331</v>
      </c>
      <c r="B73" s="27">
        <v>8.8999999999999996E-2</v>
      </c>
      <c r="C73" s="27">
        <v>1.0999999999999999E-2</v>
      </c>
      <c r="D73" s="82">
        <f t="shared" si="2"/>
        <v>7.8E-2</v>
      </c>
      <c r="E73" s="27">
        <v>1.7230000000000001</v>
      </c>
      <c r="F73" s="27">
        <v>0.48699999999999999</v>
      </c>
      <c r="G73" s="27">
        <v>0.32500000000000001</v>
      </c>
    </row>
    <row r="74" spans="1:7" ht="15" x14ac:dyDescent="0.25">
      <c r="A74" s="63" t="s">
        <v>332</v>
      </c>
      <c r="B74" s="27">
        <v>0.16300000000000001</v>
      </c>
      <c r="C74" s="27">
        <v>1.7000000000000001E-2</v>
      </c>
      <c r="D74" s="82">
        <f t="shared" si="2"/>
        <v>0.14600000000000002</v>
      </c>
      <c r="E74" s="27">
        <v>1.7689999999999999</v>
      </c>
      <c r="F74" s="27">
        <v>0.65200000000000002</v>
      </c>
      <c r="G74" s="27">
        <v>0.58499999999999996</v>
      </c>
    </row>
    <row r="75" spans="1:7" ht="15" x14ac:dyDescent="0.25">
      <c r="A75" s="63" t="s">
        <v>333</v>
      </c>
      <c r="B75" s="27">
        <v>2.4409999999999998</v>
      </c>
      <c r="C75" s="27">
        <v>0.26800000000000002</v>
      </c>
      <c r="D75" s="82">
        <f t="shared" si="2"/>
        <v>2.173</v>
      </c>
      <c r="E75" s="27">
        <v>2.6240000000000001</v>
      </c>
      <c r="F75" s="27">
        <v>0.85599999999999998</v>
      </c>
      <c r="G75" s="27">
        <v>3.5059999999999998</v>
      </c>
    </row>
    <row r="76" spans="1:7" ht="15" x14ac:dyDescent="0.25">
      <c r="A76" s="63" t="s">
        <v>335</v>
      </c>
      <c r="B76" s="27">
        <v>1.05</v>
      </c>
      <c r="C76" s="27">
        <v>4.3999999999999997E-2</v>
      </c>
      <c r="D76" s="82">
        <f t="shared" si="2"/>
        <v>1.006</v>
      </c>
      <c r="E76" s="27">
        <v>1.448</v>
      </c>
      <c r="F76" s="27">
        <v>0.41399999999999998</v>
      </c>
      <c r="G76" s="27">
        <v>1.32</v>
      </c>
    </row>
    <row r="77" spans="1:7" ht="15" x14ac:dyDescent="0.25">
      <c r="A77" s="63" t="s">
        <v>337</v>
      </c>
      <c r="B77" s="27">
        <v>0.35399999999999998</v>
      </c>
      <c r="C77" s="27">
        <v>3.3000000000000002E-2</v>
      </c>
      <c r="D77" s="82">
        <f t="shared" si="2"/>
        <v>0.32099999999999995</v>
      </c>
      <c r="E77" s="27">
        <v>1.8240000000000001</v>
      </c>
      <c r="F77" s="27">
        <v>0.46500000000000002</v>
      </c>
      <c r="G77" s="27">
        <v>1.6659999999999999</v>
      </c>
    </row>
    <row r="78" spans="1:7" ht="15" x14ac:dyDescent="0.25">
      <c r="A78" s="63" t="s">
        <v>338</v>
      </c>
      <c r="B78" s="27">
        <v>0.38</v>
      </c>
      <c r="C78" s="27">
        <v>2.1999999999999999E-2</v>
      </c>
      <c r="D78" s="82">
        <f t="shared" si="2"/>
        <v>0.35799999999999998</v>
      </c>
      <c r="E78" s="27">
        <v>1.4159999999999999</v>
      </c>
      <c r="F78" s="27">
        <v>0.41899999999999998</v>
      </c>
      <c r="G78" s="27">
        <v>1.6879999999999999</v>
      </c>
    </row>
    <row r="79" spans="1:7" ht="15" x14ac:dyDescent="0.25">
      <c r="A79" s="63" t="s">
        <v>340</v>
      </c>
      <c r="B79" s="27">
        <v>2.0190000000000001</v>
      </c>
      <c r="C79" s="27">
        <v>0.25700000000000001</v>
      </c>
      <c r="D79" s="82">
        <f t="shared" si="2"/>
        <v>1.762</v>
      </c>
      <c r="E79" s="27">
        <v>4.5460000000000003</v>
      </c>
      <c r="F79" s="27">
        <v>0.74099999999999999</v>
      </c>
      <c r="G79" s="27">
        <v>5.8419999999999996</v>
      </c>
    </row>
    <row r="80" spans="1:7" ht="15" x14ac:dyDescent="0.25">
      <c r="A80" s="63" t="s">
        <v>341</v>
      </c>
      <c r="B80" s="27">
        <v>3.3439999999999999</v>
      </c>
      <c r="C80" s="27">
        <v>0.378</v>
      </c>
      <c r="D80" s="82">
        <f t="shared" si="2"/>
        <v>2.9659999999999997</v>
      </c>
      <c r="E80" s="27">
        <v>3.835</v>
      </c>
      <c r="F80" s="27">
        <v>1.0620000000000001</v>
      </c>
      <c r="G80" s="27">
        <v>5.88</v>
      </c>
    </row>
    <row r="81" spans="1:7" ht="15" x14ac:dyDescent="0.25">
      <c r="A81" s="63" t="s">
        <v>342</v>
      </c>
      <c r="B81" s="27">
        <v>4.26</v>
      </c>
      <c r="C81" s="27">
        <v>0.22800000000000001</v>
      </c>
      <c r="D81" s="82">
        <f t="shared" si="2"/>
        <v>4.032</v>
      </c>
      <c r="E81" s="27">
        <v>3.1110000000000002</v>
      </c>
      <c r="F81" s="27">
        <v>0.56999999999999995</v>
      </c>
      <c r="G81" s="27">
        <v>29.556999999999999</v>
      </c>
    </row>
    <row r="82" spans="1:7" ht="15" x14ac:dyDescent="0.25">
      <c r="A82" s="63" t="s">
        <v>344</v>
      </c>
      <c r="B82" s="27">
        <v>4.2830000000000004</v>
      </c>
      <c r="C82" s="27">
        <v>0.38200000000000001</v>
      </c>
      <c r="D82" s="82">
        <f t="shared" si="2"/>
        <v>3.9010000000000002</v>
      </c>
      <c r="E82" s="27">
        <v>2.1720000000000002</v>
      </c>
      <c r="F82" s="27">
        <v>0.79500000000000004</v>
      </c>
      <c r="G82" s="27">
        <v>5.8</v>
      </c>
    </row>
    <row r="83" spans="1:7" ht="15" x14ac:dyDescent="0.25">
      <c r="A83" s="63" t="s">
        <v>345</v>
      </c>
      <c r="B83" s="27">
        <v>5.1310000000000002</v>
      </c>
      <c r="C83" s="27">
        <v>0.433</v>
      </c>
      <c r="D83" s="82">
        <f t="shared" si="2"/>
        <v>4.6980000000000004</v>
      </c>
      <c r="E83" s="27">
        <v>2.0379999999999998</v>
      </c>
      <c r="F83" s="27">
        <v>0.83799999999999997</v>
      </c>
      <c r="G83" s="27">
        <v>5.8680000000000003</v>
      </c>
    </row>
    <row r="84" spans="1:7" ht="15" x14ac:dyDescent="0.25">
      <c r="A84" s="63" t="s">
        <v>346</v>
      </c>
      <c r="B84" s="27">
        <v>6.5149999999999997</v>
      </c>
      <c r="C84" s="27">
        <v>0.42699999999999999</v>
      </c>
      <c r="D84" s="82">
        <f t="shared" si="2"/>
        <v>6.0880000000000001</v>
      </c>
      <c r="E84" s="27">
        <v>1.8859999999999999</v>
      </c>
      <c r="F84" s="27">
        <v>0.93200000000000005</v>
      </c>
      <c r="G84" s="27">
        <v>5.2629999999999999</v>
      </c>
    </row>
  </sheetData>
  <sortState xmlns:xlrd2="http://schemas.microsoft.com/office/spreadsheetml/2017/richdata2" ref="A8:G84">
    <sortCondition ref="A8:A84"/>
  </sortState>
  <hyperlinks>
    <hyperlink ref="C4" r:id="rId1" xr:uid="{00000000-0004-0000-0600-000000000000}"/>
  </hyperlinks>
  <pageMargins left="0.7" right="0.7" top="0.75" bottom="0.75" header="0.3" footer="0.3"/>
  <pageSetup orientation="portrait" horizontalDpi="0"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84"/>
  <sheetViews>
    <sheetView workbookViewId="0">
      <selection activeCell="B7" sqref="B7:B83"/>
    </sheetView>
  </sheetViews>
  <sheetFormatPr defaultColWidth="8.875" defaultRowHeight="12.75" x14ac:dyDescent="0.2"/>
  <cols>
    <col min="1" max="1" width="21.625" customWidth="1"/>
    <col min="2" max="2" width="12.625" customWidth="1"/>
  </cols>
  <sheetData>
    <row r="1" spans="1:8" s="2" customFormat="1" ht="18.75" x14ac:dyDescent="0.3">
      <c r="A1" s="1" t="s">
        <v>793</v>
      </c>
      <c r="B1" s="33"/>
      <c r="C1" s="33"/>
      <c r="H1" s="86"/>
    </row>
    <row r="2" spans="1:8" s="2" customFormat="1" ht="18.75" x14ac:dyDescent="0.3">
      <c r="A2" s="1"/>
      <c r="B2" s="33"/>
      <c r="C2" s="33"/>
      <c r="H2" s="86"/>
    </row>
    <row r="3" spans="1:8" s="2" customFormat="1" ht="15" x14ac:dyDescent="0.25">
      <c r="A3" s="3" t="s">
        <v>1</v>
      </c>
      <c r="B3" s="81" t="s">
        <v>764</v>
      </c>
      <c r="C3" s="117" t="s">
        <v>765</v>
      </c>
      <c r="H3" s="86"/>
    </row>
    <row r="4" spans="1:8" ht="15" x14ac:dyDescent="0.25">
      <c r="A4" s="63" t="s">
        <v>794</v>
      </c>
      <c r="B4" s="3"/>
      <c r="C4" s="34"/>
    </row>
    <row r="5" spans="1:8" ht="15" x14ac:dyDescent="0.25">
      <c r="A5" s="63" t="s">
        <v>795</v>
      </c>
      <c r="B5" s="3"/>
      <c r="C5" s="34"/>
    </row>
    <row r="6" spans="1:8" ht="15" x14ac:dyDescent="0.25">
      <c r="A6" s="63"/>
      <c r="B6" s="3"/>
      <c r="C6" s="34"/>
    </row>
    <row r="7" spans="1:8" ht="15" x14ac:dyDescent="0.25">
      <c r="A7" s="8" t="s">
        <v>6</v>
      </c>
      <c r="B7" s="114" t="s">
        <v>796</v>
      </c>
    </row>
    <row r="8" spans="1:8" ht="15" x14ac:dyDescent="0.25">
      <c r="A8" s="3" t="s">
        <v>140</v>
      </c>
      <c r="B8" s="16">
        <v>19.86543373493976</v>
      </c>
    </row>
    <row r="9" spans="1:8" ht="15" x14ac:dyDescent="0.25">
      <c r="A9" s="3" t="s">
        <v>141</v>
      </c>
      <c r="B9" s="16">
        <v>18.509409638554217</v>
      </c>
    </row>
    <row r="10" spans="1:8" ht="15" x14ac:dyDescent="0.25">
      <c r="A10" s="3" t="s">
        <v>143</v>
      </c>
      <c r="B10" s="16">
        <v>25.021433734939762</v>
      </c>
    </row>
    <row r="11" spans="1:8" ht="15" x14ac:dyDescent="0.25">
      <c r="A11" s="3" t="s">
        <v>147</v>
      </c>
      <c r="B11" s="16">
        <v>25.756180722891568</v>
      </c>
    </row>
    <row r="12" spans="1:8" ht="15" x14ac:dyDescent="0.25">
      <c r="A12" s="3" t="s">
        <v>146</v>
      </c>
      <c r="B12" s="16">
        <v>29.377253012048197</v>
      </c>
    </row>
    <row r="13" spans="1:8" ht="15" x14ac:dyDescent="0.25">
      <c r="A13" s="3" t="s">
        <v>144</v>
      </c>
      <c r="B13" s="16">
        <v>26.06</v>
      </c>
    </row>
    <row r="14" spans="1:8" ht="15" x14ac:dyDescent="0.25">
      <c r="A14" s="3" t="s">
        <v>148</v>
      </c>
      <c r="B14" s="16">
        <v>22.791481927710841</v>
      </c>
    </row>
    <row r="15" spans="1:8" ht="15" x14ac:dyDescent="0.25">
      <c r="A15" s="3" t="s">
        <v>149</v>
      </c>
      <c r="B15" s="16">
        <v>23.675301204819277</v>
      </c>
    </row>
    <row r="16" spans="1:8" ht="15" x14ac:dyDescent="0.25">
      <c r="A16" s="3" t="s">
        <v>150</v>
      </c>
      <c r="B16" s="16">
        <v>31.98</v>
      </c>
    </row>
    <row r="17" spans="1:2" ht="15" x14ac:dyDescent="0.25">
      <c r="A17" s="3" t="s">
        <v>153</v>
      </c>
      <c r="B17" s="16">
        <v>45.7710843373494</v>
      </c>
    </row>
    <row r="18" spans="1:2" ht="15" x14ac:dyDescent="0.25">
      <c r="A18" s="3" t="s">
        <v>155</v>
      </c>
      <c r="B18" s="16">
        <v>47.457831325301207</v>
      </c>
    </row>
    <row r="19" spans="1:2" ht="15" x14ac:dyDescent="0.25">
      <c r="A19" s="3" t="s">
        <v>151</v>
      </c>
      <c r="B19" s="16">
        <v>46.835795180722897</v>
      </c>
    </row>
    <row r="20" spans="1:2" ht="15" x14ac:dyDescent="0.25">
      <c r="A20" s="3" t="s">
        <v>157</v>
      </c>
      <c r="B20" s="16">
        <v>33.39</v>
      </c>
    </row>
    <row r="21" spans="1:2" ht="15" x14ac:dyDescent="0.25">
      <c r="A21" s="3" t="s">
        <v>158</v>
      </c>
      <c r="B21" s="16">
        <v>25.07</v>
      </c>
    </row>
    <row r="22" spans="1:2" ht="15" x14ac:dyDescent="0.25">
      <c r="A22" s="3" t="s">
        <v>159</v>
      </c>
      <c r="B22" s="16">
        <v>27.460325301204826</v>
      </c>
    </row>
    <row r="23" spans="1:2" ht="15" x14ac:dyDescent="0.25">
      <c r="A23" s="3" t="s">
        <v>161</v>
      </c>
      <c r="B23" s="16">
        <v>34.445783132530117</v>
      </c>
    </row>
    <row r="24" spans="1:2" ht="15" x14ac:dyDescent="0.25">
      <c r="A24" s="3" t="s">
        <v>162</v>
      </c>
      <c r="B24" s="16">
        <v>37.819277108433738</v>
      </c>
    </row>
    <row r="25" spans="1:2" ht="15" x14ac:dyDescent="0.25">
      <c r="A25" s="3" t="s">
        <v>160</v>
      </c>
      <c r="B25" s="16">
        <v>30.2</v>
      </c>
    </row>
    <row r="26" spans="1:2" ht="15" x14ac:dyDescent="0.25">
      <c r="A26" s="3" t="s">
        <v>163</v>
      </c>
      <c r="B26" s="16">
        <v>32.168349397590362</v>
      </c>
    </row>
    <row r="27" spans="1:2" ht="15" x14ac:dyDescent="0.25">
      <c r="A27" s="3" t="s">
        <v>164</v>
      </c>
      <c r="B27" s="16">
        <v>28.836578313253018</v>
      </c>
    </row>
    <row r="28" spans="1:2" ht="15" x14ac:dyDescent="0.25">
      <c r="A28" s="3" t="s">
        <v>165</v>
      </c>
      <c r="B28" s="16">
        <v>23.5</v>
      </c>
    </row>
    <row r="29" spans="1:2" ht="15" x14ac:dyDescent="0.25">
      <c r="A29" s="3" t="s">
        <v>169</v>
      </c>
      <c r="B29" s="16">
        <v>22.759036144578314</v>
      </c>
    </row>
    <row r="30" spans="1:2" ht="15" x14ac:dyDescent="0.25">
      <c r="A30" s="3" t="s">
        <v>168</v>
      </c>
      <c r="B30" s="16">
        <v>39.385542168674704</v>
      </c>
    </row>
    <row r="31" spans="1:2" ht="15" x14ac:dyDescent="0.25">
      <c r="A31" s="3" t="s">
        <v>166</v>
      </c>
      <c r="B31" s="16">
        <v>34.084337349397593</v>
      </c>
    </row>
    <row r="32" spans="1:2" ht="15" x14ac:dyDescent="0.25">
      <c r="A32" s="3" t="s">
        <v>170</v>
      </c>
      <c r="B32" s="16">
        <v>32.036144578313255</v>
      </c>
    </row>
    <row r="33" spans="1:2" ht="15" x14ac:dyDescent="0.25">
      <c r="A33" s="3" t="s">
        <v>171</v>
      </c>
      <c r="B33" s="16">
        <v>27.69879518072289</v>
      </c>
    </row>
    <row r="34" spans="1:2" ht="15" x14ac:dyDescent="0.25">
      <c r="A34" s="3" t="s">
        <v>172</v>
      </c>
      <c r="B34" s="16">
        <v>20.951807228915662</v>
      </c>
    </row>
    <row r="35" spans="1:2" ht="15" x14ac:dyDescent="0.25">
      <c r="A35" s="3" t="s">
        <v>177</v>
      </c>
      <c r="B35" s="16">
        <v>22.003385542168672</v>
      </c>
    </row>
    <row r="36" spans="1:2" ht="15" x14ac:dyDescent="0.25">
      <c r="A36" s="3" t="s">
        <v>175</v>
      </c>
      <c r="B36" s="16">
        <v>22.741759036144579</v>
      </c>
    </row>
    <row r="37" spans="1:2" ht="15" x14ac:dyDescent="0.25">
      <c r="A37" s="3" t="s">
        <v>174</v>
      </c>
      <c r="B37" s="16">
        <v>24.345265060240969</v>
      </c>
    </row>
    <row r="38" spans="1:2" ht="15" x14ac:dyDescent="0.25">
      <c r="A38" s="3" t="s">
        <v>178</v>
      </c>
      <c r="B38" s="16">
        <v>10.83</v>
      </c>
    </row>
    <row r="39" spans="1:2" ht="15" x14ac:dyDescent="0.25">
      <c r="A39" s="3" t="s">
        <v>179</v>
      </c>
      <c r="B39" s="16">
        <v>14.76</v>
      </c>
    </row>
    <row r="40" spans="1:2" ht="15" x14ac:dyDescent="0.25">
      <c r="A40" s="3" t="s">
        <v>180</v>
      </c>
      <c r="B40" s="16">
        <v>10.59</v>
      </c>
    </row>
    <row r="41" spans="1:2" ht="15" x14ac:dyDescent="0.25">
      <c r="A41" s="3" t="s">
        <v>181</v>
      </c>
      <c r="B41" s="16">
        <v>22.399554216867468</v>
      </c>
    </row>
    <row r="42" spans="1:2" ht="15" x14ac:dyDescent="0.25">
      <c r="A42" s="3" t="s">
        <v>182</v>
      </c>
      <c r="B42" s="16">
        <v>26.44</v>
      </c>
    </row>
    <row r="43" spans="1:2" ht="15" x14ac:dyDescent="0.25">
      <c r="A43" s="3" t="s">
        <v>183</v>
      </c>
      <c r="B43" s="16">
        <v>25.315325301204819</v>
      </c>
    </row>
    <row r="44" spans="1:2" ht="15" x14ac:dyDescent="0.25">
      <c r="A44" s="3" t="s">
        <v>289</v>
      </c>
      <c r="B44" s="16">
        <v>26.97</v>
      </c>
    </row>
    <row r="45" spans="1:2" ht="15" x14ac:dyDescent="0.25">
      <c r="A45" s="3" t="s">
        <v>290</v>
      </c>
      <c r="B45" s="16">
        <v>39.045024096385546</v>
      </c>
    </row>
    <row r="46" spans="1:2" ht="15" x14ac:dyDescent="0.25">
      <c r="A46" s="3" t="s">
        <v>291</v>
      </c>
      <c r="B46" s="16">
        <v>23.53</v>
      </c>
    </row>
    <row r="47" spans="1:2" ht="15" x14ac:dyDescent="0.25">
      <c r="A47" s="3" t="s">
        <v>292</v>
      </c>
      <c r="B47" s="16">
        <v>23.001409638554222</v>
      </c>
    </row>
    <row r="48" spans="1:2" ht="15" x14ac:dyDescent="0.25">
      <c r="A48" s="3" t="s">
        <v>294</v>
      </c>
      <c r="B48" s="16">
        <v>24.367048192771083</v>
      </c>
    </row>
    <row r="49" spans="1:2" ht="15" x14ac:dyDescent="0.25">
      <c r="A49" s="3" t="s">
        <v>295</v>
      </c>
      <c r="B49" s="16">
        <v>23.096686746987949</v>
      </c>
    </row>
    <row r="50" spans="1:2" ht="15" x14ac:dyDescent="0.25">
      <c r="A50" s="3" t="s">
        <v>296</v>
      </c>
      <c r="B50" s="16">
        <v>24.68674698795181</v>
      </c>
    </row>
    <row r="51" spans="1:2" ht="15" x14ac:dyDescent="0.25">
      <c r="A51" s="3" t="s">
        <v>298</v>
      </c>
      <c r="B51" s="16">
        <v>13.88298795180723</v>
      </c>
    </row>
    <row r="52" spans="1:2" ht="15" x14ac:dyDescent="0.25">
      <c r="A52" s="3" t="s">
        <v>299</v>
      </c>
      <c r="B52" s="16">
        <v>32.829783132530125</v>
      </c>
    </row>
    <row r="53" spans="1:2" ht="15" x14ac:dyDescent="0.25">
      <c r="A53" s="3" t="s">
        <v>302</v>
      </c>
      <c r="B53" s="16">
        <v>24.349024096385541</v>
      </c>
    </row>
    <row r="54" spans="1:2" ht="15" x14ac:dyDescent="0.25">
      <c r="A54" s="3" t="s">
        <v>303</v>
      </c>
      <c r="B54" s="16">
        <v>17.939759036144576</v>
      </c>
    </row>
    <row r="55" spans="1:2" ht="15" x14ac:dyDescent="0.25">
      <c r="A55" s="3" t="s">
        <v>304</v>
      </c>
      <c r="B55" s="16">
        <v>12.731277108433737</v>
      </c>
    </row>
    <row r="56" spans="1:2" ht="15" x14ac:dyDescent="0.25">
      <c r="A56" s="3" t="s">
        <v>305</v>
      </c>
      <c r="B56" s="16">
        <v>27.337349397590359</v>
      </c>
    </row>
    <row r="57" spans="1:2" ht="15" x14ac:dyDescent="0.25">
      <c r="A57" s="3" t="s">
        <v>306</v>
      </c>
      <c r="B57" s="16">
        <v>12.27710843373494</v>
      </c>
    </row>
    <row r="58" spans="1:2" ht="15" x14ac:dyDescent="0.25">
      <c r="A58" s="3" t="s">
        <v>307</v>
      </c>
      <c r="B58" s="16">
        <v>19.265060240963855</v>
      </c>
    </row>
    <row r="59" spans="1:2" ht="15" x14ac:dyDescent="0.25">
      <c r="A59" s="3" t="s">
        <v>310</v>
      </c>
      <c r="B59" s="16">
        <v>26.92</v>
      </c>
    </row>
    <row r="60" spans="1:2" ht="15" x14ac:dyDescent="0.25">
      <c r="A60" s="3" t="s">
        <v>313</v>
      </c>
      <c r="B60" s="16">
        <v>24.54</v>
      </c>
    </row>
    <row r="61" spans="1:2" ht="15" x14ac:dyDescent="0.25">
      <c r="A61" s="3" t="s">
        <v>315</v>
      </c>
      <c r="B61" s="16">
        <v>18.149999999999999</v>
      </c>
    </row>
    <row r="62" spans="1:2" ht="15" x14ac:dyDescent="0.25">
      <c r="A62" s="3" t="s">
        <v>319</v>
      </c>
      <c r="B62" s="16">
        <v>24.91</v>
      </c>
    </row>
    <row r="63" spans="1:2" ht="15" x14ac:dyDescent="0.25">
      <c r="A63" s="3" t="s">
        <v>318</v>
      </c>
      <c r="B63" s="16">
        <v>26.22</v>
      </c>
    </row>
    <row r="64" spans="1:2" ht="15" x14ac:dyDescent="0.25">
      <c r="A64" s="3" t="s">
        <v>321</v>
      </c>
      <c r="B64" s="16">
        <v>23.45</v>
      </c>
    </row>
    <row r="65" spans="1:2" ht="15" x14ac:dyDescent="0.25">
      <c r="A65" s="3" t="s">
        <v>322</v>
      </c>
      <c r="B65" s="16">
        <v>25.53</v>
      </c>
    </row>
    <row r="66" spans="1:2" ht="15" x14ac:dyDescent="0.25">
      <c r="A66" s="3" t="s">
        <v>323</v>
      </c>
      <c r="B66" s="16">
        <v>24.69</v>
      </c>
    </row>
    <row r="67" spans="1:2" ht="15" x14ac:dyDescent="0.25">
      <c r="A67" s="3" t="s">
        <v>324</v>
      </c>
      <c r="B67" s="16">
        <v>25.17</v>
      </c>
    </row>
    <row r="68" spans="1:2" ht="15" x14ac:dyDescent="0.25">
      <c r="A68" s="3" t="s">
        <v>325</v>
      </c>
      <c r="B68" s="16">
        <v>18.52</v>
      </c>
    </row>
    <row r="69" spans="1:2" ht="15" x14ac:dyDescent="0.25">
      <c r="A69" s="3" t="s">
        <v>326</v>
      </c>
      <c r="B69" s="16">
        <v>22.77</v>
      </c>
    </row>
    <row r="70" spans="1:2" ht="15" x14ac:dyDescent="0.25">
      <c r="A70" s="3" t="s">
        <v>328</v>
      </c>
      <c r="B70" s="16">
        <v>25.53</v>
      </c>
    </row>
    <row r="71" spans="1:2" ht="15" x14ac:dyDescent="0.25">
      <c r="A71" s="3" t="s">
        <v>329</v>
      </c>
      <c r="B71" s="16">
        <v>27.94</v>
      </c>
    </row>
    <row r="72" spans="1:2" ht="15" x14ac:dyDescent="0.25">
      <c r="A72" s="3" t="s">
        <v>330</v>
      </c>
      <c r="B72" s="16">
        <v>29.2</v>
      </c>
    </row>
    <row r="73" spans="1:2" ht="15" x14ac:dyDescent="0.25">
      <c r="A73" s="3" t="s">
        <v>331</v>
      </c>
      <c r="B73" s="16">
        <v>24.17</v>
      </c>
    </row>
    <row r="74" spans="1:2" ht="15" x14ac:dyDescent="0.25">
      <c r="A74" s="3" t="s">
        <v>332</v>
      </c>
      <c r="B74" s="16">
        <v>13.21</v>
      </c>
    </row>
    <row r="75" spans="1:2" ht="15" x14ac:dyDescent="0.25">
      <c r="A75" s="3" t="s">
        <v>333</v>
      </c>
      <c r="B75" s="16">
        <v>16.03</v>
      </c>
    </row>
    <row r="76" spans="1:2" ht="15" x14ac:dyDescent="0.25">
      <c r="A76" s="3" t="s">
        <v>335</v>
      </c>
      <c r="B76" s="16">
        <v>15.32</v>
      </c>
    </row>
    <row r="77" spans="1:2" ht="15" x14ac:dyDescent="0.25">
      <c r="A77" s="3" t="s">
        <v>337</v>
      </c>
      <c r="B77" s="16">
        <v>21.32</v>
      </c>
    </row>
    <row r="78" spans="1:2" ht="15" x14ac:dyDescent="0.25">
      <c r="A78" s="3" t="s">
        <v>338</v>
      </c>
      <c r="B78" s="16">
        <v>18.16</v>
      </c>
    </row>
    <row r="79" spans="1:2" ht="15" x14ac:dyDescent="0.25">
      <c r="A79" s="3" t="s">
        <v>340</v>
      </c>
      <c r="B79" s="16">
        <v>26.13</v>
      </c>
    </row>
    <row r="80" spans="1:2" ht="15" x14ac:dyDescent="0.25">
      <c r="A80" s="3" t="s">
        <v>341</v>
      </c>
      <c r="B80" s="16">
        <v>28.81</v>
      </c>
    </row>
    <row r="81" spans="1:2" ht="15" x14ac:dyDescent="0.25">
      <c r="A81" s="3" t="s">
        <v>342</v>
      </c>
      <c r="B81" s="16">
        <v>35.409999999999997</v>
      </c>
    </row>
    <row r="82" spans="1:2" ht="15" x14ac:dyDescent="0.25">
      <c r="A82" s="3" t="s">
        <v>344</v>
      </c>
      <c r="B82" s="16">
        <v>26.94</v>
      </c>
    </row>
    <row r="83" spans="1:2" ht="15" x14ac:dyDescent="0.25">
      <c r="A83" s="3" t="s">
        <v>345</v>
      </c>
      <c r="B83" s="16">
        <v>27.89</v>
      </c>
    </row>
    <row r="84" spans="1:2" ht="15" x14ac:dyDescent="0.25">
      <c r="A84" s="3" t="s">
        <v>346</v>
      </c>
      <c r="B84" s="16">
        <v>23.12</v>
      </c>
    </row>
  </sheetData>
  <hyperlinks>
    <hyperlink ref="C3" r:id="rId1" xr:uid="{00000000-0004-0000-0700-000000000000}"/>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FCAM FCM</vt:lpstr>
      <vt:lpstr>COLLECTION</vt:lpstr>
      <vt:lpstr>PICO-NANO</vt:lpstr>
      <vt:lpstr>CHL</vt:lpstr>
      <vt:lpstr>Sheet1</vt:lpstr>
      <vt:lpstr>FCAM ABD</vt:lpstr>
      <vt:lpstr>PMAX</vt:lpstr>
      <vt:lpstr>DIN</vt:lpstr>
      <vt:lpstr>DON</vt:lpstr>
      <vt:lpstr>POC1</vt:lpstr>
      <vt:lpstr>POC2</vt:lpstr>
    </vt:vector>
  </TitlesOfParts>
  <Manager/>
  <Company>Bigelow Laboratory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LCL</dc:creator>
  <cp:keywords/>
  <dc:description/>
  <cp:lastModifiedBy>kevin mcgann</cp:lastModifiedBy>
  <cp:revision/>
  <dcterms:created xsi:type="dcterms:W3CDTF">2014-12-19T13:07:56Z</dcterms:created>
  <dcterms:modified xsi:type="dcterms:W3CDTF">2021-10-22T14:21:04Z</dcterms:modified>
  <cp:category/>
  <cp:contentStatus/>
</cp:coreProperties>
</file>