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aylorr\Personal\Work\consulting\Sensics\docs\Technical reports\"/>
    </mc:Choice>
  </mc:AlternateContent>
  <bookViews>
    <workbookView xWindow="4440" yWindow="0" windowWidth="13035" windowHeight="124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D13" i="1"/>
  <c r="C13" i="1"/>
  <c r="B13" i="1"/>
  <c r="E9" i="1"/>
  <c r="E10" i="1" s="1"/>
  <c r="E8" i="1"/>
  <c r="E3" i="1"/>
  <c r="E11" i="1" l="1"/>
  <c r="D9" i="1"/>
  <c r="D11" i="1" s="1"/>
  <c r="D8" i="1"/>
  <c r="D5" i="1"/>
  <c r="D4" i="1"/>
  <c r="D10" i="1" l="1"/>
  <c r="C36" i="1"/>
  <c r="C35" i="1"/>
  <c r="C34" i="1"/>
  <c r="C33" i="1"/>
  <c r="C32" i="1"/>
  <c r="C27" i="1"/>
  <c r="D25" i="1"/>
  <c r="D24" i="1"/>
  <c r="B24" i="1"/>
  <c r="C24" i="1" s="1"/>
  <c r="C25" i="1"/>
  <c r="C26" i="1"/>
  <c r="B25" i="1"/>
  <c r="C11" i="1" l="1"/>
  <c r="B11" i="1"/>
  <c r="C10" i="1"/>
  <c r="B10" i="1"/>
  <c r="C9" i="1"/>
  <c r="B9" i="1"/>
  <c r="C8" i="1"/>
  <c r="B8" i="1"/>
  <c r="C5" i="1"/>
  <c r="B5" i="1"/>
  <c r="C4" i="1"/>
  <c r="B4" i="1"/>
  <c r="C3" i="1"/>
  <c r="B3" i="1"/>
</calcChain>
</file>

<file path=xl/sharedStrings.xml><?xml version="1.0" encoding="utf-8"?>
<sst xmlns="http://schemas.openxmlformats.org/spreadsheetml/2006/main" count="35" uniqueCount="35">
  <si>
    <t>OSVR HDK</t>
  </si>
  <si>
    <t>dSight</t>
  </si>
  <si>
    <t xml:space="preserve">   (Computed values below)</t>
  </si>
  <si>
    <t>Mono Horizontal FOV (deg)</t>
  </si>
  <si>
    <t>Mono screen width (pixels)</t>
  </si>
  <si>
    <t>Mono screen height (pixels)</t>
  </si>
  <si>
    <t>Mono screen diagonal (pixels)</t>
  </si>
  <si>
    <t xml:space="preserve">   (Specifications)</t>
  </si>
  <si>
    <t>Tangent of horizontal half angle</t>
  </si>
  <si>
    <t>Mono Vertical FOV (deg)</t>
  </si>
  <si>
    <t>Mono diagonal FOV (deg)</t>
  </si>
  <si>
    <t>We can find the half diagonal field of view by computing the angle between the upper-right corner of the right eye and</t>
  </si>
  <si>
    <t>a ray pointing straight forward from the right eye.  Because of the lens and screen rotation, this would hit the screen</t>
  </si>
  <si>
    <t>at an angle 12.5 degrees to the left of screen center.  It would be vertically in the middle of the screen.</t>
  </si>
  <si>
    <t>The Y screen size under consideration for this half-diagonal will be half of the Y screen resolution.  The X screen size</t>
  </si>
  <si>
    <t>under consideration will be half the X screen resolution plus a fraction of half that is computed based on the tangent</t>
  </si>
  <si>
    <t>calculations as above…</t>
  </si>
  <si>
    <t>dSight binocular diagonal field of view:</t>
  </si>
  <si>
    <t>Half-screen angle</t>
  </si>
  <si>
    <t>Half-screen-pixels</t>
  </si>
  <si>
    <t>Fractional-screen pixels</t>
  </si>
  <si>
    <t>Fractional-screen angle</t>
  </si>
  <si>
    <t>Radians</t>
  </si>
  <si>
    <t>Degrees</t>
  </si>
  <si>
    <t>Tangent</t>
  </si>
  <si>
    <t>This means that the resulting X size is 195 pixels + 960 and the resulting Y size is 960</t>
  </si>
  <si>
    <t>We can re-use the above calculations to determine the diagonal FOV for this eye corner-to-forward:</t>
  </si>
  <si>
    <t>screen half height</t>
  </si>
  <si>
    <t>screen width to forward</t>
  </si>
  <si>
    <t>One eye diagonal FOV (half total)</t>
  </si>
  <si>
    <t>resulting diagonal</t>
  </si>
  <si>
    <t>Both eyes (twice the one-eye)</t>
  </si>
  <si>
    <t>Oculus</t>
  </si>
  <si>
    <t>xSight</t>
  </si>
  <si>
    <t>Incorrect Vertical FOV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</si>
</sst>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165" fontId="1" fillId="0" borderId="0" xfId="0" applyNumberFormat="1" applyFont="1"/>
    <xf numFmtId="165" fontId="0" fillId="0" borderId="0" xfId="0" applyNumberFormat="1" applyFont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selection activeCell="F13" sqref="F1:F13"/>
    </sheetView>
  </sheetViews>
  <sheetFormatPr defaultRowHeight="15" x14ac:dyDescent="0.25"/>
  <cols>
    <col min="1" max="1" width="32.140625" customWidth="1"/>
    <col min="2" max="2" width="12.42578125" customWidth="1"/>
    <col min="3" max="3" width="12.7109375" customWidth="1"/>
  </cols>
  <sheetData>
    <row r="1" spans="1:6" s="4" customFormat="1" x14ac:dyDescent="0.25">
      <c r="B1" s="4" t="s">
        <v>0</v>
      </c>
      <c r="C1" s="4" t="s">
        <v>1</v>
      </c>
      <c r="D1" s="4" t="s">
        <v>32</v>
      </c>
      <c r="E1" s="4" t="s">
        <v>33</v>
      </c>
    </row>
    <row r="2" spans="1:6" x14ac:dyDescent="0.25">
      <c r="A2" t="s">
        <v>7</v>
      </c>
    </row>
    <row r="3" spans="1:6" x14ac:dyDescent="0.25">
      <c r="A3" t="s">
        <v>3</v>
      </c>
      <c r="B3">
        <f>90</f>
        <v>90</v>
      </c>
      <c r="C3">
        <f>95</f>
        <v>95</v>
      </c>
      <c r="D3">
        <v>93.279799999999994</v>
      </c>
      <c r="E3">
        <f>85.5</f>
        <v>85.5</v>
      </c>
    </row>
    <row r="4" spans="1:6" x14ac:dyDescent="0.25">
      <c r="A4" t="s">
        <v>4</v>
      </c>
      <c r="B4">
        <f>1920/2</f>
        <v>960</v>
      </c>
      <c r="C4">
        <f>1920</f>
        <v>1920</v>
      </c>
      <c r="D4">
        <f>1920/2</f>
        <v>960</v>
      </c>
      <c r="E4">
        <v>1920</v>
      </c>
    </row>
    <row r="5" spans="1:6" x14ac:dyDescent="0.25">
      <c r="A5" t="s">
        <v>5</v>
      </c>
      <c r="B5">
        <f>1080</f>
        <v>1080</v>
      </c>
      <c r="C5">
        <f>1080</f>
        <v>1080</v>
      </c>
      <c r="D5">
        <f>1080</f>
        <v>1080</v>
      </c>
      <c r="E5">
        <v>1080</v>
      </c>
    </row>
    <row r="7" spans="1:6" x14ac:dyDescent="0.25">
      <c r="A7" t="s">
        <v>2</v>
      </c>
    </row>
    <row r="8" spans="1:6" x14ac:dyDescent="0.25">
      <c r="A8" t="s">
        <v>6</v>
      </c>
      <c r="B8" s="2">
        <f>SQRT(B4*B4+B5*B5)</f>
        <v>1444.9913494550754</v>
      </c>
      <c r="C8" s="2">
        <f>SQRT(C4*C4+C5*C5)</f>
        <v>2202.9071700822983</v>
      </c>
      <c r="D8" s="2">
        <f>SQRT(D4*D4+D5*D5)</f>
        <v>1444.9913494550754</v>
      </c>
      <c r="E8" s="2">
        <f>SQRT(E4*E4+E5*E5)</f>
        <v>2202.9071700822983</v>
      </c>
      <c r="F8" s="2"/>
    </row>
    <row r="9" spans="1:6" x14ac:dyDescent="0.25">
      <c r="A9" t="s">
        <v>8</v>
      </c>
      <c r="B9">
        <f>TAN(B3/2 * PI()/180)</f>
        <v>0.99999999999999989</v>
      </c>
      <c r="C9" s="1">
        <f>TAN(C3/2 * PI()/180)</f>
        <v>1.0913085010692714</v>
      </c>
      <c r="D9" s="1">
        <f>TAN(D3/2 * PI()/180)</f>
        <v>1.0589465539014089</v>
      </c>
      <c r="E9" s="1">
        <f>TAN(E3/2 * PI()/180)</f>
        <v>0.92439049165820697</v>
      </c>
      <c r="F9" s="1"/>
    </row>
    <row r="10" spans="1:6" s="3" customFormat="1" x14ac:dyDescent="0.25">
      <c r="A10" s="3" t="s">
        <v>9</v>
      </c>
      <c r="B10" s="8">
        <f>ATAN(B9*(B5/B4)) * 2 * 180/PI()</f>
        <v>96.732921326859596</v>
      </c>
      <c r="C10" s="8">
        <f>ATAN(C9*(C5/C4)) * 2 * 180/PI()</f>
        <v>63.088284555253757</v>
      </c>
      <c r="D10" s="8">
        <f>ATAN(D9*(D5/D4)) * 2 * 180/PI()</f>
        <v>99.979223693665432</v>
      </c>
      <c r="E10" s="8">
        <f>ATAN(E9*(E5/E4)) * 2 * 180/PI()</f>
        <v>54.946125753724949</v>
      </c>
      <c r="F10" s="8"/>
    </row>
    <row r="11" spans="1:6" s="3" customFormat="1" x14ac:dyDescent="0.25">
      <c r="A11" s="3" t="s">
        <v>10</v>
      </c>
      <c r="B11" s="8">
        <f>ATAN(B9*(B8/B4)) * 2 * 180/PI()</f>
        <v>112.80274853018231</v>
      </c>
      <c r="C11" s="8">
        <f>ATAN(C9*(C8/C4)) * 2 * 180/PI()</f>
        <v>102.77464564953235</v>
      </c>
      <c r="D11" s="8">
        <f>ATAN(D9*(D8/D4)) * 2 * 180/PI()</f>
        <v>115.79317298061467</v>
      </c>
      <c r="E11" s="8">
        <f>ATAN(E9*(E8/E4)) * 2 * 180/PI()</f>
        <v>93.368885684624075</v>
      </c>
      <c r="F11" s="8"/>
    </row>
    <row r="13" spans="1:6" x14ac:dyDescent="0.25">
      <c r="A13" t="s">
        <v>34</v>
      </c>
      <c r="B13" s="7">
        <f>B3*B5/B4</f>
        <v>101.25</v>
      </c>
      <c r="C13" s="7">
        <f t="shared" ref="C13:E13" si="0">C3*C5/C4</f>
        <v>53.4375</v>
      </c>
      <c r="D13" s="7">
        <f t="shared" si="0"/>
        <v>104.939775</v>
      </c>
      <c r="E13" s="7">
        <f t="shared" si="0"/>
        <v>48.09375</v>
      </c>
      <c r="F13" s="7"/>
    </row>
    <row r="16" spans="1:6" s="3" customFormat="1" x14ac:dyDescent="0.25">
      <c r="A16" s="3" t="s">
        <v>17</v>
      </c>
    </row>
    <row r="17" spans="1:4" x14ac:dyDescent="0.25">
      <c r="A17" t="s">
        <v>11</v>
      </c>
    </row>
    <row r="18" spans="1:4" x14ac:dyDescent="0.25">
      <c r="A18" t="s">
        <v>12</v>
      </c>
    </row>
    <row r="19" spans="1:4" x14ac:dyDescent="0.25">
      <c r="A19" t="s">
        <v>13</v>
      </c>
    </row>
    <row r="20" spans="1:4" x14ac:dyDescent="0.25">
      <c r="A20" t="s">
        <v>14</v>
      </c>
    </row>
    <row r="21" spans="1:4" x14ac:dyDescent="0.25">
      <c r="A21" t="s">
        <v>15</v>
      </c>
    </row>
    <row r="22" spans="1:4" x14ac:dyDescent="0.25">
      <c r="A22" t="s">
        <v>16</v>
      </c>
    </row>
    <row r="23" spans="1:4" x14ac:dyDescent="0.25">
      <c r="B23" t="s">
        <v>23</v>
      </c>
      <c r="C23" t="s">
        <v>22</v>
      </c>
      <c r="D23" t="s">
        <v>24</v>
      </c>
    </row>
    <row r="24" spans="1:4" x14ac:dyDescent="0.25">
      <c r="A24" t="s">
        <v>18</v>
      </c>
      <c r="B24">
        <f>C3/2</f>
        <v>47.5</v>
      </c>
      <c r="C24">
        <f>B24*PI()/180</f>
        <v>0.82903139469730658</v>
      </c>
      <c r="D24">
        <f>TAN(C24)</f>
        <v>1.0913085010692714</v>
      </c>
    </row>
    <row r="25" spans="1:4" x14ac:dyDescent="0.25">
      <c r="A25" t="s">
        <v>21</v>
      </c>
      <c r="B25">
        <f>12.5</f>
        <v>12.5</v>
      </c>
      <c r="C25">
        <f>B25*PI()/180</f>
        <v>0.21816615649929119</v>
      </c>
      <c r="D25">
        <f>TAN(C25)</f>
        <v>0.22169466264293988</v>
      </c>
    </row>
    <row r="26" spans="1:4" x14ac:dyDescent="0.25">
      <c r="A26" t="s">
        <v>19</v>
      </c>
      <c r="C26">
        <f>C4/2</f>
        <v>960</v>
      </c>
    </row>
    <row r="27" spans="1:4" x14ac:dyDescent="0.25">
      <c r="A27" t="s">
        <v>20</v>
      </c>
      <c r="C27" s="2">
        <f>C26*D25/D24</f>
        <v>195.01990127328165</v>
      </c>
    </row>
    <row r="29" spans="1:4" x14ac:dyDescent="0.25">
      <c r="A29" t="s">
        <v>25</v>
      </c>
    </row>
    <row r="30" spans="1:4" x14ac:dyDescent="0.25">
      <c r="A30" t="s">
        <v>26</v>
      </c>
    </row>
    <row r="32" spans="1:4" x14ac:dyDescent="0.25">
      <c r="A32" t="s">
        <v>28</v>
      </c>
      <c r="C32" s="2">
        <f>C26+C27</f>
        <v>1155.0199012732817</v>
      </c>
    </row>
    <row r="33" spans="1:3" x14ac:dyDescent="0.25">
      <c r="A33" t="s">
        <v>27</v>
      </c>
      <c r="C33">
        <f>C5/2</f>
        <v>540</v>
      </c>
    </row>
    <row r="34" spans="1:3" x14ac:dyDescent="0.25">
      <c r="A34" t="s">
        <v>30</v>
      </c>
      <c r="C34" s="2">
        <f>SQRT(C32*C32+C33*C33)</f>
        <v>1275.018028240127</v>
      </c>
    </row>
    <row r="35" spans="1:3" x14ac:dyDescent="0.25">
      <c r="A35" t="s">
        <v>29</v>
      </c>
      <c r="C35" s="6">
        <f>ATAN(C9*(C34/C4)) * 2 * 180/PI()</f>
        <v>71.862235521527055</v>
      </c>
    </row>
    <row r="36" spans="1:3" x14ac:dyDescent="0.25">
      <c r="A36" t="s">
        <v>31</v>
      </c>
      <c r="C36" s="5">
        <f>2*C35</f>
        <v>143.72447104305411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taylorr</dc:creator>
  <cp:lastModifiedBy>taylorr</cp:lastModifiedBy>
  <dcterms:created xsi:type="dcterms:W3CDTF">2015-11-27T13:19:15Z</dcterms:created>
  <dcterms:modified xsi:type="dcterms:W3CDTF">2015-12-07T16:28:51Z</dcterms:modified>
</cp:coreProperties>
</file>