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allen/OU/Astronomy/TMA/TMA_05/"/>
    </mc:Choice>
  </mc:AlternateContent>
  <xr:revisionPtr revIDLastSave="0" documentId="8_{B5CA019F-63BB-B745-BD45-DFA2CC206EB7}" xr6:coauthVersionLast="47" xr6:coauthVersionMax="47" xr10:uidLastSave="{00000000-0000-0000-0000-000000000000}"/>
  <bookViews>
    <workbookView xWindow="0" yWindow="780" windowWidth="23260" windowHeight="12580" xr2:uid="{352E4C40-E692-4306-BAA7-404E45EBB846}"/>
  </bookViews>
  <sheets>
    <sheet name="Odd&amp;Even" sheetId="97" r:id="rId1"/>
    <sheet name="FullPaper" sheetId="4" r:id="rId2"/>
    <sheet name="vert" sheetId="58" state="hidden" r:id="rId3"/>
    <sheet name="1" sheetId="61" r:id="rId4"/>
    <sheet name="2" sheetId="72" r:id="rId5"/>
    <sheet name="3" sheetId="73" r:id="rId6"/>
    <sheet name="4" sheetId="74" r:id="rId7"/>
    <sheet name="5" sheetId="75" r:id="rId8"/>
    <sheet name="6" sheetId="76" r:id="rId9"/>
    <sheet name="7" sheetId="77" r:id="rId10"/>
    <sheet name="8" sheetId="78" r:id="rId11"/>
    <sheet name="9" sheetId="79" r:id="rId12"/>
    <sheet name="10" sheetId="80" r:id="rId13"/>
    <sheet name="11" sheetId="81" r:id="rId14"/>
    <sheet name="12" sheetId="82" r:id="rId15"/>
    <sheet name="13" sheetId="83" r:id="rId16"/>
    <sheet name="14" sheetId="84" r:id="rId17"/>
    <sheet name="15" sheetId="85" r:id="rId18"/>
    <sheet name="16" sheetId="86" r:id="rId19"/>
    <sheet name="17" sheetId="87" r:id="rId20"/>
    <sheet name="18" sheetId="88" r:id="rId21"/>
    <sheet name="19" sheetId="89" r:id="rId22"/>
    <sheet name="20" sheetId="90" r:id="rId23"/>
    <sheet name="21" sheetId="91" r:id="rId24"/>
    <sheet name="22" sheetId="92" r:id="rId25"/>
    <sheet name="23" sheetId="93" r:id="rId26"/>
    <sheet name="24" sheetId="94" r:id="rId27"/>
    <sheet name="25" sheetId="95" r:id="rId28"/>
  </sheets>
  <definedNames>
    <definedName name="_xlnm._FilterDatabase" localSheetId="1" hidden="1">FullPaper!$B$3:$AR$3</definedName>
    <definedName name="_xlnm._FilterDatabase" localSheetId="0" hidden="1">'Odd&amp;Even'!$B$3:$AR$3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95" l="1"/>
  <c r="C39" i="95"/>
  <c r="B39" i="95"/>
  <c r="C38" i="95"/>
  <c r="B38" i="95"/>
  <c r="C37" i="95"/>
  <c r="B37" i="95"/>
  <c r="C36" i="95"/>
  <c r="B36" i="95"/>
  <c r="C35" i="95"/>
  <c r="B35" i="95"/>
  <c r="C40" i="94"/>
  <c r="C39" i="94"/>
  <c r="B39" i="94"/>
  <c r="C38" i="94"/>
  <c r="B38" i="94"/>
  <c r="C37" i="94"/>
  <c r="B37" i="94"/>
  <c r="C36" i="94"/>
  <c r="B36" i="94"/>
  <c r="C35" i="94"/>
  <c r="B35" i="94"/>
  <c r="C40" i="93"/>
  <c r="C39" i="93"/>
  <c r="B39" i="93"/>
  <c r="C38" i="93"/>
  <c r="B38" i="93"/>
  <c r="C37" i="93"/>
  <c r="B37" i="93"/>
  <c r="C36" i="93"/>
  <c r="B36" i="93"/>
  <c r="C35" i="93"/>
  <c r="B35" i="93"/>
  <c r="C40" i="92"/>
  <c r="C39" i="92"/>
  <c r="B39" i="92"/>
  <c r="C38" i="92"/>
  <c r="B38" i="92"/>
  <c r="C37" i="92"/>
  <c r="B37" i="92"/>
  <c r="C36" i="92"/>
  <c r="B36" i="92"/>
  <c r="C35" i="92"/>
  <c r="B35" i="92"/>
  <c r="C40" i="91"/>
  <c r="C39" i="91"/>
  <c r="B39" i="91"/>
  <c r="C38" i="91"/>
  <c r="B38" i="91"/>
  <c r="C37" i="91"/>
  <c r="B37" i="91"/>
  <c r="C36" i="91"/>
  <c r="B36" i="91"/>
  <c r="C35" i="91"/>
  <c r="B35" i="91"/>
  <c r="B39" i="90"/>
  <c r="B38" i="90"/>
  <c r="B37" i="90"/>
  <c r="B36" i="90"/>
  <c r="B35" i="90"/>
  <c r="C40" i="89"/>
  <c r="C39" i="89"/>
  <c r="B39" i="89"/>
  <c r="C38" i="89"/>
  <c r="B38" i="89"/>
  <c r="C37" i="89"/>
  <c r="B37" i="89"/>
  <c r="C36" i="89"/>
  <c r="B36" i="89"/>
  <c r="C35" i="89"/>
  <c r="B35" i="89"/>
  <c r="C40" i="88"/>
  <c r="C39" i="88"/>
  <c r="B39" i="88"/>
  <c r="C38" i="88"/>
  <c r="B38" i="88"/>
  <c r="C37" i="88"/>
  <c r="B37" i="88"/>
  <c r="C36" i="88"/>
  <c r="B36" i="88"/>
  <c r="C35" i="88"/>
  <c r="B35" i="88"/>
  <c r="C40" i="87"/>
  <c r="C39" i="87"/>
  <c r="B39" i="87"/>
  <c r="C38" i="87"/>
  <c r="B38" i="87"/>
  <c r="C37" i="87"/>
  <c r="B37" i="87"/>
  <c r="C36" i="87"/>
  <c r="B36" i="87"/>
  <c r="C35" i="87"/>
  <c r="B35" i="87"/>
  <c r="B39" i="86"/>
  <c r="B38" i="86"/>
  <c r="B37" i="86"/>
  <c r="B36" i="86"/>
  <c r="B35" i="86"/>
  <c r="C40" i="85"/>
  <c r="C39" i="85"/>
  <c r="B39" i="85"/>
  <c r="C38" i="85"/>
  <c r="B38" i="85"/>
  <c r="C37" i="85"/>
  <c r="B37" i="85"/>
  <c r="C36" i="85"/>
  <c r="B36" i="85"/>
  <c r="C35" i="85"/>
  <c r="B35" i="85"/>
  <c r="C40" i="84"/>
  <c r="C39" i="84"/>
  <c r="B39" i="84"/>
  <c r="C38" i="84"/>
  <c r="B38" i="84"/>
  <c r="C37" i="84"/>
  <c r="B37" i="84"/>
  <c r="C36" i="84"/>
  <c r="B36" i="84"/>
  <c r="C35" i="84"/>
  <c r="B35" i="84"/>
  <c r="B39" i="83"/>
  <c r="B38" i="83"/>
  <c r="B37" i="83"/>
  <c r="B36" i="83"/>
  <c r="B35" i="83"/>
  <c r="B39" i="82"/>
  <c r="B38" i="82"/>
  <c r="B37" i="82"/>
  <c r="B36" i="82"/>
  <c r="B35" i="82"/>
  <c r="B39" i="81"/>
  <c r="B38" i="81"/>
  <c r="B37" i="81"/>
  <c r="B36" i="81"/>
  <c r="B35" i="81"/>
  <c r="B39" i="80"/>
  <c r="B38" i="80"/>
  <c r="B37" i="80"/>
  <c r="B36" i="80"/>
  <c r="B35" i="80"/>
  <c r="B39" i="79"/>
  <c r="B38" i="79"/>
  <c r="B37" i="79"/>
  <c r="B36" i="79"/>
  <c r="B35" i="79"/>
  <c r="B39" i="78"/>
  <c r="B38" i="78"/>
  <c r="B37" i="78"/>
  <c r="B36" i="78"/>
  <c r="B35" i="78"/>
  <c r="B39" i="77"/>
  <c r="B38" i="77"/>
  <c r="B37" i="77"/>
  <c r="B36" i="77"/>
  <c r="B35" i="77"/>
  <c r="B39" i="76"/>
  <c r="B38" i="76"/>
  <c r="B37" i="76"/>
  <c r="B36" i="76"/>
  <c r="B35" i="76"/>
  <c r="B39" i="75"/>
  <c r="B38" i="75"/>
  <c r="B37" i="75"/>
  <c r="B36" i="75"/>
  <c r="B35" i="75"/>
  <c r="B39" i="74"/>
  <c r="B38" i="74"/>
  <c r="B37" i="74"/>
  <c r="B36" i="74"/>
  <c r="B35" i="74"/>
  <c r="B39" i="73"/>
  <c r="B38" i="73"/>
  <c r="B37" i="73"/>
  <c r="B36" i="73"/>
  <c r="B35" i="73"/>
  <c r="B60" i="58"/>
  <c r="B61" i="58"/>
  <c r="AJ7" i="97"/>
  <c r="L213" i="97" s="1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F6" i="58"/>
  <c r="H5" i="58"/>
  <c r="G5" i="58"/>
  <c r="F5" i="58"/>
  <c r="AD14" i="58"/>
  <c r="K2" i="95" s="1"/>
  <c r="H2" i="95" s="1"/>
  <c r="AD15" i="58"/>
  <c r="K3" i="95" s="1"/>
  <c r="H3" i="95" s="1"/>
  <c r="AD16" i="58"/>
  <c r="AD17" i="58"/>
  <c r="AD18" i="58"/>
  <c r="AD19" i="58"/>
  <c r="AD20" i="58"/>
  <c r="AD21" i="58"/>
  <c r="AD22" i="58"/>
  <c r="K10" i="95" s="1"/>
  <c r="H10" i="95" s="1"/>
  <c r="AD23" i="58"/>
  <c r="AD24" i="58"/>
  <c r="AD25" i="58"/>
  <c r="K13" i="95" s="1"/>
  <c r="H13" i="95" s="1"/>
  <c r="AD26" i="58"/>
  <c r="K14" i="95" s="1"/>
  <c r="H14" i="95" s="1"/>
  <c r="AD27" i="58"/>
  <c r="K15" i="95" s="1"/>
  <c r="H15" i="95" s="1"/>
  <c r="AD28" i="58"/>
  <c r="K16" i="95" s="1"/>
  <c r="H16" i="95" s="1"/>
  <c r="AD29" i="58"/>
  <c r="K17" i="95" s="1"/>
  <c r="H17" i="95" s="1"/>
  <c r="AD30" i="58"/>
  <c r="AD31" i="58"/>
  <c r="AD32" i="58"/>
  <c r="AD33" i="58"/>
  <c r="AD34" i="58"/>
  <c r="K22" i="95" s="1"/>
  <c r="H22" i="95" s="1"/>
  <c r="AD35" i="58"/>
  <c r="AD36" i="58"/>
  <c r="AD37" i="58"/>
  <c r="K25" i="95" s="1"/>
  <c r="H25" i="95" s="1"/>
  <c r="AD38" i="58"/>
  <c r="K26" i="95" s="1"/>
  <c r="H26" i="95" s="1"/>
  <c r="AD39" i="58"/>
  <c r="K27" i="95" s="1"/>
  <c r="H27" i="95" s="1"/>
  <c r="AD40" i="58"/>
  <c r="K28" i="95" s="1"/>
  <c r="H28" i="95" s="1"/>
  <c r="AD41" i="58"/>
  <c r="K29" i="95" s="1"/>
  <c r="H29" i="95" s="1"/>
  <c r="AD42" i="58"/>
  <c r="AC14" i="58"/>
  <c r="AC15" i="58"/>
  <c r="AC16" i="58"/>
  <c r="AC17" i="58"/>
  <c r="AC18" i="58"/>
  <c r="AC19" i="58"/>
  <c r="AC20" i="58"/>
  <c r="AC21" i="58"/>
  <c r="AC22" i="58"/>
  <c r="AC23" i="58"/>
  <c r="AC24" i="58"/>
  <c r="AC25" i="58"/>
  <c r="AC26" i="58"/>
  <c r="AC27" i="58"/>
  <c r="AC28" i="58"/>
  <c r="AC29" i="58"/>
  <c r="AC12" i="58" s="1"/>
  <c r="AC67" i="58" s="1"/>
  <c r="AC30" i="58"/>
  <c r="AC31" i="58"/>
  <c r="AC32" i="58"/>
  <c r="K20" i="94" s="1"/>
  <c r="H20" i="94" s="1"/>
  <c r="AC33" i="58"/>
  <c r="AC34" i="58"/>
  <c r="AC35" i="58"/>
  <c r="AC36" i="58"/>
  <c r="AC37" i="58"/>
  <c r="AC38" i="58"/>
  <c r="AC39" i="58"/>
  <c r="AC40" i="58"/>
  <c r="AC41" i="58"/>
  <c r="AC42" i="58"/>
  <c r="AB14" i="58"/>
  <c r="AB15" i="58"/>
  <c r="AB16" i="58"/>
  <c r="K4" i="93" s="1"/>
  <c r="H4" i="93" s="1"/>
  <c r="AB17" i="58"/>
  <c r="AB18" i="58"/>
  <c r="AB19" i="58"/>
  <c r="AB20" i="58"/>
  <c r="AB21" i="58"/>
  <c r="AB22" i="58"/>
  <c r="AB23" i="58"/>
  <c r="K11" i="93" s="1"/>
  <c r="H11" i="93" s="1"/>
  <c r="AB24" i="58"/>
  <c r="K12" i="93" s="1"/>
  <c r="H12" i="93" s="1"/>
  <c r="AB25" i="58"/>
  <c r="AB26" i="58"/>
  <c r="AB27" i="58"/>
  <c r="K15" i="93" s="1"/>
  <c r="H15" i="93" s="1"/>
  <c r="AB28" i="58"/>
  <c r="AB29" i="58"/>
  <c r="AB30" i="58"/>
  <c r="AB31" i="58"/>
  <c r="AB32" i="58"/>
  <c r="K20" i="93" s="1"/>
  <c r="H20" i="93" s="1"/>
  <c r="AB33" i="58"/>
  <c r="AB34" i="58"/>
  <c r="AB35" i="58"/>
  <c r="K23" i="93" s="1"/>
  <c r="H23" i="93" s="1"/>
  <c r="AB36" i="58"/>
  <c r="K24" i="93" s="1"/>
  <c r="H24" i="93" s="1"/>
  <c r="AB37" i="58"/>
  <c r="AB38" i="58"/>
  <c r="AB39" i="58"/>
  <c r="K27" i="93" s="1"/>
  <c r="H27" i="93" s="1"/>
  <c r="AB40" i="58"/>
  <c r="AB41" i="58"/>
  <c r="AB42" i="58"/>
  <c r="AA14" i="58"/>
  <c r="AA15" i="58"/>
  <c r="AA16" i="58"/>
  <c r="AA17" i="58"/>
  <c r="AA18" i="58"/>
  <c r="AA19" i="58"/>
  <c r="AA12" i="58" s="1"/>
  <c r="AA67" i="58" s="1"/>
  <c r="AA20" i="58"/>
  <c r="AA21" i="58"/>
  <c r="AA22" i="58"/>
  <c r="K10" i="92" s="1"/>
  <c r="H10" i="92" s="1"/>
  <c r="AA23" i="58"/>
  <c r="AA24" i="58"/>
  <c r="AA25" i="58"/>
  <c r="AA26" i="58"/>
  <c r="AA27" i="58"/>
  <c r="AA28" i="58"/>
  <c r="AA29" i="58"/>
  <c r="AA30" i="58"/>
  <c r="AA31" i="58"/>
  <c r="AA32" i="58"/>
  <c r="AA33" i="58"/>
  <c r="AA34" i="58"/>
  <c r="K22" i="92" s="1"/>
  <c r="H22" i="92" s="1"/>
  <c r="AA35" i="58"/>
  <c r="K23" i="92" s="1"/>
  <c r="H23" i="92" s="1"/>
  <c r="AA36" i="58"/>
  <c r="AA37" i="58"/>
  <c r="AA38" i="58"/>
  <c r="AA39" i="58"/>
  <c r="AA40" i="58"/>
  <c r="AA41" i="58"/>
  <c r="AA42" i="58"/>
  <c r="Z14" i="58"/>
  <c r="K2" i="91" s="1"/>
  <c r="H2" i="91" s="1"/>
  <c r="Z15" i="58"/>
  <c r="Z16" i="58"/>
  <c r="Z17" i="58"/>
  <c r="Z18" i="58"/>
  <c r="Z19" i="58"/>
  <c r="Z20" i="58"/>
  <c r="Z21" i="58"/>
  <c r="Z22" i="58"/>
  <c r="K10" i="91" s="1"/>
  <c r="H10" i="91" s="1"/>
  <c r="Z23" i="58"/>
  <c r="Z24" i="58"/>
  <c r="Z25" i="58"/>
  <c r="Z26" i="58"/>
  <c r="K14" i="91" s="1"/>
  <c r="H14" i="91" s="1"/>
  <c r="Z27" i="58"/>
  <c r="Z28" i="58"/>
  <c r="Z29" i="58"/>
  <c r="K17" i="91" s="1"/>
  <c r="H17" i="91" s="1"/>
  <c r="Z30" i="58"/>
  <c r="Z31" i="58"/>
  <c r="Z32" i="58"/>
  <c r="Z33" i="58"/>
  <c r="Z34" i="58"/>
  <c r="Z35" i="58"/>
  <c r="K23" i="91" s="1"/>
  <c r="H23" i="91" s="1"/>
  <c r="Z36" i="58"/>
  <c r="Z37" i="58"/>
  <c r="Z38" i="58"/>
  <c r="K26" i="91" s="1"/>
  <c r="H26" i="91" s="1"/>
  <c r="Z39" i="58"/>
  <c r="Z40" i="58"/>
  <c r="Z41" i="58"/>
  <c r="K29" i="91" s="1"/>
  <c r="H29" i="91" s="1"/>
  <c r="Z42" i="58"/>
  <c r="Y14" i="58"/>
  <c r="Y15" i="58"/>
  <c r="K3" i="90" s="1"/>
  <c r="H3" i="90" s="1"/>
  <c r="Y16" i="58"/>
  <c r="Y17" i="58"/>
  <c r="Y18" i="58"/>
  <c r="K6" i="90" s="1"/>
  <c r="H6" i="90" s="1"/>
  <c r="Y19" i="58"/>
  <c r="K7" i="90" s="1"/>
  <c r="H7" i="90" s="1"/>
  <c r="Y20" i="58"/>
  <c r="K8" i="90" s="1"/>
  <c r="H8" i="90" s="1"/>
  <c r="Y21" i="58"/>
  <c r="K9" i="90" s="1"/>
  <c r="H9" i="90" s="1"/>
  <c r="Y22" i="58"/>
  <c r="K10" i="90" s="1"/>
  <c r="H10" i="90" s="1"/>
  <c r="Y23" i="58"/>
  <c r="Y24" i="58"/>
  <c r="K12" i="90" s="1"/>
  <c r="H12" i="90" s="1"/>
  <c r="Y25" i="58"/>
  <c r="K13" i="90" s="1"/>
  <c r="H13" i="90" s="1"/>
  <c r="Y26" i="58"/>
  <c r="Y27" i="58"/>
  <c r="K15" i="90" s="1"/>
  <c r="H15" i="90" s="1"/>
  <c r="Y28" i="58"/>
  <c r="K16" i="90" s="1"/>
  <c r="H16" i="90" s="1"/>
  <c r="Y29" i="58"/>
  <c r="K17" i="90" s="1"/>
  <c r="H17" i="90" s="1"/>
  <c r="Y30" i="58"/>
  <c r="Y8" i="58" s="1"/>
  <c r="Y63" i="58" s="1"/>
  <c r="Y31" i="58"/>
  <c r="K19" i="90" s="1"/>
  <c r="H19" i="90" s="1"/>
  <c r="Y32" i="58"/>
  <c r="Y33" i="58"/>
  <c r="K21" i="90" s="1"/>
  <c r="H21" i="90" s="1"/>
  <c r="Y34" i="58"/>
  <c r="Y35" i="58"/>
  <c r="Y36" i="58"/>
  <c r="Y37" i="58"/>
  <c r="K25" i="90" s="1"/>
  <c r="H25" i="90" s="1"/>
  <c r="Y38" i="58"/>
  <c r="K26" i="90" s="1"/>
  <c r="H26" i="90" s="1"/>
  <c r="Y39" i="58"/>
  <c r="K27" i="90" s="1"/>
  <c r="H27" i="90" s="1"/>
  <c r="Y40" i="58"/>
  <c r="Y41" i="58"/>
  <c r="Y42" i="58"/>
  <c r="X14" i="58"/>
  <c r="X15" i="58"/>
  <c r="X16" i="58"/>
  <c r="K4" i="89" s="1"/>
  <c r="H4" i="89" s="1"/>
  <c r="X17" i="58"/>
  <c r="X18" i="58"/>
  <c r="X19" i="58"/>
  <c r="X20" i="58"/>
  <c r="X21" i="58"/>
  <c r="X22" i="58"/>
  <c r="X23" i="58"/>
  <c r="X24" i="58"/>
  <c r="X25" i="58"/>
  <c r="K13" i="89" s="1"/>
  <c r="H13" i="89" s="1"/>
  <c r="X26" i="58"/>
  <c r="X27" i="58"/>
  <c r="X28" i="58"/>
  <c r="K16" i="89" s="1"/>
  <c r="H16" i="89" s="1"/>
  <c r="X29" i="58"/>
  <c r="X30" i="58"/>
  <c r="X31" i="58"/>
  <c r="X32" i="58"/>
  <c r="X33" i="58"/>
  <c r="X34" i="58"/>
  <c r="X35" i="58"/>
  <c r="X36" i="58"/>
  <c r="X37" i="58"/>
  <c r="K25" i="89" s="1"/>
  <c r="H25" i="89" s="1"/>
  <c r="X38" i="58"/>
  <c r="X39" i="58"/>
  <c r="X40" i="58"/>
  <c r="K28" i="89" s="1"/>
  <c r="H28" i="89" s="1"/>
  <c r="X41" i="58"/>
  <c r="X42" i="58"/>
  <c r="W14" i="58"/>
  <c r="K2" i="88" s="1"/>
  <c r="H2" i="88" s="1"/>
  <c r="W15" i="58"/>
  <c r="W11" i="58" s="1"/>
  <c r="W66" i="58" s="1"/>
  <c r="W16" i="58"/>
  <c r="W17" i="58"/>
  <c r="W18" i="58"/>
  <c r="W19" i="58"/>
  <c r="W20" i="58"/>
  <c r="W21" i="58"/>
  <c r="W22" i="58"/>
  <c r="W23" i="58"/>
  <c r="K11" i="88" s="1"/>
  <c r="H11" i="88" s="1"/>
  <c r="W24" i="58"/>
  <c r="W25" i="58"/>
  <c r="W26" i="58"/>
  <c r="W27" i="58"/>
  <c r="W28" i="58"/>
  <c r="W29" i="58"/>
  <c r="W30" i="58"/>
  <c r="W31" i="58"/>
  <c r="W10" i="58" s="1"/>
  <c r="W65" i="58" s="1"/>
  <c r="W32" i="58"/>
  <c r="W33" i="58"/>
  <c r="W34" i="58"/>
  <c r="W35" i="58"/>
  <c r="K23" i="88" s="1"/>
  <c r="H23" i="88" s="1"/>
  <c r="W36" i="58"/>
  <c r="W37" i="58"/>
  <c r="W38" i="58"/>
  <c r="W39" i="58"/>
  <c r="W40" i="58"/>
  <c r="W41" i="58"/>
  <c r="W42" i="58"/>
  <c r="V14" i="58"/>
  <c r="V15" i="58"/>
  <c r="V16" i="58"/>
  <c r="V17" i="58"/>
  <c r="V18" i="58"/>
  <c r="K6" i="87" s="1"/>
  <c r="H6" i="87" s="1"/>
  <c r="V19" i="58"/>
  <c r="V20" i="58"/>
  <c r="V21" i="58"/>
  <c r="K9" i="87" s="1"/>
  <c r="H9" i="87" s="1"/>
  <c r="V22" i="58"/>
  <c r="V23" i="58"/>
  <c r="V24" i="58"/>
  <c r="V25" i="58"/>
  <c r="K13" i="87" s="1"/>
  <c r="H13" i="87" s="1"/>
  <c r="V26" i="58"/>
  <c r="V27" i="58"/>
  <c r="V28" i="58"/>
  <c r="V29" i="58"/>
  <c r="V30" i="58"/>
  <c r="K18" i="87" s="1"/>
  <c r="H18" i="87" s="1"/>
  <c r="V31" i="58"/>
  <c r="V32" i="58"/>
  <c r="V33" i="58"/>
  <c r="V34" i="58"/>
  <c r="V8" i="58" s="1"/>
  <c r="V63" i="58" s="1"/>
  <c r="V35" i="58"/>
  <c r="V36" i="58"/>
  <c r="V37" i="58"/>
  <c r="V38" i="58"/>
  <c r="V39" i="58"/>
  <c r="V40" i="58"/>
  <c r="V41" i="58"/>
  <c r="V42" i="58"/>
  <c r="K30" i="87" s="1"/>
  <c r="H30" i="87" s="1"/>
  <c r="U14" i="58"/>
  <c r="U15" i="58"/>
  <c r="U16" i="58"/>
  <c r="K4" i="86" s="1"/>
  <c r="H4" i="86" s="1"/>
  <c r="U17" i="58"/>
  <c r="U18" i="58"/>
  <c r="K6" i="86" s="1"/>
  <c r="H6" i="86" s="1"/>
  <c r="U19" i="58"/>
  <c r="U20" i="58"/>
  <c r="U21" i="58"/>
  <c r="K9" i="86" s="1"/>
  <c r="H9" i="86" s="1"/>
  <c r="U22" i="58"/>
  <c r="U23" i="58"/>
  <c r="U24" i="58"/>
  <c r="U25" i="58"/>
  <c r="K13" i="86" s="1"/>
  <c r="H13" i="86" s="1"/>
  <c r="U26" i="58"/>
  <c r="U27" i="58"/>
  <c r="U28" i="58"/>
  <c r="K16" i="86" s="1"/>
  <c r="H16" i="86" s="1"/>
  <c r="U29" i="58"/>
  <c r="U30" i="58"/>
  <c r="K18" i="86" s="1"/>
  <c r="H18" i="86" s="1"/>
  <c r="U31" i="58"/>
  <c r="U32" i="58"/>
  <c r="U33" i="58"/>
  <c r="U34" i="58"/>
  <c r="U35" i="58"/>
  <c r="U36" i="58"/>
  <c r="K24" i="86" s="1"/>
  <c r="H24" i="86" s="1"/>
  <c r="U37" i="58"/>
  <c r="K25" i="86" s="1"/>
  <c r="H25" i="86" s="1"/>
  <c r="U38" i="58"/>
  <c r="K26" i="86" s="1"/>
  <c r="H26" i="86" s="1"/>
  <c r="U39" i="58"/>
  <c r="U40" i="58"/>
  <c r="K28" i="86" s="1"/>
  <c r="H28" i="86" s="1"/>
  <c r="U41" i="58"/>
  <c r="U42" i="58"/>
  <c r="K30" i="86" s="1"/>
  <c r="H30" i="86" s="1"/>
  <c r="T14" i="58"/>
  <c r="K2" i="85" s="1"/>
  <c r="H2" i="85" s="1"/>
  <c r="T15" i="58"/>
  <c r="T16" i="58"/>
  <c r="T17" i="58"/>
  <c r="K5" i="85" s="1"/>
  <c r="H5" i="85" s="1"/>
  <c r="T18" i="58"/>
  <c r="T19" i="58"/>
  <c r="T20" i="58"/>
  <c r="K8" i="85" s="1"/>
  <c r="H8" i="85" s="1"/>
  <c r="T21" i="58"/>
  <c r="T22" i="58"/>
  <c r="T23" i="58"/>
  <c r="K11" i="85" s="1"/>
  <c r="H11" i="85" s="1"/>
  <c r="T24" i="58"/>
  <c r="K12" i="85" s="1"/>
  <c r="H12" i="85" s="1"/>
  <c r="T25" i="58"/>
  <c r="T26" i="58"/>
  <c r="K14" i="85" s="1"/>
  <c r="H14" i="85" s="1"/>
  <c r="T27" i="58"/>
  <c r="T28" i="58"/>
  <c r="T29" i="58"/>
  <c r="T30" i="58"/>
  <c r="T31" i="58"/>
  <c r="T32" i="58"/>
  <c r="K20" i="85" s="1"/>
  <c r="H20" i="85" s="1"/>
  <c r="T33" i="58"/>
  <c r="T34" i="58"/>
  <c r="T35" i="58"/>
  <c r="K23" i="85" s="1"/>
  <c r="H23" i="85" s="1"/>
  <c r="T36" i="58"/>
  <c r="T37" i="58"/>
  <c r="T38" i="58"/>
  <c r="T39" i="58"/>
  <c r="T40" i="58"/>
  <c r="T41" i="58"/>
  <c r="K29" i="85" s="1"/>
  <c r="H29" i="85" s="1"/>
  <c r="T42" i="58"/>
  <c r="K30" i="85" s="1"/>
  <c r="H30" i="85" s="1"/>
  <c r="S14" i="58"/>
  <c r="S15" i="58"/>
  <c r="K3" i="84" s="1"/>
  <c r="H3" i="84" s="1"/>
  <c r="S16" i="58"/>
  <c r="S17" i="58"/>
  <c r="S18" i="58"/>
  <c r="K6" i="84" s="1"/>
  <c r="H6" i="84" s="1"/>
  <c r="S19" i="58"/>
  <c r="S20" i="58"/>
  <c r="S21" i="58"/>
  <c r="S22" i="58"/>
  <c r="S23" i="58"/>
  <c r="S24" i="58"/>
  <c r="S25" i="58"/>
  <c r="S26" i="58"/>
  <c r="S27" i="58"/>
  <c r="K15" i="84" s="1"/>
  <c r="H15" i="84" s="1"/>
  <c r="S28" i="58"/>
  <c r="S29" i="58"/>
  <c r="S30" i="58"/>
  <c r="K18" i="84" s="1"/>
  <c r="H18" i="84" s="1"/>
  <c r="S31" i="58"/>
  <c r="S32" i="58"/>
  <c r="S33" i="58"/>
  <c r="S34" i="58"/>
  <c r="S35" i="58"/>
  <c r="S36" i="58"/>
  <c r="S37" i="58"/>
  <c r="S38" i="58"/>
  <c r="S39" i="58"/>
  <c r="K27" i="84" s="1"/>
  <c r="H27" i="84" s="1"/>
  <c r="S40" i="58"/>
  <c r="S41" i="58"/>
  <c r="S42" i="58"/>
  <c r="K30" i="84" s="1"/>
  <c r="H30" i="84" s="1"/>
  <c r="R14" i="58"/>
  <c r="K2" i="83" s="1"/>
  <c r="H2" i="83" s="1"/>
  <c r="R15" i="58"/>
  <c r="R16" i="58"/>
  <c r="K4" i="83" s="1"/>
  <c r="H4" i="83" s="1"/>
  <c r="R17" i="58"/>
  <c r="K5" i="83" s="1"/>
  <c r="H5" i="83" s="1"/>
  <c r="R18" i="58"/>
  <c r="R19" i="58"/>
  <c r="K7" i="83" s="1"/>
  <c r="H7" i="83" s="1"/>
  <c r="R20" i="58"/>
  <c r="R21" i="58"/>
  <c r="K9" i="83" s="1"/>
  <c r="H9" i="83" s="1"/>
  <c r="R22" i="58"/>
  <c r="K10" i="83" s="1"/>
  <c r="H10" i="83" s="1"/>
  <c r="R23" i="58"/>
  <c r="K11" i="83" s="1"/>
  <c r="H11" i="83" s="1"/>
  <c r="R24" i="58"/>
  <c r="R25" i="58"/>
  <c r="K13" i="83" s="1"/>
  <c r="H13" i="83" s="1"/>
  <c r="R26" i="58"/>
  <c r="K14" i="83" s="1"/>
  <c r="H14" i="83" s="1"/>
  <c r="R27" i="58"/>
  <c r="K15" i="83" s="1"/>
  <c r="H15" i="83" s="1"/>
  <c r="R28" i="58"/>
  <c r="K16" i="83" s="1"/>
  <c r="H16" i="83" s="1"/>
  <c r="R29" i="58"/>
  <c r="K17" i="83" s="1"/>
  <c r="H17" i="83" s="1"/>
  <c r="R30" i="58"/>
  <c r="K18" i="83" s="1"/>
  <c r="H18" i="83" s="1"/>
  <c r="R31" i="58"/>
  <c r="R32" i="58"/>
  <c r="K20" i="83" s="1"/>
  <c r="H20" i="83" s="1"/>
  <c r="R33" i="58"/>
  <c r="K21" i="83" s="1"/>
  <c r="H21" i="83" s="1"/>
  <c r="R34" i="58"/>
  <c r="K22" i="83" s="1"/>
  <c r="H22" i="83" s="1"/>
  <c r="R35" i="58"/>
  <c r="K23" i="83" s="1"/>
  <c r="H23" i="83" s="1"/>
  <c r="R36" i="58"/>
  <c r="K24" i="83" s="1"/>
  <c r="H24" i="83" s="1"/>
  <c r="R37" i="58"/>
  <c r="K25" i="83" s="1"/>
  <c r="H25" i="83" s="1"/>
  <c r="R38" i="58"/>
  <c r="K26" i="83" s="1"/>
  <c r="H26" i="83" s="1"/>
  <c r="R39" i="58"/>
  <c r="K27" i="83" s="1"/>
  <c r="H27" i="83" s="1"/>
  <c r="R40" i="58"/>
  <c r="K28" i="83" s="1"/>
  <c r="H28" i="83" s="1"/>
  <c r="R41" i="58"/>
  <c r="K29" i="83" s="1"/>
  <c r="H29" i="83" s="1"/>
  <c r="R42" i="58"/>
  <c r="Q14" i="58"/>
  <c r="Q15" i="58"/>
  <c r="Q16" i="58"/>
  <c r="Q17" i="58"/>
  <c r="Q18" i="58"/>
  <c r="Q19" i="58"/>
  <c r="Q20" i="58"/>
  <c r="Q21" i="58"/>
  <c r="Q22" i="58"/>
  <c r="Q23" i="58"/>
  <c r="Q24" i="58"/>
  <c r="Q25" i="58"/>
  <c r="K13" i="82" s="1"/>
  <c r="H13" i="82" s="1"/>
  <c r="Q26" i="58"/>
  <c r="Q27" i="58"/>
  <c r="Q28" i="58"/>
  <c r="Q29" i="58"/>
  <c r="Q30" i="58"/>
  <c r="Q31" i="58"/>
  <c r="Q32" i="58"/>
  <c r="K20" i="82" s="1"/>
  <c r="H20" i="82" s="1"/>
  <c r="Q33" i="58"/>
  <c r="K21" i="82" s="1"/>
  <c r="H21" i="82" s="1"/>
  <c r="Q34" i="58"/>
  <c r="Q35" i="58"/>
  <c r="Q36" i="58"/>
  <c r="Q37" i="58"/>
  <c r="K25" i="82" s="1"/>
  <c r="H25" i="82" s="1"/>
  <c r="Q38" i="58"/>
  <c r="Q39" i="58"/>
  <c r="Q40" i="58"/>
  <c r="K28" i="82" s="1"/>
  <c r="H28" i="82" s="1"/>
  <c r="Q41" i="58"/>
  <c r="Q42" i="58"/>
  <c r="P14" i="58"/>
  <c r="P15" i="58"/>
  <c r="K3" i="81" s="1"/>
  <c r="H3" i="81" s="1"/>
  <c r="C38" i="81" s="1"/>
  <c r="P16" i="58"/>
  <c r="K4" i="81" s="1"/>
  <c r="H4" i="81" s="1"/>
  <c r="C36" i="81" s="1"/>
  <c r="P17" i="58"/>
  <c r="K5" i="81" s="1"/>
  <c r="H5" i="81" s="1"/>
  <c r="P18" i="58"/>
  <c r="P19" i="58"/>
  <c r="P20" i="58"/>
  <c r="K8" i="81" s="1"/>
  <c r="H8" i="81" s="1"/>
  <c r="P21" i="58"/>
  <c r="K9" i="81" s="1"/>
  <c r="H9" i="81" s="1"/>
  <c r="P22" i="58"/>
  <c r="K10" i="81" s="1"/>
  <c r="H10" i="81" s="1"/>
  <c r="P23" i="58"/>
  <c r="K11" i="81" s="1"/>
  <c r="H11" i="81" s="1"/>
  <c r="P24" i="58"/>
  <c r="K12" i="81" s="1"/>
  <c r="H12" i="81" s="1"/>
  <c r="P25" i="58"/>
  <c r="P26" i="58"/>
  <c r="P27" i="58"/>
  <c r="K15" i="81" s="1"/>
  <c r="H15" i="81" s="1"/>
  <c r="P28" i="58"/>
  <c r="K16" i="81" s="1"/>
  <c r="H16" i="81" s="1"/>
  <c r="P29" i="58"/>
  <c r="P30" i="58"/>
  <c r="P31" i="58"/>
  <c r="P32" i="58"/>
  <c r="P33" i="58"/>
  <c r="K21" i="81" s="1"/>
  <c r="H21" i="81" s="1"/>
  <c r="P34" i="58"/>
  <c r="K22" i="81" s="1"/>
  <c r="H22" i="81" s="1"/>
  <c r="P35" i="58"/>
  <c r="K23" i="81" s="1"/>
  <c r="H23" i="81" s="1"/>
  <c r="P36" i="58"/>
  <c r="K24" i="81" s="1"/>
  <c r="H24" i="81" s="1"/>
  <c r="P37" i="58"/>
  <c r="P38" i="58"/>
  <c r="P39" i="58"/>
  <c r="K27" i="81" s="1"/>
  <c r="H27" i="81" s="1"/>
  <c r="P40" i="58"/>
  <c r="K28" i="81" s="1"/>
  <c r="H28" i="81" s="1"/>
  <c r="P41" i="58"/>
  <c r="K29" i="81" s="1"/>
  <c r="H29" i="81" s="1"/>
  <c r="P42" i="58"/>
  <c r="O14" i="58"/>
  <c r="K2" i="80" s="1"/>
  <c r="H2" i="80" s="1"/>
  <c r="O15" i="58"/>
  <c r="K3" i="80" s="1"/>
  <c r="H3" i="80" s="1"/>
  <c r="O16" i="58"/>
  <c r="K4" i="80" s="1"/>
  <c r="H4" i="80" s="1"/>
  <c r="O17" i="58"/>
  <c r="O18" i="58"/>
  <c r="O19" i="58"/>
  <c r="K7" i="80" s="1"/>
  <c r="H7" i="80" s="1"/>
  <c r="O20" i="58"/>
  <c r="K8" i="80" s="1"/>
  <c r="H8" i="80" s="1"/>
  <c r="O21" i="58"/>
  <c r="K9" i="80" s="1"/>
  <c r="H9" i="80" s="1"/>
  <c r="O22" i="58"/>
  <c r="O23" i="58"/>
  <c r="K11" i="80" s="1"/>
  <c r="H11" i="80" s="1"/>
  <c r="O24" i="58"/>
  <c r="K12" i="80" s="1"/>
  <c r="H12" i="80" s="1"/>
  <c r="O25" i="58"/>
  <c r="O26" i="58"/>
  <c r="K14" i="80" s="1"/>
  <c r="H14" i="80" s="1"/>
  <c r="O27" i="58"/>
  <c r="O28" i="58"/>
  <c r="O29" i="58"/>
  <c r="O30" i="58"/>
  <c r="K18" i="80" s="1"/>
  <c r="H18" i="80" s="1"/>
  <c r="O31" i="58"/>
  <c r="K19" i="80" s="1"/>
  <c r="H19" i="80" s="1"/>
  <c r="O32" i="58"/>
  <c r="K20" i="80" s="1"/>
  <c r="H20" i="80" s="1"/>
  <c r="O33" i="58"/>
  <c r="O34" i="58"/>
  <c r="O35" i="58"/>
  <c r="O36" i="58"/>
  <c r="K24" i="80" s="1"/>
  <c r="H24" i="80" s="1"/>
  <c r="O37" i="58"/>
  <c r="K25" i="80" s="1"/>
  <c r="H25" i="80" s="1"/>
  <c r="O38" i="58"/>
  <c r="K26" i="80" s="1"/>
  <c r="H26" i="80" s="1"/>
  <c r="O39" i="58"/>
  <c r="K27" i="80" s="1"/>
  <c r="H27" i="80" s="1"/>
  <c r="O40" i="58"/>
  <c r="K28" i="80" s="1"/>
  <c r="H28" i="80" s="1"/>
  <c r="O41" i="58"/>
  <c r="O42" i="58"/>
  <c r="K30" i="80" s="1"/>
  <c r="H30" i="80" s="1"/>
  <c r="N14" i="58"/>
  <c r="K2" i="79" s="1"/>
  <c r="H2" i="79" s="1"/>
  <c r="C35" i="79" s="1"/>
  <c r="N15" i="58"/>
  <c r="N16" i="58"/>
  <c r="N17" i="58"/>
  <c r="K5" i="79" s="1"/>
  <c r="H5" i="79" s="1"/>
  <c r="N18" i="58"/>
  <c r="K6" i="79" s="1"/>
  <c r="H6" i="79" s="1"/>
  <c r="C37" i="79" s="1"/>
  <c r="N19" i="58"/>
  <c r="N20" i="58"/>
  <c r="K8" i="79" s="1"/>
  <c r="H8" i="79" s="1"/>
  <c r="N21" i="58"/>
  <c r="N22" i="58"/>
  <c r="N23" i="58"/>
  <c r="K11" i="79" s="1"/>
  <c r="H11" i="79" s="1"/>
  <c r="N24" i="58"/>
  <c r="K12" i="79" s="1"/>
  <c r="H12" i="79" s="1"/>
  <c r="N25" i="58"/>
  <c r="N26" i="58"/>
  <c r="K14" i="79" s="1"/>
  <c r="H14" i="79" s="1"/>
  <c r="N27" i="58"/>
  <c r="N28" i="58"/>
  <c r="N29" i="58"/>
  <c r="K17" i="79" s="1"/>
  <c r="H17" i="79" s="1"/>
  <c r="N30" i="58"/>
  <c r="K18" i="79" s="1"/>
  <c r="H18" i="79" s="1"/>
  <c r="N31" i="58"/>
  <c r="N32" i="58"/>
  <c r="K20" i="79" s="1"/>
  <c r="H20" i="79" s="1"/>
  <c r="N33" i="58"/>
  <c r="N34" i="58"/>
  <c r="N35" i="58"/>
  <c r="K23" i="79" s="1"/>
  <c r="H23" i="79" s="1"/>
  <c r="N36" i="58"/>
  <c r="K24" i="79" s="1"/>
  <c r="H24" i="79" s="1"/>
  <c r="N37" i="58"/>
  <c r="K25" i="79" s="1"/>
  <c r="H25" i="79" s="1"/>
  <c r="N38" i="58"/>
  <c r="K26" i="79" s="1"/>
  <c r="H26" i="79" s="1"/>
  <c r="N39" i="58"/>
  <c r="N40" i="58"/>
  <c r="N41" i="58"/>
  <c r="K29" i="79" s="1"/>
  <c r="H29" i="79" s="1"/>
  <c r="N42" i="58"/>
  <c r="K30" i="79" s="1"/>
  <c r="H30" i="79" s="1"/>
  <c r="M14" i="58"/>
  <c r="M15" i="58"/>
  <c r="M16" i="58"/>
  <c r="K4" i="78" s="1"/>
  <c r="H4" i="78" s="1"/>
  <c r="M17" i="58"/>
  <c r="M18" i="58"/>
  <c r="M19" i="58"/>
  <c r="M20" i="58"/>
  <c r="M21" i="58"/>
  <c r="K9" i="78" s="1"/>
  <c r="H9" i="78" s="1"/>
  <c r="M22" i="58"/>
  <c r="M23" i="58"/>
  <c r="M24" i="58"/>
  <c r="K12" i="78" s="1"/>
  <c r="H12" i="78" s="1"/>
  <c r="M25" i="58"/>
  <c r="M26" i="58"/>
  <c r="M27" i="58"/>
  <c r="M28" i="58"/>
  <c r="M29" i="58"/>
  <c r="M30" i="58"/>
  <c r="M31" i="58"/>
  <c r="M32" i="58"/>
  <c r="M33" i="58"/>
  <c r="K21" i="78" s="1"/>
  <c r="H21" i="78" s="1"/>
  <c r="M34" i="58"/>
  <c r="M35" i="58"/>
  <c r="M36" i="58"/>
  <c r="K24" i="78" s="1"/>
  <c r="H24" i="78" s="1"/>
  <c r="M37" i="58"/>
  <c r="K25" i="78" s="1"/>
  <c r="H25" i="78" s="1"/>
  <c r="M38" i="58"/>
  <c r="K26" i="78" s="1"/>
  <c r="H26" i="78" s="1"/>
  <c r="M39" i="58"/>
  <c r="M40" i="58"/>
  <c r="K28" i="78" s="1"/>
  <c r="H28" i="78" s="1"/>
  <c r="M41" i="58"/>
  <c r="M42" i="58"/>
  <c r="L14" i="58"/>
  <c r="L15" i="58"/>
  <c r="L16" i="58"/>
  <c r="K4" i="77" s="1"/>
  <c r="H4" i="77" s="1"/>
  <c r="L17" i="58"/>
  <c r="L18" i="58"/>
  <c r="L19" i="58"/>
  <c r="K7" i="77" s="1"/>
  <c r="H7" i="77" s="1"/>
  <c r="L20" i="58"/>
  <c r="K8" i="77" s="1"/>
  <c r="H8" i="77" s="1"/>
  <c r="L21" i="58"/>
  <c r="L22" i="58"/>
  <c r="L23" i="58"/>
  <c r="L24" i="58"/>
  <c r="L25" i="58"/>
  <c r="L26" i="58"/>
  <c r="L27" i="58"/>
  <c r="L28" i="58"/>
  <c r="K16" i="77" s="1"/>
  <c r="H16" i="77" s="1"/>
  <c r="L29" i="58"/>
  <c r="L30" i="58"/>
  <c r="K18" i="77" s="1"/>
  <c r="H18" i="77" s="1"/>
  <c r="L31" i="58"/>
  <c r="K19" i="77" s="1"/>
  <c r="H19" i="77" s="1"/>
  <c r="L32" i="58"/>
  <c r="K20" i="77" s="1"/>
  <c r="H20" i="77" s="1"/>
  <c r="L33" i="58"/>
  <c r="L34" i="58"/>
  <c r="L35" i="58"/>
  <c r="L36" i="58"/>
  <c r="L37" i="58"/>
  <c r="K25" i="77" s="1"/>
  <c r="H25" i="77" s="1"/>
  <c r="L38" i="58"/>
  <c r="L39" i="58"/>
  <c r="K27" i="77" s="1"/>
  <c r="H27" i="77" s="1"/>
  <c r="L40" i="58"/>
  <c r="K28" i="77" s="1"/>
  <c r="H28" i="77" s="1"/>
  <c r="L41" i="58"/>
  <c r="L42" i="58"/>
  <c r="K14" i="58"/>
  <c r="K2" i="76" s="1"/>
  <c r="H2" i="76" s="1"/>
  <c r="K15" i="58"/>
  <c r="K3" i="76" s="1"/>
  <c r="H3" i="76" s="1"/>
  <c r="C38" i="76" s="1"/>
  <c r="K16" i="58"/>
  <c r="K17" i="58"/>
  <c r="K18" i="58"/>
  <c r="K6" i="76" s="1"/>
  <c r="H6" i="76" s="1"/>
  <c r="K19" i="58"/>
  <c r="K7" i="76" s="1"/>
  <c r="H7" i="76" s="1"/>
  <c r="K20" i="58"/>
  <c r="K8" i="76" s="1"/>
  <c r="H8" i="76" s="1"/>
  <c r="K21" i="58"/>
  <c r="K22" i="58"/>
  <c r="K10" i="76" s="1"/>
  <c r="H10" i="76" s="1"/>
  <c r="K23" i="58"/>
  <c r="K11" i="76" s="1"/>
  <c r="H11" i="76" s="1"/>
  <c r="K24" i="58"/>
  <c r="K12" i="76" s="1"/>
  <c r="H12" i="76" s="1"/>
  <c r="K25" i="58"/>
  <c r="K13" i="76" s="1"/>
  <c r="H13" i="76" s="1"/>
  <c r="K26" i="58"/>
  <c r="K14" i="76" s="1"/>
  <c r="H14" i="76" s="1"/>
  <c r="K27" i="58"/>
  <c r="K15" i="76" s="1"/>
  <c r="H15" i="76" s="1"/>
  <c r="K28" i="58"/>
  <c r="K29" i="58"/>
  <c r="K30" i="58"/>
  <c r="K18" i="76" s="1"/>
  <c r="H18" i="76" s="1"/>
  <c r="K31" i="58"/>
  <c r="K19" i="76" s="1"/>
  <c r="H19" i="76" s="1"/>
  <c r="K32" i="58"/>
  <c r="K20" i="76" s="1"/>
  <c r="H20" i="76" s="1"/>
  <c r="K33" i="58"/>
  <c r="K34" i="58"/>
  <c r="K22" i="76" s="1"/>
  <c r="H22" i="76" s="1"/>
  <c r="K35" i="58"/>
  <c r="K23" i="76" s="1"/>
  <c r="H23" i="76" s="1"/>
  <c r="K36" i="58"/>
  <c r="K24" i="76" s="1"/>
  <c r="H24" i="76" s="1"/>
  <c r="K37" i="58"/>
  <c r="K25" i="76" s="1"/>
  <c r="H25" i="76" s="1"/>
  <c r="K38" i="58"/>
  <c r="K26" i="76" s="1"/>
  <c r="H26" i="76" s="1"/>
  <c r="K39" i="58"/>
  <c r="K27" i="76" s="1"/>
  <c r="H27" i="76" s="1"/>
  <c r="K40" i="58"/>
  <c r="K28" i="76" s="1"/>
  <c r="H28" i="76" s="1"/>
  <c r="K41" i="58"/>
  <c r="K29" i="76" s="1"/>
  <c r="H29" i="76" s="1"/>
  <c r="K42" i="58"/>
  <c r="K30" i="76" s="1"/>
  <c r="H30" i="76" s="1"/>
  <c r="J14" i="58"/>
  <c r="K2" i="75" s="1"/>
  <c r="H2" i="75" s="1"/>
  <c r="J15" i="58"/>
  <c r="K3" i="75" s="1"/>
  <c r="H3" i="75" s="1"/>
  <c r="J16" i="58"/>
  <c r="K4" i="75" s="1"/>
  <c r="H4" i="75" s="1"/>
  <c r="J17" i="58"/>
  <c r="K5" i="75" s="1"/>
  <c r="H5" i="75" s="1"/>
  <c r="J18" i="58"/>
  <c r="K6" i="75" s="1"/>
  <c r="H6" i="75" s="1"/>
  <c r="J19" i="58"/>
  <c r="K7" i="75" s="1"/>
  <c r="H7" i="75" s="1"/>
  <c r="J20" i="58"/>
  <c r="K8" i="75" s="1"/>
  <c r="H8" i="75" s="1"/>
  <c r="J21" i="58"/>
  <c r="K9" i="75" s="1"/>
  <c r="H9" i="75" s="1"/>
  <c r="J22" i="58"/>
  <c r="K10" i="75" s="1"/>
  <c r="H10" i="75" s="1"/>
  <c r="J23" i="58"/>
  <c r="K11" i="75" s="1"/>
  <c r="H11" i="75" s="1"/>
  <c r="J24" i="58"/>
  <c r="K12" i="75" s="1"/>
  <c r="H12" i="75" s="1"/>
  <c r="J25" i="58"/>
  <c r="J26" i="58"/>
  <c r="K14" i="75" s="1"/>
  <c r="H14" i="75" s="1"/>
  <c r="J27" i="58"/>
  <c r="K15" i="75" s="1"/>
  <c r="H15" i="75" s="1"/>
  <c r="J28" i="58"/>
  <c r="K16" i="75" s="1"/>
  <c r="H16" i="75" s="1"/>
  <c r="J29" i="58"/>
  <c r="K17" i="75" s="1"/>
  <c r="H17" i="75" s="1"/>
  <c r="J30" i="58"/>
  <c r="K18" i="75" s="1"/>
  <c r="H18" i="75" s="1"/>
  <c r="J31" i="58"/>
  <c r="K19" i="75" s="1"/>
  <c r="H19" i="75" s="1"/>
  <c r="J32" i="58"/>
  <c r="K20" i="75" s="1"/>
  <c r="H20" i="75" s="1"/>
  <c r="J33" i="58"/>
  <c r="K21" i="75" s="1"/>
  <c r="H21" i="75" s="1"/>
  <c r="J34" i="58"/>
  <c r="K22" i="75" s="1"/>
  <c r="H22" i="75" s="1"/>
  <c r="J35" i="58"/>
  <c r="K23" i="75" s="1"/>
  <c r="H23" i="75" s="1"/>
  <c r="J36" i="58"/>
  <c r="J37" i="58"/>
  <c r="K25" i="75" s="1"/>
  <c r="H25" i="75" s="1"/>
  <c r="J38" i="58"/>
  <c r="K26" i="75" s="1"/>
  <c r="H26" i="75" s="1"/>
  <c r="J39" i="58"/>
  <c r="K27" i="75" s="1"/>
  <c r="H27" i="75" s="1"/>
  <c r="J40" i="58"/>
  <c r="K28" i="75" s="1"/>
  <c r="H28" i="75" s="1"/>
  <c r="J41" i="58"/>
  <c r="K29" i="75" s="1"/>
  <c r="H29" i="75" s="1"/>
  <c r="J42" i="58"/>
  <c r="K30" i="75" s="1"/>
  <c r="H30" i="75" s="1"/>
  <c r="I14" i="58"/>
  <c r="K2" i="74" s="1"/>
  <c r="H2" i="74" s="1"/>
  <c r="I15" i="58"/>
  <c r="I16" i="58"/>
  <c r="K4" i="74" s="1"/>
  <c r="H4" i="74" s="1"/>
  <c r="I17" i="58"/>
  <c r="K5" i="74" s="1"/>
  <c r="H5" i="74" s="1"/>
  <c r="I18" i="58"/>
  <c r="I19" i="58"/>
  <c r="I20" i="58"/>
  <c r="I21" i="58"/>
  <c r="I22" i="58"/>
  <c r="K10" i="74" s="1"/>
  <c r="H10" i="74" s="1"/>
  <c r="I23" i="58"/>
  <c r="K11" i="74" s="1"/>
  <c r="H11" i="74" s="1"/>
  <c r="I24" i="58"/>
  <c r="K12" i="74" s="1"/>
  <c r="H12" i="74" s="1"/>
  <c r="I25" i="58"/>
  <c r="I26" i="58"/>
  <c r="K14" i="74" s="1"/>
  <c r="H14" i="74" s="1"/>
  <c r="I27" i="58"/>
  <c r="I28" i="58"/>
  <c r="K16" i="74" s="1"/>
  <c r="H16" i="74" s="1"/>
  <c r="I29" i="58"/>
  <c r="K17" i="74" s="1"/>
  <c r="H17" i="74" s="1"/>
  <c r="I30" i="58"/>
  <c r="K18" i="74" s="1"/>
  <c r="H18" i="74" s="1"/>
  <c r="I31" i="58"/>
  <c r="K19" i="74" s="1"/>
  <c r="H19" i="74" s="1"/>
  <c r="I32" i="58"/>
  <c r="K20" i="74" s="1"/>
  <c r="H20" i="74" s="1"/>
  <c r="I33" i="58"/>
  <c r="K21" i="74" s="1"/>
  <c r="H21" i="74" s="1"/>
  <c r="I34" i="58"/>
  <c r="K22" i="74" s="1"/>
  <c r="H22" i="74" s="1"/>
  <c r="I35" i="58"/>
  <c r="K23" i="74" s="1"/>
  <c r="H23" i="74" s="1"/>
  <c r="I36" i="58"/>
  <c r="K24" i="74" s="1"/>
  <c r="H24" i="74" s="1"/>
  <c r="I37" i="58"/>
  <c r="I38" i="58"/>
  <c r="K26" i="74" s="1"/>
  <c r="H26" i="74" s="1"/>
  <c r="I39" i="58"/>
  <c r="I40" i="58"/>
  <c r="K28" i="74" s="1"/>
  <c r="H28" i="74" s="1"/>
  <c r="I41" i="58"/>
  <c r="K29" i="74" s="1"/>
  <c r="H29" i="74" s="1"/>
  <c r="I42" i="58"/>
  <c r="H14" i="58"/>
  <c r="K2" i="73" s="1"/>
  <c r="H2" i="73" s="1"/>
  <c r="H15" i="58"/>
  <c r="H16" i="58"/>
  <c r="K4" i="73" s="1"/>
  <c r="H4" i="73" s="1"/>
  <c r="H17" i="58"/>
  <c r="K5" i="73" s="1"/>
  <c r="H5" i="73" s="1"/>
  <c r="H18" i="58"/>
  <c r="H19" i="58"/>
  <c r="K7" i="73" s="1"/>
  <c r="H7" i="73" s="1"/>
  <c r="H20" i="58"/>
  <c r="K8" i="73" s="1"/>
  <c r="H8" i="73" s="1"/>
  <c r="H21" i="58"/>
  <c r="K9" i="73" s="1"/>
  <c r="H9" i="73" s="1"/>
  <c r="H22" i="58"/>
  <c r="H23" i="58"/>
  <c r="K11" i="73" s="1"/>
  <c r="H11" i="73" s="1"/>
  <c r="H24" i="58"/>
  <c r="K12" i="73" s="1"/>
  <c r="H12" i="73" s="1"/>
  <c r="H25" i="58"/>
  <c r="H26" i="58"/>
  <c r="H27" i="58"/>
  <c r="K15" i="73" s="1"/>
  <c r="H15" i="73" s="1"/>
  <c r="H28" i="58"/>
  <c r="K16" i="73" s="1"/>
  <c r="H16" i="73" s="1"/>
  <c r="H29" i="58"/>
  <c r="K17" i="73" s="1"/>
  <c r="H17" i="73" s="1"/>
  <c r="H30" i="58"/>
  <c r="K18" i="73" s="1"/>
  <c r="H18" i="73" s="1"/>
  <c r="H31" i="58"/>
  <c r="K19" i="73" s="1"/>
  <c r="H19" i="73" s="1"/>
  <c r="H32" i="58"/>
  <c r="K20" i="73" s="1"/>
  <c r="H20" i="73" s="1"/>
  <c r="H33" i="58"/>
  <c r="K21" i="73" s="1"/>
  <c r="H21" i="73" s="1"/>
  <c r="H34" i="58"/>
  <c r="H35" i="58"/>
  <c r="K23" i="73" s="1"/>
  <c r="H23" i="73" s="1"/>
  <c r="H36" i="58"/>
  <c r="K24" i="73" s="1"/>
  <c r="H24" i="73" s="1"/>
  <c r="H37" i="58"/>
  <c r="K25" i="73" s="1"/>
  <c r="H25" i="73" s="1"/>
  <c r="H38" i="58"/>
  <c r="K26" i="73" s="1"/>
  <c r="H26" i="73" s="1"/>
  <c r="H39" i="58"/>
  <c r="K27" i="73" s="1"/>
  <c r="H27" i="73" s="1"/>
  <c r="H40" i="58"/>
  <c r="K28" i="73" s="1"/>
  <c r="H28" i="73" s="1"/>
  <c r="H41" i="58"/>
  <c r="K29" i="73" s="1"/>
  <c r="H29" i="73" s="1"/>
  <c r="H42" i="58"/>
  <c r="K30" i="73" s="1"/>
  <c r="H30" i="73" s="1"/>
  <c r="G14" i="58"/>
  <c r="G15" i="58"/>
  <c r="K3" i="72" s="1"/>
  <c r="H3" i="72" s="1"/>
  <c r="G16" i="58"/>
  <c r="K4" i="72" s="1"/>
  <c r="H4" i="72" s="1"/>
  <c r="G17" i="58"/>
  <c r="K5" i="72" s="1"/>
  <c r="H5" i="72" s="1"/>
  <c r="G18" i="58"/>
  <c r="K6" i="72" s="1"/>
  <c r="H6" i="72" s="1"/>
  <c r="G19" i="58"/>
  <c r="K7" i="72" s="1"/>
  <c r="H7" i="72" s="1"/>
  <c r="G20" i="58"/>
  <c r="K8" i="72" s="1"/>
  <c r="H8" i="72" s="1"/>
  <c r="G21" i="58"/>
  <c r="G22" i="58"/>
  <c r="K10" i="72" s="1"/>
  <c r="H10" i="72" s="1"/>
  <c r="G23" i="58"/>
  <c r="K11" i="72" s="1"/>
  <c r="H11" i="72" s="1"/>
  <c r="G24" i="58"/>
  <c r="K12" i="72" s="1"/>
  <c r="H12" i="72" s="1"/>
  <c r="G25" i="58"/>
  <c r="K13" i="72" s="1"/>
  <c r="H13" i="72" s="1"/>
  <c r="G26" i="58"/>
  <c r="K14" i="72" s="1"/>
  <c r="H14" i="72" s="1"/>
  <c r="G27" i="58"/>
  <c r="K15" i="72" s="1"/>
  <c r="H15" i="72" s="1"/>
  <c r="G28" i="58"/>
  <c r="K16" i="72" s="1"/>
  <c r="H16" i="72" s="1"/>
  <c r="G29" i="58"/>
  <c r="K17" i="72" s="1"/>
  <c r="H17" i="72" s="1"/>
  <c r="G30" i="58"/>
  <c r="K18" i="72" s="1"/>
  <c r="H18" i="72" s="1"/>
  <c r="G31" i="58"/>
  <c r="G32" i="58"/>
  <c r="K20" i="72" s="1"/>
  <c r="H20" i="72" s="1"/>
  <c r="G33" i="58"/>
  <c r="K21" i="72" s="1"/>
  <c r="H21" i="72" s="1"/>
  <c r="G34" i="58"/>
  <c r="K22" i="72" s="1"/>
  <c r="H22" i="72" s="1"/>
  <c r="G35" i="58"/>
  <c r="K23" i="72" s="1"/>
  <c r="H23" i="72" s="1"/>
  <c r="G36" i="58"/>
  <c r="K24" i="72" s="1"/>
  <c r="H24" i="72" s="1"/>
  <c r="G37" i="58"/>
  <c r="K25" i="72" s="1"/>
  <c r="H25" i="72" s="1"/>
  <c r="G38" i="58"/>
  <c r="K26" i="72" s="1"/>
  <c r="H26" i="72" s="1"/>
  <c r="G39" i="58"/>
  <c r="K27" i="72" s="1"/>
  <c r="H27" i="72" s="1"/>
  <c r="G40" i="58"/>
  <c r="K28" i="72" s="1"/>
  <c r="H28" i="72" s="1"/>
  <c r="G41" i="58"/>
  <c r="K29" i="72" s="1"/>
  <c r="H29" i="72" s="1"/>
  <c r="G42" i="58"/>
  <c r="K30" i="72" s="1"/>
  <c r="H30" i="72" s="1"/>
  <c r="F16" i="58"/>
  <c r="F17" i="58"/>
  <c r="F15" i="58"/>
  <c r="F14" i="58"/>
  <c r="F42" i="58"/>
  <c r="F41" i="58"/>
  <c r="F40" i="58"/>
  <c r="F39" i="58"/>
  <c r="F38" i="58"/>
  <c r="F37" i="58"/>
  <c r="F36" i="58"/>
  <c r="F35" i="58"/>
  <c r="F34" i="58"/>
  <c r="F33" i="58"/>
  <c r="F32" i="58"/>
  <c r="F31" i="58"/>
  <c r="F30" i="58"/>
  <c r="F29" i="58"/>
  <c r="F28" i="58"/>
  <c r="F27" i="58"/>
  <c r="F26" i="58"/>
  <c r="F25" i="58"/>
  <c r="F24" i="58"/>
  <c r="F23" i="58"/>
  <c r="F22" i="58"/>
  <c r="F21" i="58"/>
  <c r="F20" i="58"/>
  <c r="F19" i="58"/>
  <c r="F18" i="58"/>
  <c r="AM5" i="97"/>
  <c r="AN5" i="97"/>
  <c r="AO5" i="97"/>
  <c r="AP5" i="97"/>
  <c r="AQ5" i="97"/>
  <c r="AM6" i="97"/>
  <c r="AN6" i="97"/>
  <c r="AO6" i="97"/>
  <c r="AP6" i="97"/>
  <c r="AQ6" i="97"/>
  <c r="AM7" i="97"/>
  <c r="G183" i="97" s="1"/>
  <c r="AN7" i="97"/>
  <c r="H183" i="97" s="1"/>
  <c r="AO7" i="97"/>
  <c r="I213" i="97" s="1"/>
  <c r="AP7" i="97"/>
  <c r="J213" i="97" s="1"/>
  <c r="AQ7" i="97"/>
  <c r="K213" i="97" s="1"/>
  <c r="AM8" i="97"/>
  <c r="G214" i="97" s="1"/>
  <c r="AN8" i="97"/>
  <c r="H184" i="97" s="1"/>
  <c r="AO8" i="97"/>
  <c r="I214" i="97" s="1"/>
  <c r="AP8" i="97"/>
  <c r="AQ8" i="97"/>
  <c r="K214" i="97" s="1"/>
  <c r="AM9" i="97"/>
  <c r="G215" i="97" s="1"/>
  <c r="AN9" i="97"/>
  <c r="H215" i="97" s="1"/>
  <c r="AO9" i="97"/>
  <c r="I185" i="97" s="1"/>
  <c r="AP9" i="97"/>
  <c r="J185" i="97" s="1"/>
  <c r="AQ9" i="97"/>
  <c r="K185" i="97" s="1"/>
  <c r="AM10" i="97"/>
  <c r="G216" i="97" s="1"/>
  <c r="AN10" i="97"/>
  <c r="H216" i="97" s="1"/>
  <c r="AO10" i="97"/>
  <c r="I216" i="97" s="1"/>
  <c r="AP10" i="97"/>
  <c r="J216" i="97" s="1"/>
  <c r="AQ10" i="97"/>
  <c r="K216" i="97" s="1"/>
  <c r="AM11" i="97"/>
  <c r="G187" i="97" s="1"/>
  <c r="AN11" i="97"/>
  <c r="H187" i="97" s="1"/>
  <c r="AO11" i="97"/>
  <c r="I187" i="97" s="1"/>
  <c r="AP11" i="97"/>
  <c r="J187" i="97" s="1"/>
  <c r="AQ11" i="97"/>
  <c r="K187" i="97" s="1"/>
  <c r="AM12" i="97"/>
  <c r="G218" i="97" s="1"/>
  <c r="AN12" i="97"/>
  <c r="H218" i="97" s="1"/>
  <c r="AO12" i="97"/>
  <c r="I188" i="97" s="1"/>
  <c r="AP12" i="97"/>
  <c r="J188" i="97" s="1"/>
  <c r="AQ12" i="97"/>
  <c r="K188" i="97" s="1"/>
  <c r="AM13" i="97"/>
  <c r="G189" i="97" s="1"/>
  <c r="AN13" i="97"/>
  <c r="H189" i="97" s="1"/>
  <c r="AO13" i="97"/>
  <c r="I219" i="97" s="1"/>
  <c r="AP13" i="97"/>
  <c r="J219" i="97" s="1"/>
  <c r="AQ13" i="97"/>
  <c r="K219" i="97" s="1"/>
  <c r="AM14" i="97"/>
  <c r="G190" i="97" s="1"/>
  <c r="AN14" i="97"/>
  <c r="H190" i="97" s="1"/>
  <c r="AO14" i="97"/>
  <c r="I220" i="97" s="1"/>
  <c r="AP14" i="97"/>
  <c r="J220" i="97" s="1"/>
  <c r="AQ14" i="97"/>
  <c r="K220" i="97" s="1"/>
  <c r="AM15" i="97"/>
  <c r="G221" i="97" s="1"/>
  <c r="AN15" i="97"/>
  <c r="H221" i="97" s="1"/>
  <c r="AO15" i="97"/>
  <c r="I191" i="97" s="1"/>
  <c r="AP15" i="97"/>
  <c r="J191" i="97" s="1"/>
  <c r="AQ15" i="97"/>
  <c r="K191" i="97" s="1"/>
  <c r="AM16" i="97"/>
  <c r="G222" i="97" s="1"/>
  <c r="AN16" i="97"/>
  <c r="H222" i="97" s="1"/>
  <c r="AO16" i="97"/>
  <c r="I222" i="97" s="1"/>
  <c r="AP16" i="97"/>
  <c r="J222" i="97" s="1"/>
  <c r="AQ16" i="97"/>
  <c r="K222" i="97" s="1"/>
  <c r="AM17" i="97"/>
  <c r="G193" i="97" s="1"/>
  <c r="AN17" i="97"/>
  <c r="H193" i="97" s="1"/>
  <c r="AO17" i="97"/>
  <c r="I193" i="97" s="1"/>
  <c r="AP17" i="97"/>
  <c r="J193" i="97" s="1"/>
  <c r="AQ17" i="97"/>
  <c r="K193" i="97" s="1"/>
  <c r="AM18" i="97"/>
  <c r="G224" i="97" s="1"/>
  <c r="AN18" i="97"/>
  <c r="H224" i="97" s="1"/>
  <c r="AO18" i="97"/>
  <c r="I194" i="97" s="1"/>
  <c r="AP18" i="97"/>
  <c r="AQ18" i="97"/>
  <c r="K194" i="97" s="1"/>
  <c r="AM19" i="97"/>
  <c r="G195" i="97" s="1"/>
  <c r="AN19" i="97"/>
  <c r="H195" i="97" s="1"/>
  <c r="AO19" i="97"/>
  <c r="I225" i="97" s="1"/>
  <c r="AP19" i="97"/>
  <c r="J225" i="97" s="1"/>
  <c r="AQ19" i="97"/>
  <c r="K225" i="97" s="1"/>
  <c r="AM20" i="97"/>
  <c r="G226" i="97" s="1"/>
  <c r="AN20" i="97"/>
  <c r="H196" i="97" s="1"/>
  <c r="AO20" i="97"/>
  <c r="I226" i="97" s="1"/>
  <c r="AP20" i="97"/>
  <c r="J226" i="97" s="1"/>
  <c r="AQ20" i="97"/>
  <c r="K226" i="97" s="1"/>
  <c r="AM21" i="97"/>
  <c r="G227" i="97" s="1"/>
  <c r="AN21" i="97"/>
  <c r="H227" i="97" s="1"/>
  <c r="AO21" i="97"/>
  <c r="I197" i="97" s="1"/>
  <c r="AP21" i="97"/>
  <c r="J197" i="97" s="1"/>
  <c r="AQ21" i="97"/>
  <c r="AM22" i="97"/>
  <c r="G228" i="97" s="1"/>
  <c r="AN22" i="97"/>
  <c r="H228" i="97" s="1"/>
  <c r="AO22" i="97"/>
  <c r="I228" i="97" s="1"/>
  <c r="AP22" i="97"/>
  <c r="J228" i="97" s="1"/>
  <c r="AQ22" i="97"/>
  <c r="K228" i="97" s="1"/>
  <c r="AM23" i="97"/>
  <c r="G199" i="97" s="1"/>
  <c r="AN23" i="97"/>
  <c r="H199" i="97" s="1"/>
  <c r="AO23" i="97"/>
  <c r="I199" i="97" s="1"/>
  <c r="AP23" i="97"/>
  <c r="J199" i="97" s="1"/>
  <c r="AQ23" i="97"/>
  <c r="K199" i="97" s="1"/>
  <c r="AM24" i="97"/>
  <c r="G230" i="97" s="1"/>
  <c r="AN24" i="97"/>
  <c r="H230" i="97" s="1"/>
  <c r="AO24" i="97"/>
  <c r="I200" i="97" s="1"/>
  <c r="AP24" i="97"/>
  <c r="J200" i="97" s="1"/>
  <c r="AQ24" i="97"/>
  <c r="K230" i="97" s="1"/>
  <c r="AM25" i="97"/>
  <c r="G201" i="97" s="1"/>
  <c r="AN25" i="97"/>
  <c r="H201" i="97" s="1"/>
  <c r="AO25" i="97"/>
  <c r="I231" i="97" s="1"/>
  <c r="AP25" i="97"/>
  <c r="J231" i="97" s="1"/>
  <c r="AQ25" i="97"/>
  <c r="K231" i="97" s="1"/>
  <c r="AM26" i="97"/>
  <c r="G232" i="97" s="1"/>
  <c r="AN26" i="97"/>
  <c r="H202" i="97" s="1"/>
  <c r="AO26" i="97"/>
  <c r="I232" i="97" s="1"/>
  <c r="AP26" i="97"/>
  <c r="J232" i="97" s="1"/>
  <c r="AQ26" i="97"/>
  <c r="K232" i="97" s="1"/>
  <c r="AM27" i="97"/>
  <c r="G233" i="97" s="1"/>
  <c r="AN27" i="97"/>
  <c r="H233" i="97" s="1"/>
  <c r="AO27" i="97"/>
  <c r="I203" i="97" s="1"/>
  <c r="AP27" i="97"/>
  <c r="J203" i="97" s="1"/>
  <c r="AQ27" i="97"/>
  <c r="K203" i="97" s="1"/>
  <c r="AM28" i="97"/>
  <c r="G234" i="97" s="1"/>
  <c r="AN28" i="97"/>
  <c r="H234" i="97" s="1"/>
  <c r="AO28" i="97"/>
  <c r="I234" i="97" s="1"/>
  <c r="AP28" i="97"/>
  <c r="J234" i="97" s="1"/>
  <c r="AQ28" i="97"/>
  <c r="K234" i="97" s="1"/>
  <c r="AM29" i="97"/>
  <c r="G205" i="97" s="1"/>
  <c r="AN29" i="97"/>
  <c r="AO29" i="97"/>
  <c r="I205" i="97" s="1"/>
  <c r="AP29" i="97"/>
  <c r="J205" i="97" s="1"/>
  <c r="AQ29" i="97"/>
  <c r="K205" i="97" s="1"/>
  <c r="AM30" i="97"/>
  <c r="G236" i="97" s="1"/>
  <c r="AN30" i="97"/>
  <c r="H236" i="97" s="1"/>
  <c r="AO30" i="97"/>
  <c r="I206" i="97" s="1"/>
  <c r="AP30" i="97"/>
  <c r="J206" i="97" s="1"/>
  <c r="AQ30" i="97"/>
  <c r="K236" i="97" s="1"/>
  <c r="AM31" i="97"/>
  <c r="G207" i="97" s="1"/>
  <c r="AN31" i="97"/>
  <c r="H207" i="97" s="1"/>
  <c r="AO31" i="97"/>
  <c r="I237" i="97" s="1"/>
  <c r="AP31" i="97"/>
  <c r="J237" i="97" s="1"/>
  <c r="AQ31" i="97"/>
  <c r="K237" i="97" s="1"/>
  <c r="AQ4" i="97"/>
  <c r="AO4" i="97"/>
  <c r="AN4" i="97"/>
  <c r="AP4" i="97"/>
  <c r="AM4" i="97"/>
  <c r="J214" i="97"/>
  <c r="I201" i="97"/>
  <c r="J184" i="97"/>
  <c r="AJ31" i="97"/>
  <c r="L237" i="97" s="1"/>
  <c r="AJ30" i="97"/>
  <c r="AK30" i="97" s="1"/>
  <c r="H205" i="97"/>
  <c r="AJ29" i="97"/>
  <c r="L205" i="97" s="1"/>
  <c r="F205" i="97"/>
  <c r="AJ28" i="97"/>
  <c r="L234" i="97" s="1"/>
  <c r="F204" i="97"/>
  <c r="AJ27" i="97"/>
  <c r="AR27" i="97" s="1"/>
  <c r="AJ26" i="97"/>
  <c r="L232" i="97" s="1"/>
  <c r="F202" i="97"/>
  <c r="AJ25" i="97"/>
  <c r="L231" i="97" s="1"/>
  <c r="AJ24" i="97"/>
  <c r="AK24" i="97" s="1"/>
  <c r="AJ23" i="97"/>
  <c r="L199" i="97" s="1"/>
  <c r="F199" i="97"/>
  <c r="AJ22" i="97"/>
  <c r="L228" i="97" s="1"/>
  <c r="F198" i="97"/>
  <c r="K197" i="97"/>
  <c r="AJ21" i="97"/>
  <c r="AR21" i="97" s="1"/>
  <c r="AJ20" i="97"/>
  <c r="L226" i="97" s="1"/>
  <c r="F196" i="97"/>
  <c r="AJ19" i="97"/>
  <c r="L225" i="97" s="1"/>
  <c r="F195" i="97"/>
  <c r="J194" i="97"/>
  <c r="AJ18" i="97"/>
  <c r="AK18" i="97" s="1"/>
  <c r="AJ17" i="97"/>
  <c r="L193" i="97" s="1"/>
  <c r="F193" i="97"/>
  <c r="AJ16" i="97"/>
  <c r="L222" i="97" s="1"/>
  <c r="F192" i="97"/>
  <c r="AJ15" i="97"/>
  <c r="AR15" i="97" s="1"/>
  <c r="AJ14" i="97"/>
  <c r="L220" i="97" s="1"/>
  <c r="F190" i="97"/>
  <c r="AJ13" i="97"/>
  <c r="L219" i="97" s="1"/>
  <c r="AJ12" i="97"/>
  <c r="AK12" i="97" s="1"/>
  <c r="AJ11" i="97"/>
  <c r="L187" i="97" s="1"/>
  <c r="F187" i="97"/>
  <c r="AJ10" i="97"/>
  <c r="L216" i="97" s="1"/>
  <c r="F186" i="97"/>
  <c r="AJ9" i="97"/>
  <c r="AR9" i="97" s="1"/>
  <c r="AJ8" i="97"/>
  <c r="L214" i="97" s="1"/>
  <c r="F184" i="97"/>
  <c r="AJ6" i="97"/>
  <c r="AK6" i="97" s="1"/>
  <c r="AJ5" i="97"/>
  <c r="AR5" i="97" s="1"/>
  <c r="AJ4" i="97"/>
  <c r="AK4" i="97" s="1"/>
  <c r="K6" i="95"/>
  <c r="H6" i="95" s="1"/>
  <c r="K7" i="95"/>
  <c r="H7" i="95" s="1"/>
  <c r="K8" i="95"/>
  <c r="H8" i="95" s="1"/>
  <c r="K9" i="95"/>
  <c r="H9" i="95" s="1"/>
  <c r="K11" i="95"/>
  <c r="H11" i="95" s="1"/>
  <c r="K12" i="95"/>
  <c r="H12" i="95" s="1"/>
  <c r="K18" i="95"/>
  <c r="H18" i="95" s="1"/>
  <c r="K19" i="95"/>
  <c r="H19" i="95" s="1"/>
  <c r="K20" i="95"/>
  <c r="H20" i="95" s="1"/>
  <c r="K21" i="95"/>
  <c r="H21" i="95" s="1"/>
  <c r="K23" i="95"/>
  <c r="H23" i="95" s="1"/>
  <c r="K24" i="95"/>
  <c r="H24" i="95" s="1"/>
  <c r="K30" i="95"/>
  <c r="H30" i="95" s="1"/>
  <c r="K3" i="94"/>
  <c r="H3" i="94" s="1"/>
  <c r="K4" i="94"/>
  <c r="H4" i="94" s="1"/>
  <c r="K6" i="94"/>
  <c r="H6" i="94" s="1"/>
  <c r="K7" i="94"/>
  <c r="H7" i="94" s="1"/>
  <c r="K9" i="94"/>
  <c r="H9" i="94" s="1"/>
  <c r="K10" i="94"/>
  <c r="H10" i="94" s="1"/>
  <c r="K11" i="94"/>
  <c r="H11" i="94" s="1"/>
  <c r="K12" i="94"/>
  <c r="H12" i="94" s="1"/>
  <c r="K13" i="94"/>
  <c r="H13" i="94" s="1"/>
  <c r="K14" i="94"/>
  <c r="H14" i="94" s="1"/>
  <c r="K15" i="94"/>
  <c r="H15" i="94" s="1"/>
  <c r="K16" i="94"/>
  <c r="H16" i="94" s="1"/>
  <c r="K18" i="94"/>
  <c r="H18" i="94" s="1"/>
  <c r="K19" i="94"/>
  <c r="H19" i="94" s="1"/>
  <c r="K21" i="94"/>
  <c r="H21" i="94" s="1"/>
  <c r="K22" i="94"/>
  <c r="H22" i="94" s="1"/>
  <c r="K23" i="94"/>
  <c r="H23" i="94" s="1"/>
  <c r="K24" i="94"/>
  <c r="H24" i="94" s="1"/>
  <c r="K25" i="94"/>
  <c r="H25" i="94" s="1"/>
  <c r="K26" i="94"/>
  <c r="H26" i="94" s="1"/>
  <c r="K27" i="94"/>
  <c r="H27" i="94" s="1"/>
  <c r="K28" i="94"/>
  <c r="H28" i="94" s="1"/>
  <c r="K30" i="94"/>
  <c r="H30" i="94" s="1"/>
  <c r="K2" i="94"/>
  <c r="K5" i="93"/>
  <c r="H5" i="93" s="1"/>
  <c r="K6" i="93"/>
  <c r="H6" i="93" s="1"/>
  <c r="K7" i="93"/>
  <c r="H7" i="93" s="1"/>
  <c r="K8" i="93"/>
  <c r="H8" i="93" s="1"/>
  <c r="K9" i="93"/>
  <c r="H9" i="93" s="1"/>
  <c r="K10" i="93"/>
  <c r="H10" i="93" s="1"/>
  <c r="K13" i="93"/>
  <c r="H13" i="93" s="1"/>
  <c r="K14" i="93"/>
  <c r="H14" i="93" s="1"/>
  <c r="K16" i="93"/>
  <c r="H16" i="93" s="1"/>
  <c r="K17" i="93"/>
  <c r="H17" i="93" s="1"/>
  <c r="K18" i="93"/>
  <c r="H18" i="93" s="1"/>
  <c r="K19" i="93"/>
  <c r="H19" i="93" s="1"/>
  <c r="K21" i="93"/>
  <c r="H21" i="93" s="1"/>
  <c r="K22" i="93"/>
  <c r="K25" i="93"/>
  <c r="H25" i="93" s="1"/>
  <c r="K26" i="93"/>
  <c r="H26" i="93" s="1"/>
  <c r="K28" i="93"/>
  <c r="H28" i="93" s="1"/>
  <c r="K29" i="93"/>
  <c r="H29" i="93" s="1"/>
  <c r="K30" i="93"/>
  <c r="H30" i="93" s="1"/>
  <c r="K2" i="93"/>
  <c r="H2" i="93" s="1"/>
  <c r="K3" i="92"/>
  <c r="K4" i="92"/>
  <c r="H4" i="92" s="1"/>
  <c r="K5" i="92"/>
  <c r="H5" i="92" s="1"/>
  <c r="K6" i="92"/>
  <c r="H6" i="92" s="1"/>
  <c r="K8" i="92"/>
  <c r="H8" i="92" s="1"/>
  <c r="K9" i="92"/>
  <c r="H9" i="92" s="1"/>
  <c r="K11" i="92"/>
  <c r="H11" i="92" s="1"/>
  <c r="K12" i="92"/>
  <c r="H12" i="92" s="1"/>
  <c r="K13" i="92"/>
  <c r="H13" i="92" s="1"/>
  <c r="K14" i="92"/>
  <c r="H14" i="92" s="1"/>
  <c r="K15" i="92"/>
  <c r="H15" i="92" s="1"/>
  <c r="K16" i="92"/>
  <c r="K17" i="92"/>
  <c r="H17" i="92" s="1"/>
  <c r="K18" i="92"/>
  <c r="H18" i="92" s="1"/>
  <c r="K20" i="92"/>
  <c r="K21" i="92"/>
  <c r="H21" i="92" s="1"/>
  <c r="K24" i="92"/>
  <c r="H24" i="92" s="1"/>
  <c r="K25" i="92"/>
  <c r="H25" i="92" s="1"/>
  <c r="K26" i="92"/>
  <c r="H26" i="92" s="1"/>
  <c r="K27" i="92"/>
  <c r="H27" i="92" s="1"/>
  <c r="K28" i="92"/>
  <c r="H28" i="92" s="1"/>
  <c r="K29" i="92"/>
  <c r="H29" i="92" s="1"/>
  <c r="K30" i="92"/>
  <c r="H30" i="92" s="1"/>
  <c r="K2" i="92"/>
  <c r="H2" i="92" s="1"/>
  <c r="K3" i="91"/>
  <c r="H3" i="91" s="1"/>
  <c r="K4" i="91"/>
  <c r="H4" i="91" s="1"/>
  <c r="K5" i="91"/>
  <c r="H5" i="91" s="1"/>
  <c r="K6" i="91"/>
  <c r="H6" i="91" s="1"/>
  <c r="K7" i="91"/>
  <c r="H7" i="91" s="1"/>
  <c r="K8" i="91"/>
  <c r="H8" i="91" s="1"/>
  <c r="K9" i="91"/>
  <c r="H9" i="91" s="1"/>
  <c r="K11" i="91"/>
  <c r="H11" i="91" s="1"/>
  <c r="K12" i="91"/>
  <c r="H12" i="91" s="1"/>
  <c r="K15" i="91"/>
  <c r="H15" i="91" s="1"/>
  <c r="K16" i="91"/>
  <c r="H16" i="91" s="1"/>
  <c r="K18" i="91"/>
  <c r="H18" i="91" s="1"/>
  <c r="K19" i="91"/>
  <c r="H19" i="91" s="1"/>
  <c r="K20" i="91"/>
  <c r="H20" i="91" s="1"/>
  <c r="K21" i="91"/>
  <c r="H21" i="91" s="1"/>
  <c r="K22" i="91"/>
  <c r="H22" i="91" s="1"/>
  <c r="K24" i="91"/>
  <c r="H24" i="91" s="1"/>
  <c r="K27" i="91"/>
  <c r="H27" i="91" s="1"/>
  <c r="K28" i="91"/>
  <c r="H28" i="91" s="1"/>
  <c r="K30" i="91"/>
  <c r="H30" i="91" s="1"/>
  <c r="H2" i="94"/>
  <c r="H22" i="93"/>
  <c r="H20" i="92"/>
  <c r="H16" i="92"/>
  <c r="H3" i="92"/>
  <c r="K4" i="90"/>
  <c r="H4" i="90" s="1"/>
  <c r="K5" i="90"/>
  <c r="H5" i="90" s="1"/>
  <c r="K11" i="90"/>
  <c r="H11" i="90" s="1"/>
  <c r="K14" i="90"/>
  <c r="H14" i="90" s="1"/>
  <c r="K20" i="90"/>
  <c r="H20" i="90" s="1"/>
  <c r="K22" i="90"/>
  <c r="H22" i="90" s="1"/>
  <c r="K23" i="90"/>
  <c r="H23" i="90" s="1"/>
  <c r="K28" i="90"/>
  <c r="H28" i="90" s="1"/>
  <c r="K29" i="90"/>
  <c r="H29" i="90" s="1"/>
  <c r="K30" i="90"/>
  <c r="H30" i="90" s="1"/>
  <c r="K2" i="90"/>
  <c r="H2" i="90" s="1"/>
  <c r="K3" i="89"/>
  <c r="H3" i="89" s="1"/>
  <c r="K5" i="89"/>
  <c r="H5" i="89" s="1"/>
  <c r="K6" i="89"/>
  <c r="H6" i="89" s="1"/>
  <c r="K8" i="89"/>
  <c r="H8" i="89" s="1"/>
  <c r="K9" i="89"/>
  <c r="H9" i="89" s="1"/>
  <c r="K10" i="89"/>
  <c r="H10" i="89" s="1"/>
  <c r="K11" i="89"/>
  <c r="H11" i="89" s="1"/>
  <c r="K12" i="89"/>
  <c r="H12" i="89" s="1"/>
  <c r="K14" i="89"/>
  <c r="H14" i="89" s="1"/>
  <c r="K15" i="89"/>
  <c r="H15" i="89" s="1"/>
  <c r="K17" i="89"/>
  <c r="H17" i="89" s="1"/>
  <c r="K18" i="89"/>
  <c r="H18" i="89" s="1"/>
  <c r="K20" i="89"/>
  <c r="H20" i="89" s="1"/>
  <c r="K21" i="89"/>
  <c r="H21" i="89" s="1"/>
  <c r="K22" i="89"/>
  <c r="H22" i="89" s="1"/>
  <c r="K23" i="89"/>
  <c r="H23" i="89" s="1"/>
  <c r="K24" i="89"/>
  <c r="H24" i="89" s="1"/>
  <c r="K26" i="89"/>
  <c r="H26" i="89" s="1"/>
  <c r="K27" i="89"/>
  <c r="H27" i="89" s="1"/>
  <c r="K29" i="89"/>
  <c r="H29" i="89" s="1"/>
  <c r="K30" i="89"/>
  <c r="H30" i="89" s="1"/>
  <c r="K2" i="89"/>
  <c r="H2" i="89" s="1"/>
  <c r="K4" i="88"/>
  <c r="H4" i="88" s="1"/>
  <c r="K5" i="88"/>
  <c r="H5" i="88" s="1"/>
  <c r="K6" i="88"/>
  <c r="H6" i="88" s="1"/>
  <c r="K7" i="88"/>
  <c r="H7" i="88" s="1"/>
  <c r="K8" i="88"/>
  <c r="H8" i="88" s="1"/>
  <c r="K9" i="88"/>
  <c r="H9" i="88" s="1"/>
  <c r="K10" i="88"/>
  <c r="H10" i="88" s="1"/>
  <c r="K12" i="88"/>
  <c r="H12" i="88" s="1"/>
  <c r="K13" i="88"/>
  <c r="H13" i="88" s="1"/>
  <c r="K15" i="88"/>
  <c r="K16" i="88"/>
  <c r="H16" i="88" s="1"/>
  <c r="K17" i="88"/>
  <c r="H17" i="88" s="1"/>
  <c r="K18" i="88"/>
  <c r="H18" i="88" s="1"/>
  <c r="K20" i="88"/>
  <c r="H20" i="88" s="1"/>
  <c r="K21" i="88"/>
  <c r="H21" i="88" s="1"/>
  <c r="K22" i="88"/>
  <c r="H22" i="88" s="1"/>
  <c r="K24" i="88"/>
  <c r="H24" i="88" s="1"/>
  <c r="K25" i="88"/>
  <c r="H25" i="88" s="1"/>
  <c r="K27" i="88"/>
  <c r="H27" i="88" s="1"/>
  <c r="K28" i="88"/>
  <c r="H28" i="88" s="1"/>
  <c r="K29" i="88"/>
  <c r="H29" i="88" s="1"/>
  <c r="K30" i="88"/>
  <c r="K3" i="87"/>
  <c r="H3" i="87" s="1"/>
  <c r="K4" i="87"/>
  <c r="H4" i="87" s="1"/>
  <c r="K5" i="87"/>
  <c r="H5" i="87" s="1"/>
  <c r="K7" i="87"/>
  <c r="H7" i="87" s="1"/>
  <c r="K8" i="87"/>
  <c r="H8" i="87" s="1"/>
  <c r="K10" i="87"/>
  <c r="H10" i="87" s="1"/>
  <c r="K11" i="87"/>
  <c r="H11" i="87" s="1"/>
  <c r="K12" i="87"/>
  <c r="H12" i="87" s="1"/>
  <c r="K14" i="87"/>
  <c r="H14" i="87" s="1"/>
  <c r="K15" i="87"/>
  <c r="H15" i="87" s="1"/>
  <c r="K16" i="87"/>
  <c r="H16" i="87" s="1"/>
  <c r="K17" i="87"/>
  <c r="H17" i="87" s="1"/>
  <c r="K19" i="87"/>
  <c r="H19" i="87" s="1"/>
  <c r="K20" i="87"/>
  <c r="H20" i="87" s="1"/>
  <c r="K21" i="87"/>
  <c r="H21" i="87" s="1"/>
  <c r="K22" i="87"/>
  <c r="H22" i="87" s="1"/>
  <c r="K23" i="87"/>
  <c r="H23" i="87" s="1"/>
  <c r="K24" i="87"/>
  <c r="K26" i="87"/>
  <c r="H26" i="87" s="1"/>
  <c r="K27" i="87"/>
  <c r="H27" i="87" s="1"/>
  <c r="K28" i="87"/>
  <c r="H28" i="87" s="1"/>
  <c r="K29" i="87"/>
  <c r="H29" i="87" s="1"/>
  <c r="K2" i="87"/>
  <c r="H2" i="87" s="1"/>
  <c r="H30" i="88"/>
  <c r="H15" i="88"/>
  <c r="H24" i="87"/>
  <c r="K3" i="86"/>
  <c r="H3" i="86" s="1"/>
  <c r="K5" i="86"/>
  <c r="H5" i="86" s="1"/>
  <c r="K7" i="86"/>
  <c r="H7" i="86" s="1"/>
  <c r="K10" i="86"/>
  <c r="H10" i="86" s="1"/>
  <c r="K11" i="86"/>
  <c r="H11" i="86" s="1"/>
  <c r="K12" i="86"/>
  <c r="H12" i="86" s="1"/>
  <c r="K14" i="86"/>
  <c r="H14" i="86" s="1"/>
  <c r="C39" i="86" s="1"/>
  <c r="K15" i="86"/>
  <c r="H15" i="86" s="1"/>
  <c r="K17" i="86"/>
  <c r="H17" i="86" s="1"/>
  <c r="K19" i="86"/>
  <c r="H19" i="86" s="1"/>
  <c r="K20" i="86"/>
  <c r="H20" i="86" s="1"/>
  <c r="K21" i="86"/>
  <c r="H21" i="86" s="1"/>
  <c r="K22" i="86"/>
  <c r="H22" i="86" s="1"/>
  <c r="K23" i="86"/>
  <c r="H23" i="86" s="1"/>
  <c r="K27" i="86"/>
  <c r="H27" i="86" s="1"/>
  <c r="K29" i="86"/>
  <c r="H29" i="86" s="1"/>
  <c r="K2" i="86"/>
  <c r="H2" i="86" s="1"/>
  <c r="K3" i="85"/>
  <c r="H3" i="85" s="1"/>
  <c r="K4" i="85"/>
  <c r="H4" i="85" s="1"/>
  <c r="K6" i="85"/>
  <c r="H6" i="85" s="1"/>
  <c r="K7" i="85"/>
  <c r="H7" i="85" s="1"/>
  <c r="K9" i="85"/>
  <c r="H9" i="85" s="1"/>
  <c r="K10" i="85"/>
  <c r="H10" i="85" s="1"/>
  <c r="K13" i="85"/>
  <c r="H13" i="85" s="1"/>
  <c r="K15" i="85"/>
  <c r="H15" i="85" s="1"/>
  <c r="K16" i="85"/>
  <c r="H16" i="85" s="1"/>
  <c r="K18" i="85"/>
  <c r="H18" i="85" s="1"/>
  <c r="K19" i="85"/>
  <c r="H19" i="85" s="1"/>
  <c r="K21" i="85"/>
  <c r="H21" i="85" s="1"/>
  <c r="K22" i="85"/>
  <c r="H22" i="85" s="1"/>
  <c r="K24" i="85"/>
  <c r="H24" i="85" s="1"/>
  <c r="K25" i="85"/>
  <c r="H25" i="85" s="1"/>
  <c r="K26" i="85"/>
  <c r="H26" i="85" s="1"/>
  <c r="K27" i="85"/>
  <c r="H27" i="85" s="1"/>
  <c r="K28" i="85"/>
  <c r="H28" i="85" s="1"/>
  <c r="K4" i="84"/>
  <c r="H4" i="84" s="1"/>
  <c r="K5" i="84"/>
  <c r="H5" i="84" s="1"/>
  <c r="K7" i="84"/>
  <c r="H7" i="84" s="1"/>
  <c r="K8" i="84"/>
  <c r="H8" i="84" s="1"/>
  <c r="K9" i="84"/>
  <c r="H9" i="84" s="1"/>
  <c r="K10" i="84"/>
  <c r="H10" i="84" s="1"/>
  <c r="K11" i="84"/>
  <c r="H11" i="84" s="1"/>
  <c r="K12" i="84"/>
  <c r="H12" i="84" s="1"/>
  <c r="K13" i="84"/>
  <c r="H13" i="84" s="1"/>
  <c r="K14" i="84"/>
  <c r="H14" i="84" s="1"/>
  <c r="K16" i="84"/>
  <c r="H16" i="84" s="1"/>
  <c r="K17" i="84"/>
  <c r="H17" i="84" s="1"/>
  <c r="K19" i="84"/>
  <c r="H19" i="84" s="1"/>
  <c r="K20" i="84"/>
  <c r="H20" i="84" s="1"/>
  <c r="K21" i="84"/>
  <c r="H21" i="84" s="1"/>
  <c r="K22" i="84"/>
  <c r="H22" i="84" s="1"/>
  <c r="K23" i="84"/>
  <c r="H23" i="84" s="1"/>
  <c r="K24" i="84"/>
  <c r="H24" i="84" s="1"/>
  <c r="K26" i="84"/>
  <c r="H26" i="84" s="1"/>
  <c r="K28" i="84"/>
  <c r="H28" i="84" s="1"/>
  <c r="K29" i="84"/>
  <c r="H29" i="84" s="1"/>
  <c r="K2" i="84"/>
  <c r="H2" i="84" s="1"/>
  <c r="K6" i="83"/>
  <c r="H6" i="83" s="1"/>
  <c r="K8" i="83"/>
  <c r="H8" i="83" s="1"/>
  <c r="K12" i="83"/>
  <c r="H12" i="83" s="1"/>
  <c r="K19" i="83"/>
  <c r="H19" i="83" s="1"/>
  <c r="K30" i="83"/>
  <c r="H30" i="83" s="1"/>
  <c r="K3" i="82"/>
  <c r="H3" i="82" s="1"/>
  <c r="K4" i="82"/>
  <c r="H4" i="82" s="1"/>
  <c r="K6" i="82"/>
  <c r="H6" i="82" s="1"/>
  <c r="K7" i="82"/>
  <c r="H7" i="82" s="1"/>
  <c r="K9" i="82"/>
  <c r="H9" i="82" s="1"/>
  <c r="K10" i="82"/>
  <c r="H10" i="82" s="1"/>
  <c r="K11" i="82"/>
  <c r="H11" i="82" s="1"/>
  <c r="K14" i="82"/>
  <c r="H14" i="82" s="1"/>
  <c r="K15" i="82"/>
  <c r="H15" i="82" s="1"/>
  <c r="K16" i="82"/>
  <c r="H16" i="82" s="1"/>
  <c r="K18" i="82"/>
  <c r="H18" i="82" s="1"/>
  <c r="K19" i="82"/>
  <c r="H19" i="82" s="1"/>
  <c r="K22" i="82"/>
  <c r="H22" i="82" s="1"/>
  <c r="K23" i="82"/>
  <c r="H23" i="82" s="1"/>
  <c r="K24" i="82"/>
  <c r="H24" i="82" s="1"/>
  <c r="K26" i="82"/>
  <c r="H26" i="82" s="1"/>
  <c r="K27" i="82"/>
  <c r="H27" i="82" s="1"/>
  <c r="K30" i="82"/>
  <c r="H30" i="82" s="1"/>
  <c r="K2" i="82"/>
  <c r="H2" i="82" s="1"/>
  <c r="K6" i="81"/>
  <c r="H6" i="81" s="1"/>
  <c r="C37" i="81" s="1"/>
  <c r="K7" i="81"/>
  <c r="H7" i="81" s="1"/>
  <c r="K13" i="81"/>
  <c r="H13" i="81" s="1"/>
  <c r="K14" i="81"/>
  <c r="H14" i="81" s="1"/>
  <c r="K18" i="81"/>
  <c r="H18" i="81" s="1"/>
  <c r="K19" i="81"/>
  <c r="H19" i="81" s="1"/>
  <c r="K20" i="81"/>
  <c r="H20" i="81" s="1"/>
  <c r="K25" i="81"/>
  <c r="H25" i="81" s="1"/>
  <c r="K26" i="81"/>
  <c r="H26" i="81" s="1"/>
  <c r="K30" i="81"/>
  <c r="H30" i="81" s="1"/>
  <c r="K2" i="81"/>
  <c r="H2" i="81" s="1"/>
  <c r="C35" i="81" s="1"/>
  <c r="K5" i="80"/>
  <c r="H5" i="80" s="1"/>
  <c r="K6" i="80"/>
  <c r="H6" i="80" s="1"/>
  <c r="K13" i="80"/>
  <c r="H13" i="80" s="1"/>
  <c r="K15" i="80"/>
  <c r="H15" i="80" s="1"/>
  <c r="K16" i="80"/>
  <c r="H16" i="80" s="1"/>
  <c r="K17" i="80"/>
  <c r="H17" i="80" s="1"/>
  <c r="K21" i="80"/>
  <c r="H21" i="80" s="1"/>
  <c r="K23" i="80"/>
  <c r="H23" i="80" s="1"/>
  <c r="K29" i="80"/>
  <c r="H29" i="80" s="1"/>
  <c r="K3" i="79"/>
  <c r="H3" i="79" s="1"/>
  <c r="C38" i="79" s="1"/>
  <c r="K4" i="79"/>
  <c r="H4" i="79" s="1"/>
  <c r="K7" i="79"/>
  <c r="H7" i="79" s="1"/>
  <c r="C39" i="79" s="1"/>
  <c r="K9" i="79"/>
  <c r="H9" i="79" s="1"/>
  <c r="K10" i="79"/>
  <c r="H10" i="79" s="1"/>
  <c r="K15" i="79"/>
  <c r="H15" i="79" s="1"/>
  <c r="K16" i="79"/>
  <c r="H16" i="79" s="1"/>
  <c r="K19" i="79"/>
  <c r="H19" i="79" s="1"/>
  <c r="K21" i="79"/>
  <c r="H21" i="79" s="1"/>
  <c r="K22" i="79"/>
  <c r="H22" i="79" s="1"/>
  <c r="K27" i="79"/>
  <c r="H27" i="79" s="1"/>
  <c r="K28" i="79"/>
  <c r="H28" i="79" s="1"/>
  <c r="K3" i="78"/>
  <c r="H3" i="78" s="1"/>
  <c r="C38" i="78" s="1"/>
  <c r="K5" i="78"/>
  <c r="H5" i="78" s="1"/>
  <c r="K6" i="78"/>
  <c r="H6" i="78" s="1"/>
  <c r="K7" i="78"/>
  <c r="H7" i="78" s="1"/>
  <c r="K8" i="78"/>
  <c r="H8" i="78" s="1"/>
  <c r="K10" i="78"/>
  <c r="H10" i="78" s="1"/>
  <c r="K11" i="78"/>
  <c r="H11" i="78" s="1"/>
  <c r="K15" i="78"/>
  <c r="H15" i="78" s="1"/>
  <c r="K17" i="78"/>
  <c r="H17" i="78" s="1"/>
  <c r="K18" i="78"/>
  <c r="H18" i="78" s="1"/>
  <c r="K19" i="78"/>
  <c r="H19" i="78" s="1"/>
  <c r="K20" i="78"/>
  <c r="H20" i="78" s="1"/>
  <c r="K22" i="78"/>
  <c r="H22" i="78" s="1"/>
  <c r="K23" i="78"/>
  <c r="H23" i="78" s="1"/>
  <c r="K27" i="78"/>
  <c r="H27" i="78" s="1"/>
  <c r="K29" i="78"/>
  <c r="H29" i="78" s="1"/>
  <c r="K30" i="78"/>
  <c r="H30" i="78" s="1"/>
  <c r="K2" i="78"/>
  <c r="H2" i="78" s="1"/>
  <c r="C35" i="78" s="1"/>
  <c r="K3" i="77"/>
  <c r="H3" i="77" s="1"/>
  <c r="C38" i="77" s="1"/>
  <c r="K5" i="77"/>
  <c r="H5" i="77" s="1"/>
  <c r="K6" i="77"/>
  <c r="H6" i="77" s="1"/>
  <c r="C37" i="77" s="1"/>
  <c r="K9" i="77"/>
  <c r="H9" i="77" s="1"/>
  <c r="K10" i="77"/>
  <c r="H10" i="77" s="1"/>
  <c r="K12" i="77"/>
  <c r="H12" i="77" s="1"/>
  <c r="K14" i="77"/>
  <c r="H14" i="77" s="1"/>
  <c r="K15" i="77"/>
  <c r="H15" i="77" s="1"/>
  <c r="K17" i="77"/>
  <c r="H17" i="77" s="1"/>
  <c r="K21" i="77"/>
  <c r="H21" i="77" s="1"/>
  <c r="K22" i="77"/>
  <c r="H22" i="77" s="1"/>
  <c r="K23" i="77"/>
  <c r="H23" i="77" s="1"/>
  <c r="K24" i="77"/>
  <c r="H24" i="77" s="1"/>
  <c r="K26" i="77"/>
  <c r="H26" i="77" s="1"/>
  <c r="K29" i="77"/>
  <c r="H29" i="77" s="1"/>
  <c r="K30" i="77"/>
  <c r="H30" i="77" s="1"/>
  <c r="K2" i="77"/>
  <c r="H2" i="77" s="1"/>
  <c r="K9" i="76"/>
  <c r="H9" i="76" s="1"/>
  <c r="K21" i="76"/>
  <c r="H21" i="76" s="1"/>
  <c r="K3" i="74"/>
  <c r="H3" i="74" s="1"/>
  <c r="C38" i="74" s="1"/>
  <c r="K6" i="74"/>
  <c r="H6" i="74" s="1"/>
  <c r="K7" i="74"/>
  <c r="H7" i="74" s="1"/>
  <c r="C39" i="74" s="1"/>
  <c r="K8" i="74"/>
  <c r="H8" i="74" s="1"/>
  <c r="K9" i="74"/>
  <c r="H9" i="74" s="1"/>
  <c r="K15" i="74"/>
  <c r="H15" i="74" s="1"/>
  <c r="K27" i="74"/>
  <c r="H27" i="74" s="1"/>
  <c r="K30" i="74"/>
  <c r="H30" i="74" s="1"/>
  <c r="K3" i="73"/>
  <c r="H3" i="73" s="1"/>
  <c r="C38" i="73" s="1"/>
  <c r="K10" i="73"/>
  <c r="H10" i="73" s="1"/>
  <c r="K13" i="73"/>
  <c r="H13" i="73" s="1"/>
  <c r="K22" i="73"/>
  <c r="H22" i="73" s="1"/>
  <c r="K2" i="72"/>
  <c r="H2" i="72" s="1"/>
  <c r="B39" i="72"/>
  <c r="B38" i="72"/>
  <c r="B37" i="72"/>
  <c r="B36" i="72"/>
  <c r="B35" i="72"/>
  <c r="D8" i="58"/>
  <c r="E8" i="58"/>
  <c r="X8" i="58"/>
  <c r="X63" i="58" s="1"/>
  <c r="AB8" i="58"/>
  <c r="AB63" i="58" s="1"/>
  <c r="D9" i="58"/>
  <c r="E9" i="58"/>
  <c r="AC9" i="58"/>
  <c r="AC64" i="58" s="1"/>
  <c r="D10" i="58"/>
  <c r="E10" i="58"/>
  <c r="AB10" i="58"/>
  <c r="D11" i="58"/>
  <c r="E11" i="58"/>
  <c r="V11" i="58"/>
  <c r="V66" i="58" s="1"/>
  <c r="X11" i="58"/>
  <c r="Z11" i="58"/>
  <c r="Z66" i="58" s="1"/>
  <c r="AA11" i="58"/>
  <c r="AA66" i="58" s="1"/>
  <c r="AD11" i="58"/>
  <c r="AD66" i="58" s="1"/>
  <c r="D12" i="58"/>
  <c r="E12" i="58"/>
  <c r="L12" i="58"/>
  <c r="L67" i="58" s="1"/>
  <c r="S12" i="58"/>
  <c r="S67" i="58" s="1"/>
  <c r="U12" i="58"/>
  <c r="U67" i="58" s="1"/>
  <c r="AB12" i="58"/>
  <c r="AB67" i="58" s="1"/>
  <c r="C12" i="58"/>
  <c r="C11" i="58"/>
  <c r="C10" i="58"/>
  <c r="C9" i="58"/>
  <c r="C8" i="58"/>
  <c r="C39" i="83" l="1"/>
  <c r="C36" i="83"/>
  <c r="C37" i="83"/>
  <c r="C39" i="90"/>
  <c r="Y11" i="58"/>
  <c r="Y66" i="58" s="1"/>
  <c r="C36" i="90"/>
  <c r="K18" i="90"/>
  <c r="H18" i="90" s="1"/>
  <c r="C35" i="90"/>
  <c r="C37" i="90"/>
  <c r="C37" i="80"/>
  <c r="C39" i="80"/>
  <c r="C38" i="80"/>
  <c r="C37" i="86"/>
  <c r="C36" i="86"/>
  <c r="C35" i="86"/>
  <c r="C39" i="75"/>
  <c r="C37" i="75"/>
  <c r="C35" i="75"/>
  <c r="C39" i="77"/>
  <c r="C35" i="74"/>
  <c r="C36" i="73"/>
  <c r="C35" i="77"/>
  <c r="C35" i="73"/>
  <c r="L8" i="58"/>
  <c r="L63" i="58" s="1"/>
  <c r="Q9" i="58"/>
  <c r="Q64" i="58" s="1"/>
  <c r="C35" i="83"/>
  <c r="Q10" i="58"/>
  <c r="Q65" i="58" s="1"/>
  <c r="Q8" i="58"/>
  <c r="Q63" i="58" s="1"/>
  <c r="I12" i="58"/>
  <c r="I67" i="58" s="1"/>
  <c r="I11" i="58"/>
  <c r="I66" i="58" s="1"/>
  <c r="I8" i="58"/>
  <c r="I63" i="58" s="1"/>
  <c r="V12" i="58"/>
  <c r="V67" i="58" s="1"/>
  <c r="K3" i="88"/>
  <c r="H3" i="88" s="1"/>
  <c r="K12" i="82"/>
  <c r="H12" i="82" s="1"/>
  <c r="C36" i="82" s="1"/>
  <c r="K11" i="77"/>
  <c r="H11" i="77" s="1"/>
  <c r="C40" i="77" s="1"/>
  <c r="K19" i="88"/>
  <c r="H19" i="88" s="1"/>
  <c r="Q12" i="58"/>
  <c r="Q67" i="58" s="1"/>
  <c r="AA10" i="58"/>
  <c r="AA65" i="58" s="1"/>
  <c r="AC10" i="58"/>
  <c r="AC65" i="58" s="1"/>
  <c r="W12" i="58"/>
  <c r="W67" i="58" s="1"/>
  <c r="W9" i="58"/>
  <c r="X12" i="58"/>
  <c r="X67" i="58" s="1"/>
  <c r="H10" i="58"/>
  <c r="H65" i="58" s="1"/>
  <c r="L11" i="58"/>
  <c r="L66" i="58" s="1"/>
  <c r="R12" i="58"/>
  <c r="R67" i="58" s="1"/>
  <c r="K6" i="73"/>
  <c r="H6" i="73" s="1"/>
  <c r="C37" i="73" s="1"/>
  <c r="AC8" i="58"/>
  <c r="AC63" i="58" s="1"/>
  <c r="Y12" i="58"/>
  <c r="Y67" i="58" s="1"/>
  <c r="K5" i="82"/>
  <c r="H5" i="82" s="1"/>
  <c r="C40" i="82" s="1"/>
  <c r="K17" i="82"/>
  <c r="H17" i="82" s="1"/>
  <c r="C39" i="82" s="1"/>
  <c r="AB9" i="58"/>
  <c r="AB64" i="58" s="1"/>
  <c r="K29" i="82"/>
  <c r="H29" i="82" s="1"/>
  <c r="C37" i="82" s="1"/>
  <c r="K5" i="94"/>
  <c r="H5" i="94" s="1"/>
  <c r="X9" i="58"/>
  <c r="X64" i="58" s="1"/>
  <c r="K17" i="94"/>
  <c r="H17" i="94" s="1"/>
  <c r="K29" i="94"/>
  <c r="H29" i="94" s="1"/>
  <c r="K7" i="92"/>
  <c r="H7" i="92" s="1"/>
  <c r="C11" i="92" s="1"/>
  <c r="K19" i="92"/>
  <c r="H19" i="92" s="1"/>
  <c r="AR20" i="97"/>
  <c r="M226" i="97" s="1"/>
  <c r="Z9" i="58"/>
  <c r="Z64" i="58" s="1"/>
  <c r="N10" i="58"/>
  <c r="N65" i="58" s="1"/>
  <c r="G196" i="97"/>
  <c r="M10" i="58"/>
  <c r="M65" i="58" s="1"/>
  <c r="AD8" i="58"/>
  <c r="AD63" i="58" s="1"/>
  <c r="H12" i="58"/>
  <c r="H67" i="58" s="1"/>
  <c r="J11" i="58"/>
  <c r="J66" i="58" s="1"/>
  <c r="K218" i="97"/>
  <c r="M12" i="58"/>
  <c r="M67" i="58" s="1"/>
  <c r="P12" i="58"/>
  <c r="P67" i="58" s="1"/>
  <c r="Q11" i="58"/>
  <c r="Q66" i="58" s="1"/>
  <c r="Q69" i="58" s="1"/>
  <c r="Q70" i="58" s="1"/>
  <c r="X10" i="58"/>
  <c r="X65" i="58" s="1"/>
  <c r="AB11" i="58"/>
  <c r="AB66" i="58" s="1"/>
  <c r="AC11" i="58"/>
  <c r="AC66" i="58" s="1"/>
  <c r="AC69" i="58" s="1"/>
  <c r="AC70" i="58" s="1"/>
  <c r="U11" i="58"/>
  <c r="U66" i="58" s="1"/>
  <c r="U8" i="58"/>
  <c r="U63" i="58" s="1"/>
  <c r="K8" i="86"/>
  <c r="H8" i="86" s="1"/>
  <c r="R11" i="58"/>
  <c r="R66" i="58" s="1"/>
  <c r="O11" i="58"/>
  <c r="O66" i="58" s="1"/>
  <c r="O9" i="58"/>
  <c r="O64" i="58" s="1"/>
  <c r="K10" i="80"/>
  <c r="H10" i="80" s="1"/>
  <c r="C36" i="80" s="1"/>
  <c r="O8" i="58"/>
  <c r="O63" i="58" s="1"/>
  <c r="N12" i="58"/>
  <c r="N67" i="58" s="1"/>
  <c r="N11" i="58"/>
  <c r="N66" i="58" s="1"/>
  <c r="M8" i="58"/>
  <c r="M63" i="58" s="1"/>
  <c r="K16" i="78"/>
  <c r="H16" i="78" s="1"/>
  <c r="C37" i="78" s="1"/>
  <c r="K14" i="78"/>
  <c r="H14" i="78" s="1"/>
  <c r="C39" i="78" s="1"/>
  <c r="K10" i="58"/>
  <c r="K65" i="58" s="1"/>
  <c r="K24" i="75"/>
  <c r="H24" i="75" s="1"/>
  <c r="C38" i="75" s="1"/>
  <c r="J8" i="58"/>
  <c r="J63" i="58" s="1"/>
  <c r="H9" i="58"/>
  <c r="H64" i="58" s="1"/>
  <c r="H11" i="58"/>
  <c r="H66" i="58" s="1"/>
  <c r="K14" i="73"/>
  <c r="H14" i="73" s="1"/>
  <c r="C39" i="73" s="1"/>
  <c r="Z12" i="58"/>
  <c r="Z67" i="58" s="1"/>
  <c r="J12" i="58"/>
  <c r="J67" i="58" s="1"/>
  <c r="H8" i="58"/>
  <c r="H63" i="58" s="1"/>
  <c r="K22" i="80"/>
  <c r="H22" i="80" s="1"/>
  <c r="C35" i="80" s="1"/>
  <c r="K8" i="82"/>
  <c r="H8" i="82" s="1"/>
  <c r="C38" i="82" s="1"/>
  <c r="O10" i="58"/>
  <c r="O65" i="58" s="1"/>
  <c r="P8" i="58"/>
  <c r="P63" i="58" s="1"/>
  <c r="K26" i="88"/>
  <c r="H26" i="88" s="1"/>
  <c r="K14" i="88"/>
  <c r="H14" i="88" s="1"/>
  <c r="C11" i="88" s="1"/>
  <c r="K3" i="93"/>
  <c r="H3" i="93" s="1"/>
  <c r="C12" i="93" s="1"/>
  <c r="AR23" i="97"/>
  <c r="M229" i="97" s="1"/>
  <c r="K7" i="89"/>
  <c r="H7" i="89" s="1"/>
  <c r="C11" i="89" s="1"/>
  <c r="I10" i="58"/>
  <c r="I65" i="58" s="1"/>
  <c r="I9" i="58"/>
  <c r="I64" i="58" s="1"/>
  <c r="W8" i="58"/>
  <c r="W63" i="58" s="1"/>
  <c r="K19" i="89"/>
  <c r="H19" i="89" s="1"/>
  <c r="N9" i="58"/>
  <c r="N64" i="58" s="1"/>
  <c r="R10" i="58"/>
  <c r="R65" i="58" s="1"/>
  <c r="Z10" i="58"/>
  <c r="Z65" i="58" s="1"/>
  <c r="AD10" i="58"/>
  <c r="AD65" i="58" s="1"/>
  <c r="K24" i="90"/>
  <c r="H24" i="90" s="1"/>
  <c r="C38" i="90" s="1"/>
  <c r="K8" i="94"/>
  <c r="H8" i="94" s="1"/>
  <c r="S10" i="58"/>
  <c r="S65" i="58" s="1"/>
  <c r="T8" i="58"/>
  <c r="T63" i="58" s="1"/>
  <c r="L9" i="58"/>
  <c r="L64" i="58" s="1"/>
  <c r="S11" i="58"/>
  <c r="S66" i="58" s="1"/>
  <c r="S9" i="58"/>
  <c r="S64" i="58" s="1"/>
  <c r="T12" i="58"/>
  <c r="T67" i="58" s="1"/>
  <c r="Z8" i="58"/>
  <c r="Z63" i="58" s="1"/>
  <c r="P11" i="58"/>
  <c r="P66" i="58" s="1"/>
  <c r="C10" i="93"/>
  <c r="S8" i="58"/>
  <c r="S63" i="58" s="1"/>
  <c r="T10" i="58"/>
  <c r="T65" i="58" s="1"/>
  <c r="T9" i="58"/>
  <c r="T64" i="58" s="1"/>
  <c r="M11" i="58"/>
  <c r="M66" i="58" s="1"/>
  <c r="J9" i="58"/>
  <c r="J64" i="58" s="1"/>
  <c r="T11" i="58"/>
  <c r="T66" i="58" s="1"/>
  <c r="V10" i="58"/>
  <c r="V65" i="58" s="1"/>
  <c r="K12" i="58"/>
  <c r="K67" i="58" s="1"/>
  <c r="K8" i="58"/>
  <c r="K63" i="58" s="1"/>
  <c r="AD9" i="58"/>
  <c r="AD64" i="58" s="1"/>
  <c r="K9" i="58"/>
  <c r="K64" i="58" s="1"/>
  <c r="M9" i="58"/>
  <c r="M64" i="58" s="1"/>
  <c r="AD12" i="58"/>
  <c r="AD67" i="58" s="1"/>
  <c r="K5" i="95"/>
  <c r="H5" i="95" s="1"/>
  <c r="K4" i="95"/>
  <c r="H4" i="95" s="1"/>
  <c r="C8" i="95" s="1"/>
  <c r="C11" i="93"/>
  <c r="AA8" i="58"/>
  <c r="AA63" i="58" s="1"/>
  <c r="AA9" i="58"/>
  <c r="AA64" i="58" s="1"/>
  <c r="C11" i="91"/>
  <c r="K25" i="91"/>
  <c r="H25" i="91" s="1"/>
  <c r="K13" i="91"/>
  <c r="H13" i="91" s="1"/>
  <c r="Y10" i="58"/>
  <c r="Y65" i="58" s="1"/>
  <c r="Y9" i="58"/>
  <c r="Y64" i="58" s="1"/>
  <c r="C11" i="90"/>
  <c r="V9" i="58"/>
  <c r="V64" i="58" s="1"/>
  <c r="C11" i="87"/>
  <c r="K25" i="87"/>
  <c r="H25" i="87" s="1"/>
  <c r="U10" i="58"/>
  <c r="U65" i="58" s="1"/>
  <c r="U9" i="58"/>
  <c r="U64" i="58" s="1"/>
  <c r="K17" i="85"/>
  <c r="H17" i="85" s="1"/>
  <c r="C11" i="85" s="1"/>
  <c r="K25" i="84"/>
  <c r="H25" i="84" s="1"/>
  <c r="C10" i="84"/>
  <c r="C11" i="83"/>
  <c r="R9" i="58"/>
  <c r="R64" i="58" s="1"/>
  <c r="K3" i="83"/>
  <c r="H3" i="83" s="1"/>
  <c r="C38" i="83" s="1"/>
  <c r="R8" i="58"/>
  <c r="R63" i="58" s="1"/>
  <c r="C11" i="82"/>
  <c r="P9" i="58"/>
  <c r="P64" i="58" s="1"/>
  <c r="K17" i="81"/>
  <c r="H17" i="81" s="1"/>
  <c r="C11" i="81" s="1"/>
  <c r="P10" i="58"/>
  <c r="O12" i="58"/>
  <c r="O67" i="58" s="1"/>
  <c r="K13" i="79"/>
  <c r="H13" i="79" s="1"/>
  <c r="C12" i="79" s="1"/>
  <c r="N8" i="58"/>
  <c r="N63" i="58" s="1"/>
  <c r="C10" i="79"/>
  <c r="K13" i="78"/>
  <c r="H13" i="78" s="1"/>
  <c r="C8" i="78" s="1"/>
  <c r="L10" i="58"/>
  <c r="L65" i="58" s="1"/>
  <c r="K13" i="77"/>
  <c r="H13" i="77" s="1"/>
  <c r="C36" i="77" s="1"/>
  <c r="K17" i="76"/>
  <c r="H17" i="76" s="1"/>
  <c r="C11" i="76" s="1"/>
  <c r="K5" i="76"/>
  <c r="H5" i="76" s="1"/>
  <c r="C35" i="76" s="1"/>
  <c r="K16" i="76"/>
  <c r="H16" i="76" s="1"/>
  <c r="C37" i="76" s="1"/>
  <c r="K4" i="76"/>
  <c r="H4" i="76" s="1"/>
  <c r="K11" i="58"/>
  <c r="K66" i="58" s="1"/>
  <c r="C10" i="76"/>
  <c r="J10" i="58"/>
  <c r="J65" i="58" s="1"/>
  <c r="K13" i="75"/>
  <c r="H13" i="75" s="1"/>
  <c r="C11" i="74"/>
  <c r="K25" i="74"/>
  <c r="H25" i="74" s="1"/>
  <c r="C9" i="74" s="1"/>
  <c r="K13" i="74"/>
  <c r="H13" i="74" s="1"/>
  <c r="C36" i="74" s="1"/>
  <c r="G10" i="58"/>
  <c r="G65" i="58" s="1"/>
  <c r="G9" i="58"/>
  <c r="G64" i="58" s="1"/>
  <c r="G11" i="58"/>
  <c r="G66" i="58" s="1"/>
  <c r="G8" i="58"/>
  <c r="G63" i="58" s="1"/>
  <c r="K9" i="72"/>
  <c r="H9" i="72" s="1"/>
  <c r="C11" i="72"/>
  <c r="G12" i="58"/>
  <c r="G67" i="58" s="1"/>
  <c r="K19" i="72"/>
  <c r="H19" i="72" s="1"/>
  <c r="F11" i="58"/>
  <c r="F66" i="58" s="1"/>
  <c r="F9" i="58"/>
  <c r="F64" i="58" s="1"/>
  <c r="F12" i="58"/>
  <c r="F67" i="58" s="1"/>
  <c r="F10" i="58"/>
  <c r="F65" i="58" s="1"/>
  <c r="F8" i="58"/>
  <c r="F63" i="58" s="1"/>
  <c r="AR17" i="97"/>
  <c r="M223" i="97" s="1"/>
  <c r="G220" i="97"/>
  <c r="K224" i="97"/>
  <c r="J190" i="97"/>
  <c r="F201" i="97"/>
  <c r="AR4" i="97"/>
  <c r="F189" i="97"/>
  <c r="L207" i="97"/>
  <c r="H223" i="97"/>
  <c r="AK23" i="97"/>
  <c r="I224" i="97"/>
  <c r="F183" i="97"/>
  <c r="I195" i="97"/>
  <c r="H197" i="97"/>
  <c r="L201" i="97"/>
  <c r="L224" i="97"/>
  <c r="AR14" i="97"/>
  <c r="M220" i="97" s="1"/>
  <c r="H191" i="97"/>
  <c r="I227" i="97"/>
  <c r="F207" i="97"/>
  <c r="L230" i="97"/>
  <c r="L195" i="97"/>
  <c r="H203" i="97"/>
  <c r="H226" i="97"/>
  <c r="AK11" i="97"/>
  <c r="I215" i="97"/>
  <c r="H217" i="97"/>
  <c r="AR8" i="97"/>
  <c r="M214" i="97" s="1"/>
  <c r="AK17" i="97"/>
  <c r="AR26" i="97"/>
  <c r="M232" i="97" s="1"/>
  <c r="J196" i="97"/>
  <c r="G202" i="97"/>
  <c r="I218" i="97"/>
  <c r="H232" i="97"/>
  <c r="I183" i="97"/>
  <c r="J202" i="97"/>
  <c r="L218" i="97"/>
  <c r="I233" i="97"/>
  <c r="AK8" i="97"/>
  <c r="AK26" i="97"/>
  <c r="I207" i="97"/>
  <c r="AK29" i="97"/>
  <c r="G184" i="97"/>
  <c r="H214" i="97"/>
  <c r="H229" i="97"/>
  <c r="AR11" i="97"/>
  <c r="M217" i="97" s="1"/>
  <c r="AK20" i="97"/>
  <c r="AR29" i="97"/>
  <c r="L183" i="97"/>
  <c r="I189" i="97"/>
  <c r="H220" i="97"/>
  <c r="H235" i="97"/>
  <c r="AK14" i="97"/>
  <c r="I230" i="97"/>
  <c r="H185" i="97"/>
  <c r="L189" i="97"/>
  <c r="I221" i="97"/>
  <c r="I236" i="97"/>
  <c r="M191" i="97"/>
  <c r="M221" i="97"/>
  <c r="M197" i="97"/>
  <c r="M227" i="97"/>
  <c r="M185" i="97"/>
  <c r="M215" i="97"/>
  <c r="M203" i="97"/>
  <c r="M233" i="97"/>
  <c r="AK5" i="97"/>
  <c r="J183" i="97"/>
  <c r="F188" i="97"/>
  <c r="L188" i="97"/>
  <c r="J189" i="97"/>
  <c r="F194" i="97"/>
  <c r="L194" i="97"/>
  <c r="J195" i="97"/>
  <c r="F200" i="97"/>
  <c r="L200" i="97"/>
  <c r="J201" i="97"/>
  <c r="F206" i="97"/>
  <c r="L206" i="97"/>
  <c r="J207" i="97"/>
  <c r="J215" i="97"/>
  <c r="J218" i="97"/>
  <c r="J221" i="97"/>
  <c r="J224" i="97"/>
  <c r="J227" i="97"/>
  <c r="J230" i="97"/>
  <c r="J233" i="97"/>
  <c r="J236" i="97"/>
  <c r="K200" i="97"/>
  <c r="K206" i="97"/>
  <c r="AR7" i="97"/>
  <c r="AK10" i="97"/>
  <c r="AR13" i="97"/>
  <c r="AK16" i="97"/>
  <c r="AR19" i="97"/>
  <c r="AK22" i="97"/>
  <c r="AR25" i="97"/>
  <c r="AK28" i="97"/>
  <c r="AR31" i="97"/>
  <c r="K183" i="97"/>
  <c r="I184" i="97"/>
  <c r="G185" i="97"/>
  <c r="K189" i="97"/>
  <c r="I190" i="97"/>
  <c r="G191" i="97"/>
  <c r="K195" i="97"/>
  <c r="I196" i="97"/>
  <c r="G197" i="97"/>
  <c r="K201" i="97"/>
  <c r="I202" i="97"/>
  <c r="G203" i="97"/>
  <c r="K207" i="97"/>
  <c r="K215" i="97"/>
  <c r="G217" i="97"/>
  <c r="K221" i="97"/>
  <c r="G223" i="97"/>
  <c r="K227" i="97"/>
  <c r="G229" i="97"/>
  <c r="K233" i="97"/>
  <c r="G235" i="97"/>
  <c r="L236" i="97"/>
  <c r="L215" i="97"/>
  <c r="AR6" i="97"/>
  <c r="AK9" i="97"/>
  <c r="AR12" i="97"/>
  <c r="AK15" i="97"/>
  <c r="AR18" i="97"/>
  <c r="AK21" i="97"/>
  <c r="AR24" i="97"/>
  <c r="AK27" i="97"/>
  <c r="AR30" i="97"/>
  <c r="K184" i="97"/>
  <c r="G186" i="97"/>
  <c r="K190" i="97"/>
  <c r="G192" i="97"/>
  <c r="K196" i="97"/>
  <c r="G198" i="97"/>
  <c r="K202" i="97"/>
  <c r="G204" i="97"/>
  <c r="I217" i="97"/>
  <c r="I223" i="97"/>
  <c r="I229" i="97"/>
  <c r="I235" i="97"/>
  <c r="L221" i="97"/>
  <c r="L233" i="97"/>
  <c r="L184" i="97"/>
  <c r="H186" i="97"/>
  <c r="L190" i="97"/>
  <c r="H192" i="97"/>
  <c r="L196" i="97"/>
  <c r="H198" i="97"/>
  <c r="L202" i="97"/>
  <c r="H204" i="97"/>
  <c r="J217" i="97"/>
  <c r="J223" i="97"/>
  <c r="J229" i="97"/>
  <c r="J235" i="97"/>
  <c r="I186" i="97"/>
  <c r="I192" i="97"/>
  <c r="I198" i="97"/>
  <c r="I204" i="97"/>
  <c r="G213" i="97"/>
  <c r="K217" i="97"/>
  <c r="G219" i="97"/>
  <c r="K223" i="97"/>
  <c r="G225" i="97"/>
  <c r="K229" i="97"/>
  <c r="G231" i="97"/>
  <c r="K235" i="97"/>
  <c r="G237" i="97"/>
  <c r="F185" i="97"/>
  <c r="L185" i="97"/>
  <c r="J186" i="97"/>
  <c r="F191" i="97"/>
  <c r="L191" i="97"/>
  <c r="J192" i="97"/>
  <c r="F197" i="97"/>
  <c r="L197" i="97"/>
  <c r="J198" i="97"/>
  <c r="F203" i="97"/>
  <c r="L203" i="97"/>
  <c r="J204" i="97"/>
  <c r="H213" i="97"/>
  <c r="L217" i="97"/>
  <c r="H219" i="97"/>
  <c r="L223" i="97"/>
  <c r="H225" i="97"/>
  <c r="L229" i="97"/>
  <c r="H231" i="97"/>
  <c r="L235" i="97"/>
  <c r="H237" i="97"/>
  <c r="AK7" i="97"/>
  <c r="AR10" i="97"/>
  <c r="AK13" i="97"/>
  <c r="AR16" i="97"/>
  <c r="AK19" i="97"/>
  <c r="AR22" i="97"/>
  <c r="AK25" i="97"/>
  <c r="AR28" i="97"/>
  <c r="AK31" i="97"/>
  <c r="K186" i="97"/>
  <c r="G188" i="97"/>
  <c r="K192" i="97"/>
  <c r="G194" i="97"/>
  <c r="K198" i="97"/>
  <c r="G200" i="97"/>
  <c r="K204" i="97"/>
  <c r="G206" i="97"/>
  <c r="L186" i="97"/>
  <c r="H188" i="97"/>
  <c r="L192" i="97"/>
  <c r="H194" i="97"/>
  <c r="L198" i="97"/>
  <c r="H200" i="97"/>
  <c r="L204" i="97"/>
  <c r="H206" i="97"/>
  <c r="L227" i="97"/>
  <c r="C9" i="93"/>
  <c r="C7" i="93"/>
  <c r="C11" i="95"/>
  <c r="C9" i="95"/>
  <c r="C10" i="95"/>
  <c r="C7" i="95"/>
  <c r="C7" i="94"/>
  <c r="C9" i="94"/>
  <c r="C11" i="94"/>
  <c r="C8" i="94"/>
  <c r="C8" i="93"/>
  <c r="C9" i="92"/>
  <c r="C10" i="92"/>
  <c r="C7" i="92"/>
  <c r="C12" i="92"/>
  <c r="C8" i="92"/>
  <c r="C10" i="91"/>
  <c r="C7" i="91"/>
  <c r="C9" i="90"/>
  <c r="C9" i="89"/>
  <c r="C9" i="88"/>
  <c r="C10" i="88"/>
  <c r="C7" i="88"/>
  <c r="C7" i="90"/>
  <c r="C10" i="90"/>
  <c r="C8" i="90"/>
  <c r="C7" i="89"/>
  <c r="C10" i="89"/>
  <c r="C8" i="89"/>
  <c r="C7" i="87"/>
  <c r="C10" i="87"/>
  <c r="C8" i="87"/>
  <c r="C7" i="86"/>
  <c r="C9" i="86"/>
  <c r="C11" i="86"/>
  <c r="C8" i="86"/>
  <c r="C9" i="85"/>
  <c r="C10" i="85"/>
  <c r="C7" i="85"/>
  <c r="C8" i="85"/>
  <c r="C8" i="84"/>
  <c r="C11" i="84"/>
  <c r="C12" i="84"/>
  <c r="C7" i="84"/>
  <c r="C9" i="84"/>
  <c r="C9" i="83"/>
  <c r="C12" i="83"/>
  <c r="C7" i="83"/>
  <c r="C8" i="83"/>
  <c r="C10" i="83"/>
  <c r="C10" i="82"/>
  <c r="C9" i="82"/>
  <c r="C12" i="82"/>
  <c r="C7" i="82"/>
  <c r="C8" i="82"/>
  <c r="C10" i="81"/>
  <c r="C9" i="81"/>
  <c r="C7" i="81"/>
  <c r="C8" i="81"/>
  <c r="C10" i="80"/>
  <c r="C12" i="80"/>
  <c r="C7" i="80"/>
  <c r="C9" i="80"/>
  <c r="C11" i="80"/>
  <c r="C8" i="80"/>
  <c r="C7" i="79"/>
  <c r="C9" i="79"/>
  <c r="C11" i="79"/>
  <c r="C8" i="79"/>
  <c r="C9" i="78"/>
  <c r="C10" i="78"/>
  <c r="C7" i="78"/>
  <c r="C9" i="77"/>
  <c r="C7" i="77"/>
  <c r="C11" i="77"/>
  <c r="C10" i="77"/>
  <c r="C8" i="77"/>
  <c r="C12" i="77"/>
  <c r="C7" i="76"/>
  <c r="C8" i="75"/>
  <c r="C9" i="75"/>
  <c r="C11" i="75"/>
  <c r="C7" i="75"/>
  <c r="C7" i="74"/>
  <c r="C10" i="74"/>
  <c r="C8" i="74"/>
  <c r="C10" i="73"/>
  <c r="C9" i="73"/>
  <c r="C12" i="73"/>
  <c r="C7" i="73"/>
  <c r="C11" i="73"/>
  <c r="C8" i="73"/>
  <c r="C36" i="72"/>
  <c r="C39" i="72"/>
  <c r="C10" i="72"/>
  <c r="C38" i="72"/>
  <c r="C35" i="72"/>
  <c r="C7" i="72"/>
  <c r="C8" i="72"/>
  <c r="D13" i="58"/>
  <c r="AB65" i="58"/>
  <c r="P65" i="58"/>
  <c r="X66" i="58"/>
  <c r="W64" i="58"/>
  <c r="AC13" i="58"/>
  <c r="E13" i="58"/>
  <c r="AE53" i="58"/>
  <c r="K3" i="61"/>
  <c r="K4" i="61"/>
  <c r="K5" i="61"/>
  <c r="K6" i="61"/>
  <c r="K7" i="61"/>
  <c r="K8" i="61"/>
  <c r="K9" i="61"/>
  <c r="K10" i="61"/>
  <c r="K11" i="61"/>
  <c r="K12" i="61"/>
  <c r="K13" i="61"/>
  <c r="K14" i="61"/>
  <c r="K15" i="61"/>
  <c r="K16" i="61"/>
  <c r="K17" i="61"/>
  <c r="K18" i="61"/>
  <c r="K19" i="61"/>
  <c r="K20" i="61"/>
  <c r="K21" i="61"/>
  <c r="K22" i="61"/>
  <c r="K23" i="61"/>
  <c r="K24" i="61"/>
  <c r="K25" i="61"/>
  <c r="K26" i="61"/>
  <c r="K27" i="61"/>
  <c r="K28" i="61"/>
  <c r="K29" i="61"/>
  <c r="K30" i="61"/>
  <c r="K2" i="61"/>
  <c r="C40" i="90" l="1"/>
  <c r="C12" i="90"/>
  <c r="C40" i="75"/>
  <c r="C12" i="86"/>
  <c r="C38" i="86"/>
  <c r="C40" i="86"/>
  <c r="C40" i="79"/>
  <c r="C36" i="79"/>
  <c r="C36" i="75"/>
  <c r="C40" i="80"/>
  <c r="C40" i="73"/>
  <c r="C40" i="81"/>
  <c r="C8" i="76"/>
  <c r="C36" i="76"/>
  <c r="C36" i="78"/>
  <c r="C35" i="82"/>
  <c r="C40" i="74"/>
  <c r="C39" i="76"/>
  <c r="C40" i="83"/>
  <c r="C39" i="81"/>
  <c r="C40" i="76"/>
  <c r="C37" i="74"/>
  <c r="C40" i="78"/>
  <c r="C10" i="75"/>
  <c r="C12" i="74"/>
  <c r="C11" i="78"/>
  <c r="C12" i="88"/>
  <c r="C12" i="76"/>
  <c r="C10" i="86"/>
  <c r="C9" i="76"/>
  <c r="C10" i="94"/>
  <c r="C12" i="89"/>
  <c r="C12" i="95"/>
  <c r="X69" i="58"/>
  <c r="X70" i="58" s="1"/>
  <c r="I69" i="58"/>
  <c r="I70" i="58" s="1"/>
  <c r="M196" i="97"/>
  <c r="AB13" i="58"/>
  <c r="V13" i="58"/>
  <c r="C12" i="91"/>
  <c r="W13" i="58"/>
  <c r="V69" i="58"/>
  <c r="V70" i="58" s="1"/>
  <c r="AB69" i="58"/>
  <c r="AB70" i="58" s="1"/>
  <c r="C9" i="91"/>
  <c r="H69" i="58"/>
  <c r="H70" i="58" s="1"/>
  <c r="W69" i="58"/>
  <c r="W70" i="58" s="1"/>
  <c r="C12" i="87"/>
  <c r="S13" i="58"/>
  <c r="Q13" i="58"/>
  <c r="L69" i="58"/>
  <c r="L70" i="58" s="1"/>
  <c r="AD69" i="58"/>
  <c r="AD70" i="58" s="1"/>
  <c r="S69" i="58"/>
  <c r="S70" i="58" s="1"/>
  <c r="Z13" i="58"/>
  <c r="X13" i="58"/>
  <c r="C12" i="81"/>
  <c r="Z69" i="58"/>
  <c r="Z70" i="58" s="1"/>
  <c r="L13" i="58"/>
  <c r="C9" i="87"/>
  <c r="AA13" i="58"/>
  <c r="I13" i="58"/>
  <c r="C12" i="72"/>
  <c r="M193" i="97"/>
  <c r="U13" i="58"/>
  <c r="R13" i="58"/>
  <c r="T69" i="58"/>
  <c r="T70" i="58" s="1"/>
  <c r="O69" i="58"/>
  <c r="O70" i="58" s="1"/>
  <c r="N69" i="58"/>
  <c r="N70" i="58" s="1"/>
  <c r="N13" i="58"/>
  <c r="M69" i="58"/>
  <c r="M70" i="58" s="1"/>
  <c r="M13" i="58"/>
  <c r="K13" i="58"/>
  <c r="K69" i="58"/>
  <c r="K70" i="58" s="1"/>
  <c r="J69" i="58"/>
  <c r="J70" i="58" s="1"/>
  <c r="J13" i="58"/>
  <c r="H13" i="58"/>
  <c r="C12" i="75"/>
  <c r="C12" i="85"/>
  <c r="C12" i="94"/>
  <c r="U69" i="58"/>
  <c r="U70" i="58" s="1"/>
  <c r="T13" i="58"/>
  <c r="O13" i="58"/>
  <c r="P13" i="58"/>
  <c r="AD13" i="58"/>
  <c r="P69" i="58"/>
  <c r="P70" i="58" s="1"/>
  <c r="C8" i="91"/>
  <c r="R69" i="58"/>
  <c r="R70" i="58" s="1"/>
  <c r="C8" i="88"/>
  <c r="M199" i="97"/>
  <c r="AA69" i="58"/>
  <c r="AA70" i="58" s="1"/>
  <c r="Y13" i="58"/>
  <c r="Y69" i="58"/>
  <c r="Y70" i="58" s="1"/>
  <c r="C12" i="78"/>
  <c r="M184" i="97"/>
  <c r="C37" i="72"/>
  <c r="C9" i="72"/>
  <c r="C40" i="72"/>
  <c r="G69" i="58"/>
  <c r="G70" i="58" s="1"/>
  <c r="G13" i="58"/>
  <c r="F69" i="58"/>
  <c r="F70" i="58" s="1"/>
  <c r="F13" i="58"/>
  <c r="M187" i="97"/>
  <c r="M190" i="97"/>
  <c r="M235" i="97"/>
  <c r="M205" i="97"/>
  <c r="M202" i="97"/>
  <c r="M198" i="97"/>
  <c r="M228" i="97"/>
  <c r="M201" i="97"/>
  <c r="M231" i="97"/>
  <c r="M192" i="97"/>
  <c r="M222" i="97"/>
  <c r="M236" i="97"/>
  <c r="M206" i="97"/>
  <c r="M195" i="97"/>
  <c r="M225" i="97"/>
  <c r="M230" i="97"/>
  <c r="M200" i="97"/>
  <c r="M189" i="97"/>
  <c r="M219" i="97"/>
  <c r="M186" i="97"/>
  <c r="M216" i="97"/>
  <c r="M224" i="97"/>
  <c r="M194" i="97"/>
  <c r="M183" i="97"/>
  <c r="M213" i="97"/>
  <c r="M218" i="97"/>
  <c r="M188" i="97"/>
  <c r="M204" i="97"/>
  <c r="M234" i="97"/>
  <c r="M237" i="97"/>
  <c r="M207" i="97"/>
  <c r="G73" i="58"/>
  <c r="H73" i="58"/>
  <c r="I73" i="58"/>
  <c r="J73" i="58"/>
  <c r="K73" i="58"/>
  <c r="L73" i="58"/>
  <c r="M73" i="58"/>
  <c r="N73" i="58"/>
  <c r="O73" i="58"/>
  <c r="P73" i="58"/>
  <c r="Q73" i="58"/>
  <c r="R73" i="58"/>
  <c r="S73" i="58"/>
  <c r="T73" i="58"/>
  <c r="U73" i="58"/>
  <c r="V73" i="58"/>
  <c r="W73" i="58"/>
  <c r="X73" i="58"/>
  <c r="Y73" i="58"/>
  <c r="Z73" i="58"/>
  <c r="AA73" i="58"/>
  <c r="AB73" i="58"/>
  <c r="AC73" i="58"/>
  <c r="AD73" i="58"/>
  <c r="G74" i="58"/>
  <c r="G135" i="58" s="1"/>
  <c r="H74" i="58"/>
  <c r="H135" i="58" s="1"/>
  <c r="I74" i="58"/>
  <c r="J74" i="58"/>
  <c r="K74" i="58"/>
  <c r="L74" i="58"/>
  <c r="M74" i="58"/>
  <c r="N74" i="58"/>
  <c r="O74" i="58"/>
  <c r="P74" i="58"/>
  <c r="P135" i="58" s="1"/>
  <c r="Q74" i="58"/>
  <c r="R74" i="58"/>
  <c r="R135" i="58" s="1"/>
  <c r="S74" i="58"/>
  <c r="T74" i="58"/>
  <c r="U74" i="58"/>
  <c r="V74" i="58"/>
  <c r="W74" i="58"/>
  <c r="X74" i="58"/>
  <c r="Y74" i="58"/>
  <c r="Z74" i="58"/>
  <c r="AA74" i="58"/>
  <c r="AB74" i="58"/>
  <c r="AB135" i="58" s="1"/>
  <c r="AC74" i="58"/>
  <c r="AD74" i="58"/>
  <c r="AD135" i="58" s="1"/>
  <c r="G75" i="58"/>
  <c r="G136" i="58" s="1"/>
  <c r="H75" i="58"/>
  <c r="H136" i="58" s="1"/>
  <c r="I75" i="58"/>
  <c r="J75" i="58"/>
  <c r="K75" i="58"/>
  <c r="L75" i="58"/>
  <c r="M75" i="58"/>
  <c r="N75" i="58"/>
  <c r="O75" i="58"/>
  <c r="P75" i="58"/>
  <c r="P136" i="58" s="1"/>
  <c r="Q75" i="58"/>
  <c r="R75" i="58"/>
  <c r="R136" i="58" s="1"/>
  <c r="S75" i="58"/>
  <c r="T75" i="58"/>
  <c r="U75" i="58"/>
  <c r="V75" i="58"/>
  <c r="W75" i="58"/>
  <c r="X75" i="58"/>
  <c r="Y75" i="58"/>
  <c r="Z75" i="58"/>
  <c r="AA75" i="58"/>
  <c r="AB75" i="58"/>
  <c r="AB136" i="58" s="1"/>
  <c r="AC75" i="58"/>
  <c r="AD75" i="58"/>
  <c r="AD136" i="58" s="1"/>
  <c r="G76" i="58"/>
  <c r="G137" i="58" s="1"/>
  <c r="H76" i="58"/>
  <c r="H137" i="58" s="1"/>
  <c r="I76" i="58"/>
  <c r="J76" i="58"/>
  <c r="K76" i="58"/>
  <c r="L76" i="58"/>
  <c r="M76" i="58"/>
  <c r="N76" i="58"/>
  <c r="O76" i="58"/>
  <c r="P76" i="58"/>
  <c r="P106" i="58" s="1"/>
  <c r="Q76" i="58"/>
  <c r="R76" i="58"/>
  <c r="R106" i="58" s="1"/>
  <c r="S76" i="58"/>
  <c r="T76" i="58"/>
  <c r="U76" i="58"/>
  <c r="V76" i="58"/>
  <c r="W76" i="58"/>
  <c r="X76" i="58"/>
  <c r="Y76" i="58"/>
  <c r="Z76" i="58"/>
  <c r="AA76" i="58"/>
  <c r="AB76" i="58"/>
  <c r="AB106" i="58" s="1"/>
  <c r="AC76" i="58"/>
  <c r="AD76" i="58"/>
  <c r="AD106" i="58" s="1"/>
  <c r="G77" i="58"/>
  <c r="G138" i="58" s="1"/>
  <c r="H77" i="58"/>
  <c r="H138" i="58" s="1"/>
  <c r="I77" i="58"/>
  <c r="J77" i="58"/>
  <c r="K77" i="58"/>
  <c r="L77" i="58"/>
  <c r="M77" i="58"/>
  <c r="N77" i="58"/>
  <c r="O77" i="58"/>
  <c r="P77" i="58"/>
  <c r="P138" i="58" s="1"/>
  <c r="Q77" i="58"/>
  <c r="R77" i="58"/>
  <c r="R138" i="58" s="1"/>
  <c r="S77" i="58"/>
  <c r="T77" i="58"/>
  <c r="U77" i="58"/>
  <c r="V77" i="58"/>
  <c r="W77" i="58"/>
  <c r="X77" i="58"/>
  <c r="Y77" i="58"/>
  <c r="Z77" i="58"/>
  <c r="AA77" i="58"/>
  <c r="AB77" i="58"/>
  <c r="AB138" i="58" s="1"/>
  <c r="AC77" i="58"/>
  <c r="AD77" i="58"/>
  <c r="AD138" i="58" s="1"/>
  <c r="G78" i="58"/>
  <c r="G139" i="58" s="1"/>
  <c r="H78" i="58"/>
  <c r="H139" i="58" s="1"/>
  <c r="I78" i="58"/>
  <c r="J78" i="58"/>
  <c r="K78" i="58"/>
  <c r="L78" i="58"/>
  <c r="M78" i="58"/>
  <c r="N78" i="58"/>
  <c r="O78" i="58"/>
  <c r="P78" i="58"/>
  <c r="P139" i="58" s="1"/>
  <c r="Q78" i="58"/>
  <c r="R78" i="58"/>
  <c r="R139" i="58" s="1"/>
  <c r="S78" i="58"/>
  <c r="T78" i="58"/>
  <c r="U78" i="58"/>
  <c r="V78" i="58"/>
  <c r="W78" i="58"/>
  <c r="X78" i="58"/>
  <c r="Y78" i="58"/>
  <c r="Z78" i="58"/>
  <c r="AA78" i="58"/>
  <c r="AB78" i="58"/>
  <c r="AB139" i="58" s="1"/>
  <c r="AC78" i="58"/>
  <c r="AD78" i="58"/>
  <c r="AD139" i="58" s="1"/>
  <c r="G79" i="58"/>
  <c r="G140" i="58" s="1"/>
  <c r="H79" i="58"/>
  <c r="H140" i="58" s="1"/>
  <c r="I79" i="58"/>
  <c r="J79" i="58"/>
  <c r="K79" i="58"/>
  <c r="L79" i="58"/>
  <c r="M79" i="58"/>
  <c r="N79" i="58"/>
  <c r="O79" i="58"/>
  <c r="P79" i="58"/>
  <c r="P109" i="58" s="1"/>
  <c r="Q79" i="58"/>
  <c r="R79" i="58"/>
  <c r="R109" i="58" s="1"/>
  <c r="S79" i="58"/>
  <c r="T79" i="58"/>
  <c r="U79" i="58"/>
  <c r="V79" i="58"/>
  <c r="W79" i="58"/>
  <c r="X79" i="58"/>
  <c r="Y79" i="58"/>
  <c r="Z79" i="58"/>
  <c r="AA79" i="58"/>
  <c r="AB79" i="58"/>
  <c r="AB109" i="58" s="1"/>
  <c r="AC79" i="58"/>
  <c r="AD79" i="58"/>
  <c r="AD109" i="58" s="1"/>
  <c r="G80" i="58"/>
  <c r="G141" i="58" s="1"/>
  <c r="H80" i="58"/>
  <c r="H141" i="58" s="1"/>
  <c r="I80" i="58"/>
  <c r="J80" i="58"/>
  <c r="K80" i="58"/>
  <c r="L80" i="58"/>
  <c r="M80" i="58"/>
  <c r="N80" i="58"/>
  <c r="O80" i="58"/>
  <c r="P80" i="58"/>
  <c r="P141" i="58" s="1"/>
  <c r="Q80" i="58"/>
  <c r="R80" i="58"/>
  <c r="R141" i="58" s="1"/>
  <c r="S80" i="58"/>
  <c r="T80" i="58"/>
  <c r="U80" i="58"/>
  <c r="V80" i="58"/>
  <c r="W80" i="58"/>
  <c r="X80" i="58"/>
  <c r="Y80" i="58"/>
  <c r="Z80" i="58"/>
  <c r="AA80" i="58"/>
  <c r="AB80" i="58"/>
  <c r="AB141" i="58" s="1"/>
  <c r="AC80" i="58"/>
  <c r="AD80" i="58"/>
  <c r="AD141" i="58" s="1"/>
  <c r="G81" i="58"/>
  <c r="G142" i="58" s="1"/>
  <c r="H81" i="58"/>
  <c r="H142" i="58" s="1"/>
  <c r="I81" i="58"/>
  <c r="J81" i="58"/>
  <c r="K81" i="58"/>
  <c r="L81" i="58"/>
  <c r="M81" i="58"/>
  <c r="N81" i="58"/>
  <c r="O81" i="58"/>
  <c r="P81" i="58"/>
  <c r="P142" i="58" s="1"/>
  <c r="Q81" i="58"/>
  <c r="R81" i="58"/>
  <c r="R142" i="58" s="1"/>
  <c r="S81" i="58"/>
  <c r="T81" i="58"/>
  <c r="U81" i="58"/>
  <c r="V81" i="58"/>
  <c r="W81" i="58"/>
  <c r="X81" i="58"/>
  <c r="Y81" i="58"/>
  <c r="Z81" i="58"/>
  <c r="AA81" i="58"/>
  <c r="AB81" i="58"/>
  <c r="AB142" i="58" s="1"/>
  <c r="AC81" i="58"/>
  <c r="AD81" i="58"/>
  <c r="AD142" i="58" s="1"/>
  <c r="G82" i="58"/>
  <c r="G143" i="58" s="1"/>
  <c r="H82" i="58"/>
  <c r="H143" i="58" s="1"/>
  <c r="I82" i="58"/>
  <c r="J82" i="58"/>
  <c r="K82" i="58"/>
  <c r="L82" i="58"/>
  <c r="M82" i="58"/>
  <c r="N82" i="58"/>
  <c r="O82" i="58"/>
  <c r="P82" i="58"/>
  <c r="P112" i="58" s="1"/>
  <c r="Q82" i="58"/>
  <c r="R82" i="58"/>
  <c r="R112" i="58" s="1"/>
  <c r="S82" i="58"/>
  <c r="T82" i="58"/>
  <c r="U82" i="58"/>
  <c r="V82" i="58"/>
  <c r="W82" i="58"/>
  <c r="X82" i="58"/>
  <c r="Y82" i="58"/>
  <c r="Z82" i="58"/>
  <c r="AA82" i="58"/>
  <c r="AB82" i="58"/>
  <c r="AB112" i="58" s="1"/>
  <c r="AC82" i="58"/>
  <c r="AD82" i="58"/>
  <c r="AD112" i="58" s="1"/>
  <c r="G83" i="58"/>
  <c r="G144" i="58" s="1"/>
  <c r="H83" i="58"/>
  <c r="H144" i="58" s="1"/>
  <c r="I83" i="58"/>
  <c r="J83" i="58"/>
  <c r="K83" i="58"/>
  <c r="L83" i="58"/>
  <c r="M83" i="58"/>
  <c r="N83" i="58"/>
  <c r="O83" i="58"/>
  <c r="P83" i="58"/>
  <c r="P144" i="58" s="1"/>
  <c r="Q83" i="58"/>
  <c r="R83" i="58"/>
  <c r="R144" i="58" s="1"/>
  <c r="S83" i="58"/>
  <c r="T83" i="58"/>
  <c r="U83" i="58"/>
  <c r="V83" i="58"/>
  <c r="W83" i="58"/>
  <c r="X83" i="58"/>
  <c r="Y83" i="58"/>
  <c r="Z83" i="58"/>
  <c r="AA83" i="58"/>
  <c r="AB83" i="58"/>
  <c r="AB144" i="58" s="1"/>
  <c r="AC83" i="58"/>
  <c r="AD83" i="58"/>
  <c r="AD144" i="58" s="1"/>
  <c r="G84" i="58"/>
  <c r="G145" i="58" s="1"/>
  <c r="H84" i="58"/>
  <c r="H145" i="58" s="1"/>
  <c r="I84" i="58"/>
  <c r="J84" i="58"/>
  <c r="K84" i="58"/>
  <c r="L84" i="58"/>
  <c r="M84" i="58"/>
  <c r="N84" i="58"/>
  <c r="O84" i="58"/>
  <c r="P84" i="58"/>
  <c r="P145" i="58" s="1"/>
  <c r="Q84" i="58"/>
  <c r="R84" i="58"/>
  <c r="R145" i="58" s="1"/>
  <c r="S84" i="58"/>
  <c r="T84" i="58"/>
  <c r="U84" i="58"/>
  <c r="V84" i="58"/>
  <c r="W84" i="58"/>
  <c r="X84" i="58"/>
  <c r="Y84" i="58"/>
  <c r="Z84" i="58"/>
  <c r="AA84" i="58"/>
  <c r="AB84" i="58"/>
  <c r="AB145" i="58" s="1"/>
  <c r="AC84" i="58"/>
  <c r="AD84" i="58"/>
  <c r="AD145" i="58" s="1"/>
  <c r="G85" i="58"/>
  <c r="G146" i="58" s="1"/>
  <c r="H85" i="58"/>
  <c r="H146" i="58" s="1"/>
  <c r="I85" i="58"/>
  <c r="J85" i="58"/>
  <c r="K85" i="58"/>
  <c r="L85" i="58"/>
  <c r="M85" i="58"/>
  <c r="N85" i="58"/>
  <c r="O85" i="58"/>
  <c r="P85" i="58"/>
  <c r="P115" i="58" s="1"/>
  <c r="Q85" i="58"/>
  <c r="R85" i="58"/>
  <c r="R115" i="58" s="1"/>
  <c r="S85" i="58"/>
  <c r="S115" i="58" s="1"/>
  <c r="T85" i="58"/>
  <c r="U85" i="58"/>
  <c r="V85" i="58"/>
  <c r="W85" i="58"/>
  <c r="W115" i="58" s="1"/>
  <c r="X85" i="58"/>
  <c r="Y85" i="58"/>
  <c r="Y115" i="58" s="1"/>
  <c r="Z85" i="58"/>
  <c r="AA85" i="58"/>
  <c r="AB85" i="58"/>
  <c r="AB146" i="58" s="1"/>
  <c r="AC85" i="58"/>
  <c r="AC115" i="58" s="1"/>
  <c r="AD85" i="58"/>
  <c r="AD115" i="58" s="1"/>
  <c r="G86" i="58"/>
  <c r="H86" i="58"/>
  <c r="H147" i="58" s="1"/>
  <c r="I86" i="58"/>
  <c r="J86" i="58"/>
  <c r="J116" i="58" s="1"/>
  <c r="K86" i="58"/>
  <c r="K116" i="58" s="1"/>
  <c r="L86" i="58"/>
  <c r="M86" i="58"/>
  <c r="M116" i="58" s="1"/>
  <c r="N86" i="58"/>
  <c r="O86" i="58"/>
  <c r="O116" i="58" s="1"/>
  <c r="P86" i="58"/>
  <c r="P116" i="58" s="1"/>
  <c r="Q86" i="58"/>
  <c r="Q116" i="58" s="1"/>
  <c r="R86" i="58"/>
  <c r="R116" i="58" s="1"/>
  <c r="S86" i="58"/>
  <c r="S116" i="58" s="1"/>
  <c r="T86" i="58"/>
  <c r="T116" i="58" s="1"/>
  <c r="U86" i="58"/>
  <c r="U116" i="58" s="1"/>
  <c r="V86" i="58"/>
  <c r="V116" i="58" s="1"/>
  <c r="W86" i="58"/>
  <c r="W116" i="58" s="1"/>
  <c r="X86" i="58"/>
  <c r="X116" i="58" s="1"/>
  <c r="Y86" i="58"/>
  <c r="Y116" i="58" s="1"/>
  <c r="Z86" i="58"/>
  <c r="Z116" i="58" s="1"/>
  <c r="AA86" i="58"/>
  <c r="AA116" i="58" s="1"/>
  <c r="AB86" i="58"/>
  <c r="AB116" i="58" s="1"/>
  <c r="AC86" i="58"/>
  <c r="AC116" i="58" s="1"/>
  <c r="AD86" i="58"/>
  <c r="AD116" i="58" s="1"/>
  <c r="G87" i="58"/>
  <c r="H87" i="58"/>
  <c r="I87" i="58"/>
  <c r="I117" i="58" s="1"/>
  <c r="J87" i="58"/>
  <c r="J117" i="58" s="1"/>
  <c r="K87" i="58"/>
  <c r="K117" i="58" s="1"/>
  <c r="L87" i="58"/>
  <c r="L117" i="58" s="1"/>
  <c r="M87" i="58"/>
  <c r="M117" i="58" s="1"/>
  <c r="N87" i="58"/>
  <c r="N117" i="58" s="1"/>
  <c r="O87" i="58"/>
  <c r="O117" i="58" s="1"/>
  <c r="P87" i="58"/>
  <c r="P117" i="58" s="1"/>
  <c r="Q87" i="58"/>
  <c r="Q117" i="58" s="1"/>
  <c r="R87" i="58"/>
  <c r="R117" i="58" s="1"/>
  <c r="S87" i="58"/>
  <c r="S117" i="58" s="1"/>
  <c r="T87" i="58"/>
  <c r="T117" i="58" s="1"/>
  <c r="U87" i="58"/>
  <c r="U117" i="58" s="1"/>
  <c r="V87" i="58"/>
  <c r="V117" i="58" s="1"/>
  <c r="W87" i="58"/>
  <c r="W117" i="58" s="1"/>
  <c r="X87" i="58"/>
  <c r="X117" i="58" s="1"/>
  <c r="Y87" i="58"/>
  <c r="Y117" i="58" s="1"/>
  <c r="Z87" i="58"/>
  <c r="Z117" i="58" s="1"/>
  <c r="AA87" i="58"/>
  <c r="AA117" i="58" s="1"/>
  <c r="AB87" i="58"/>
  <c r="AB117" i="58" s="1"/>
  <c r="AC87" i="58"/>
  <c r="AC117" i="58" s="1"/>
  <c r="AD87" i="58"/>
  <c r="AD117" i="58" s="1"/>
  <c r="G88" i="58"/>
  <c r="H88" i="58"/>
  <c r="I88" i="58"/>
  <c r="I118" i="58" s="1"/>
  <c r="J88" i="58"/>
  <c r="J118" i="58" s="1"/>
  <c r="K88" i="58"/>
  <c r="K118" i="58" s="1"/>
  <c r="L88" i="58"/>
  <c r="L118" i="58" s="1"/>
  <c r="M88" i="58"/>
  <c r="M118" i="58" s="1"/>
  <c r="N88" i="58"/>
  <c r="N118" i="58" s="1"/>
  <c r="O88" i="58"/>
  <c r="O118" i="58" s="1"/>
  <c r="P88" i="58"/>
  <c r="P118" i="58" s="1"/>
  <c r="Q88" i="58"/>
  <c r="Q118" i="58" s="1"/>
  <c r="R88" i="58"/>
  <c r="R118" i="58" s="1"/>
  <c r="S88" i="58"/>
  <c r="S118" i="58" s="1"/>
  <c r="T88" i="58"/>
  <c r="T118" i="58" s="1"/>
  <c r="U88" i="58"/>
  <c r="U118" i="58" s="1"/>
  <c r="V88" i="58"/>
  <c r="V118" i="58" s="1"/>
  <c r="W88" i="58"/>
  <c r="W118" i="58" s="1"/>
  <c r="X88" i="58"/>
  <c r="X118" i="58" s="1"/>
  <c r="Y88" i="58"/>
  <c r="Y118" i="58" s="1"/>
  <c r="Z88" i="58"/>
  <c r="Z118" i="58" s="1"/>
  <c r="AA88" i="58"/>
  <c r="AA118" i="58" s="1"/>
  <c r="AB88" i="58"/>
  <c r="AB118" i="58" s="1"/>
  <c r="AC88" i="58"/>
  <c r="AC118" i="58" s="1"/>
  <c r="AD88" i="58"/>
  <c r="AD118" i="58" s="1"/>
  <c r="G89" i="58"/>
  <c r="H89" i="58"/>
  <c r="I89" i="58"/>
  <c r="I119" i="58" s="1"/>
  <c r="J89" i="58"/>
  <c r="J119" i="58" s="1"/>
  <c r="K89" i="58"/>
  <c r="K119" i="58" s="1"/>
  <c r="L89" i="58"/>
  <c r="L119" i="58" s="1"/>
  <c r="M89" i="58"/>
  <c r="M119" i="58" s="1"/>
  <c r="N89" i="58"/>
  <c r="N119" i="58" s="1"/>
  <c r="O89" i="58"/>
  <c r="O119" i="58" s="1"/>
  <c r="P89" i="58"/>
  <c r="P119" i="58" s="1"/>
  <c r="Q89" i="58"/>
  <c r="Q119" i="58" s="1"/>
  <c r="R89" i="58"/>
  <c r="R119" i="58" s="1"/>
  <c r="S89" i="58"/>
  <c r="S119" i="58" s="1"/>
  <c r="T89" i="58"/>
  <c r="T119" i="58" s="1"/>
  <c r="U89" i="58"/>
  <c r="U119" i="58" s="1"/>
  <c r="V89" i="58"/>
  <c r="V119" i="58" s="1"/>
  <c r="W89" i="58"/>
  <c r="W119" i="58" s="1"/>
  <c r="X89" i="58"/>
  <c r="X119" i="58" s="1"/>
  <c r="Y89" i="58"/>
  <c r="Y119" i="58" s="1"/>
  <c r="Z89" i="58"/>
  <c r="Z119" i="58" s="1"/>
  <c r="AA89" i="58"/>
  <c r="AA119" i="58" s="1"/>
  <c r="AB89" i="58"/>
  <c r="AB119" i="58" s="1"/>
  <c r="AC89" i="58"/>
  <c r="AC119" i="58" s="1"/>
  <c r="AD89" i="58"/>
  <c r="AD119" i="58" s="1"/>
  <c r="G90" i="58"/>
  <c r="H90" i="58"/>
  <c r="I90" i="58"/>
  <c r="I120" i="58" s="1"/>
  <c r="J90" i="58"/>
  <c r="J120" i="58" s="1"/>
  <c r="K90" i="58"/>
  <c r="K120" i="58" s="1"/>
  <c r="L90" i="58"/>
  <c r="L120" i="58" s="1"/>
  <c r="M90" i="58"/>
  <c r="M120" i="58" s="1"/>
  <c r="N90" i="58"/>
  <c r="N120" i="58" s="1"/>
  <c r="O90" i="58"/>
  <c r="O120" i="58" s="1"/>
  <c r="P90" i="58"/>
  <c r="P120" i="58" s="1"/>
  <c r="Q90" i="58"/>
  <c r="Q120" i="58" s="1"/>
  <c r="R90" i="58"/>
  <c r="R120" i="58" s="1"/>
  <c r="S90" i="58"/>
  <c r="S120" i="58" s="1"/>
  <c r="T90" i="58"/>
  <c r="T120" i="58" s="1"/>
  <c r="U90" i="58"/>
  <c r="U120" i="58" s="1"/>
  <c r="V90" i="58"/>
  <c r="V120" i="58" s="1"/>
  <c r="W90" i="58"/>
  <c r="W120" i="58" s="1"/>
  <c r="X90" i="58"/>
  <c r="X120" i="58" s="1"/>
  <c r="Y90" i="58"/>
  <c r="Y120" i="58" s="1"/>
  <c r="Z90" i="58"/>
  <c r="Z120" i="58" s="1"/>
  <c r="AA90" i="58"/>
  <c r="AA120" i="58" s="1"/>
  <c r="AB90" i="58"/>
  <c r="AB151" i="58" s="1"/>
  <c r="AC90" i="58"/>
  <c r="AC120" i="58" s="1"/>
  <c r="AD90" i="58"/>
  <c r="AD151" i="58" s="1"/>
  <c r="G91" i="58"/>
  <c r="H91" i="58"/>
  <c r="I91" i="58"/>
  <c r="I121" i="58" s="1"/>
  <c r="J91" i="58"/>
  <c r="J121" i="58" s="1"/>
  <c r="K91" i="58"/>
  <c r="K121" i="58" s="1"/>
  <c r="L91" i="58"/>
  <c r="L121" i="58" s="1"/>
  <c r="M91" i="58"/>
  <c r="M121" i="58" s="1"/>
  <c r="N91" i="58"/>
  <c r="N121" i="58" s="1"/>
  <c r="O91" i="58"/>
  <c r="O121" i="58" s="1"/>
  <c r="P91" i="58"/>
  <c r="P121" i="58" s="1"/>
  <c r="Q91" i="58"/>
  <c r="Q121" i="58" s="1"/>
  <c r="R91" i="58"/>
  <c r="R121" i="58" s="1"/>
  <c r="S91" i="58"/>
  <c r="S121" i="58" s="1"/>
  <c r="T91" i="58"/>
  <c r="T121" i="58" s="1"/>
  <c r="U91" i="58"/>
  <c r="U121" i="58" s="1"/>
  <c r="V91" i="58"/>
  <c r="V121" i="58" s="1"/>
  <c r="W91" i="58"/>
  <c r="W121" i="58" s="1"/>
  <c r="X91" i="58"/>
  <c r="X121" i="58" s="1"/>
  <c r="Y91" i="58"/>
  <c r="Y121" i="58" s="1"/>
  <c r="Z91" i="58"/>
  <c r="Z121" i="58" s="1"/>
  <c r="AA91" i="58"/>
  <c r="AA121" i="58" s="1"/>
  <c r="AB91" i="58"/>
  <c r="AB121" i="58" s="1"/>
  <c r="AC91" i="58"/>
  <c r="AC121" i="58" s="1"/>
  <c r="AD91" i="58"/>
  <c r="AD121" i="58" s="1"/>
  <c r="G92" i="58"/>
  <c r="H92" i="58"/>
  <c r="I92" i="58"/>
  <c r="I122" i="58" s="1"/>
  <c r="J92" i="58"/>
  <c r="J122" i="58" s="1"/>
  <c r="K92" i="58"/>
  <c r="K122" i="58" s="1"/>
  <c r="L92" i="58"/>
  <c r="L122" i="58" s="1"/>
  <c r="M92" i="58"/>
  <c r="M122" i="58" s="1"/>
  <c r="N92" i="58"/>
  <c r="N122" i="58" s="1"/>
  <c r="O92" i="58"/>
  <c r="O122" i="58" s="1"/>
  <c r="P92" i="58"/>
  <c r="P122" i="58" s="1"/>
  <c r="Q92" i="58"/>
  <c r="Q122" i="58" s="1"/>
  <c r="R92" i="58"/>
  <c r="R122" i="58" s="1"/>
  <c r="S92" i="58"/>
  <c r="S122" i="58" s="1"/>
  <c r="T92" i="58"/>
  <c r="T122" i="58" s="1"/>
  <c r="U92" i="58"/>
  <c r="U122" i="58" s="1"/>
  <c r="V92" i="58"/>
  <c r="V122" i="58" s="1"/>
  <c r="W92" i="58"/>
  <c r="W122" i="58" s="1"/>
  <c r="X92" i="58"/>
  <c r="X122" i="58" s="1"/>
  <c r="Y92" i="58"/>
  <c r="Y122" i="58" s="1"/>
  <c r="Z92" i="58"/>
  <c r="Z122" i="58" s="1"/>
  <c r="AA92" i="58"/>
  <c r="AA122" i="58" s="1"/>
  <c r="AB92" i="58"/>
  <c r="AB122" i="58" s="1"/>
  <c r="AC92" i="58"/>
  <c r="AC122" i="58" s="1"/>
  <c r="AD92" i="58"/>
  <c r="AD122" i="58" s="1"/>
  <c r="G93" i="58"/>
  <c r="H93" i="58"/>
  <c r="I93" i="58"/>
  <c r="I123" i="58" s="1"/>
  <c r="J93" i="58"/>
  <c r="J123" i="58" s="1"/>
  <c r="K93" i="58"/>
  <c r="K123" i="58" s="1"/>
  <c r="L93" i="58"/>
  <c r="L123" i="58" s="1"/>
  <c r="M93" i="58"/>
  <c r="M123" i="58" s="1"/>
  <c r="N93" i="58"/>
  <c r="N123" i="58" s="1"/>
  <c r="O93" i="58"/>
  <c r="O123" i="58" s="1"/>
  <c r="P93" i="58"/>
  <c r="P123" i="58" s="1"/>
  <c r="Q93" i="58"/>
  <c r="Q123" i="58" s="1"/>
  <c r="R93" i="58"/>
  <c r="R123" i="58" s="1"/>
  <c r="S93" i="58"/>
  <c r="S123" i="58" s="1"/>
  <c r="T93" i="58"/>
  <c r="T123" i="58" s="1"/>
  <c r="U93" i="58"/>
  <c r="U123" i="58" s="1"/>
  <c r="V93" i="58"/>
  <c r="V123" i="58" s="1"/>
  <c r="W93" i="58"/>
  <c r="W123" i="58" s="1"/>
  <c r="X93" i="58"/>
  <c r="X123" i="58" s="1"/>
  <c r="Y93" i="58"/>
  <c r="Y123" i="58" s="1"/>
  <c r="Z93" i="58"/>
  <c r="Z123" i="58" s="1"/>
  <c r="AA93" i="58"/>
  <c r="AA123" i="58" s="1"/>
  <c r="AB93" i="58"/>
  <c r="AB123" i="58" s="1"/>
  <c r="AC93" i="58"/>
  <c r="AC123" i="58" s="1"/>
  <c r="AD93" i="58"/>
  <c r="AD123" i="58" s="1"/>
  <c r="G94" i="58"/>
  <c r="H94" i="58"/>
  <c r="I94" i="58"/>
  <c r="I124" i="58" s="1"/>
  <c r="J94" i="58"/>
  <c r="J124" i="58" s="1"/>
  <c r="K94" i="58"/>
  <c r="K124" i="58" s="1"/>
  <c r="L94" i="58"/>
  <c r="L124" i="58" s="1"/>
  <c r="M94" i="58"/>
  <c r="M124" i="58" s="1"/>
  <c r="N94" i="58"/>
  <c r="N124" i="58" s="1"/>
  <c r="O94" i="58"/>
  <c r="O124" i="58" s="1"/>
  <c r="P94" i="58"/>
  <c r="P124" i="58" s="1"/>
  <c r="Q94" i="58"/>
  <c r="Q124" i="58" s="1"/>
  <c r="R94" i="58"/>
  <c r="R124" i="58" s="1"/>
  <c r="S94" i="58"/>
  <c r="S124" i="58" s="1"/>
  <c r="T94" i="58"/>
  <c r="T124" i="58" s="1"/>
  <c r="U94" i="58"/>
  <c r="U124" i="58" s="1"/>
  <c r="V94" i="58"/>
  <c r="V124" i="58" s="1"/>
  <c r="W94" i="58"/>
  <c r="W124" i="58" s="1"/>
  <c r="X94" i="58"/>
  <c r="X124" i="58" s="1"/>
  <c r="Y94" i="58"/>
  <c r="Y124" i="58" s="1"/>
  <c r="Z94" i="58"/>
  <c r="Z124" i="58" s="1"/>
  <c r="AA94" i="58"/>
  <c r="AA124" i="58" s="1"/>
  <c r="AB94" i="58"/>
  <c r="AB124" i="58" s="1"/>
  <c r="AC94" i="58"/>
  <c r="AC124" i="58" s="1"/>
  <c r="AD94" i="58"/>
  <c r="AD124" i="58" s="1"/>
  <c r="G95" i="58"/>
  <c r="H95" i="58"/>
  <c r="I95" i="58"/>
  <c r="I125" i="58" s="1"/>
  <c r="J95" i="58"/>
  <c r="J125" i="58" s="1"/>
  <c r="K95" i="58"/>
  <c r="K125" i="58" s="1"/>
  <c r="L95" i="58"/>
  <c r="L125" i="58" s="1"/>
  <c r="M95" i="58"/>
  <c r="M125" i="58" s="1"/>
  <c r="N95" i="58"/>
  <c r="N125" i="58" s="1"/>
  <c r="O95" i="58"/>
  <c r="O125" i="58" s="1"/>
  <c r="P95" i="58"/>
  <c r="P125" i="58" s="1"/>
  <c r="Q95" i="58"/>
  <c r="Q125" i="58" s="1"/>
  <c r="R95" i="58"/>
  <c r="R125" i="58" s="1"/>
  <c r="S95" i="58"/>
  <c r="S125" i="58" s="1"/>
  <c r="T95" i="58"/>
  <c r="T125" i="58" s="1"/>
  <c r="U95" i="58"/>
  <c r="U125" i="58" s="1"/>
  <c r="V95" i="58"/>
  <c r="V125" i="58" s="1"/>
  <c r="W95" i="58"/>
  <c r="W125" i="58" s="1"/>
  <c r="X95" i="58"/>
  <c r="X125" i="58" s="1"/>
  <c r="Y95" i="58"/>
  <c r="Y125" i="58" s="1"/>
  <c r="Z95" i="58"/>
  <c r="Z125" i="58" s="1"/>
  <c r="AA95" i="58"/>
  <c r="AA125" i="58" s="1"/>
  <c r="AB95" i="58"/>
  <c r="AB125" i="58" s="1"/>
  <c r="AC95" i="58"/>
  <c r="AC125" i="58" s="1"/>
  <c r="AD95" i="58"/>
  <c r="AD125" i="58" s="1"/>
  <c r="G96" i="58"/>
  <c r="H96" i="58"/>
  <c r="I96" i="58"/>
  <c r="I126" i="58" s="1"/>
  <c r="J96" i="58"/>
  <c r="J126" i="58" s="1"/>
  <c r="K96" i="58"/>
  <c r="K126" i="58" s="1"/>
  <c r="L96" i="58"/>
  <c r="L126" i="58" s="1"/>
  <c r="M96" i="58"/>
  <c r="M126" i="58" s="1"/>
  <c r="N96" i="58"/>
  <c r="N126" i="58" s="1"/>
  <c r="O96" i="58"/>
  <c r="O126" i="58" s="1"/>
  <c r="P96" i="58"/>
  <c r="P126" i="58" s="1"/>
  <c r="Q96" i="58"/>
  <c r="Q126" i="58" s="1"/>
  <c r="R96" i="58"/>
  <c r="R126" i="58" s="1"/>
  <c r="S96" i="58"/>
  <c r="S126" i="58" s="1"/>
  <c r="T96" i="58"/>
  <c r="T126" i="58" s="1"/>
  <c r="U96" i="58"/>
  <c r="U126" i="58" s="1"/>
  <c r="V96" i="58"/>
  <c r="V126" i="58" s="1"/>
  <c r="W96" i="58"/>
  <c r="W126" i="58" s="1"/>
  <c r="X96" i="58"/>
  <c r="X126" i="58" s="1"/>
  <c r="Y96" i="58"/>
  <c r="Y126" i="58" s="1"/>
  <c r="Z96" i="58"/>
  <c r="Z126" i="58" s="1"/>
  <c r="AA96" i="58"/>
  <c r="AA126" i="58" s="1"/>
  <c r="AB96" i="58"/>
  <c r="AB157" i="58" s="1"/>
  <c r="AC96" i="58"/>
  <c r="AC126" i="58" s="1"/>
  <c r="AD96" i="58"/>
  <c r="AD157" i="58" s="1"/>
  <c r="G97" i="58"/>
  <c r="H97" i="58"/>
  <c r="I97" i="58"/>
  <c r="I127" i="58" s="1"/>
  <c r="J97" i="58"/>
  <c r="J127" i="58" s="1"/>
  <c r="K97" i="58"/>
  <c r="K127" i="58" s="1"/>
  <c r="L97" i="58"/>
  <c r="L127" i="58" s="1"/>
  <c r="M97" i="58"/>
  <c r="M127" i="58" s="1"/>
  <c r="N97" i="58"/>
  <c r="N127" i="58" s="1"/>
  <c r="O97" i="58"/>
  <c r="O127" i="58" s="1"/>
  <c r="P97" i="58"/>
  <c r="P127" i="58" s="1"/>
  <c r="Q97" i="58"/>
  <c r="Q127" i="58" s="1"/>
  <c r="R97" i="58"/>
  <c r="R127" i="58" s="1"/>
  <c r="S97" i="58"/>
  <c r="S127" i="58" s="1"/>
  <c r="T97" i="58"/>
  <c r="T127" i="58" s="1"/>
  <c r="U97" i="58"/>
  <c r="U127" i="58" s="1"/>
  <c r="V97" i="58"/>
  <c r="V127" i="58" s="1"/>
  <c r="W97" i="58"/>
  <c r="W127" i="58" s="1"/>
  <c r="X97" i="58"/>
  <c r="X127" i="58" s="1"/>
  <c r="Y97" i="58"/>
  <c r="Y127" i="58" s="1"/>
  <c r="Z97" i="58"/>
  <c r="Z127" i="58" s="1"/>
  <c r="AA97" i="58"/>
  <c r="AA127" i="58" s="1"/>
  <c r="AB97" i="58"/>
  <c r="AB127" i="58" s="1"/>
  <c r="AC97" i="58"/>
  <c r="AC127" i="58" s="1"/>
  <c r="AD97" i="58"/>
  <c r="AD127" i="58" s="1"/>
  <c r="G98" i="58"/>
  <c r="H98" i="58"/>
  <c r="I98" i="58"/>
  <c r="I128" i="58" s="1"/>
  <c r="J98" i="58"/>
  <c r="J128" i="58" s="1"/>
  <c r="K98" i="58"/>
  <c r="K128" i="58" s="1"/>
  <c r="L98" i="58"/>
  <c r="L128" i="58" s="1"/>
  <c r="M98" i="58"/>
  <c r="M128" i="58" s="1"/>
  <c r="N98" i="58"/>
  <c r="N128" i="58" s="1"/>
  <c r="O98" i="58"/>
  <c r="O128" i="58" s="1"/>
  <c r="P98" i="58"/>
  <c r="P128" i="58" s="1"/>
  <c r="Q98" i="58"/>
  <c r="Q128" i="58" s="1"/>
  <c r="R98" i="58"/>
  <c r="R128" i="58" s="1"/>
  <c r="S98" i="58"/>
  <c r="S128" i="58" s="1"/>
  <c r="T98" i="58"/>
  <c r="T128" i="58" s="1"/>
  <c r="U98" i="58"/>
  <c r="U128" i="58" s="1"/>
  <c r="V98" i="58"/>
  <c r="V128" i="58" s="1"/>
  <c r="W98" i="58"/>
  <c r="W128" i="58" s="1"/>
  <c r="X98" i="58"/>
  <c r="X128" i="58" s="1"/>
  <c r="Y98" i="58"/>
  <c r="Y128" i="58" s="1"/>
  <c r="Z98" i="58"/>
  <c r="Z128" i="58" s="1"/>
  <c r="AA98" i="58"/>
  <c r="AA128" i="58" s="1"/>
  <c r="AB98" i="58"/>
  <c r="AB128" i="58" s="1"/>
  <c r="AC98" i="58"/>
  <c r="AC128" i="58" s="1"/>
  <c r="AD98" i="58"/>
  <c r="AD128" i="58" s="1"/>
  <c r="G99" i="58"/>
  <c r="H99" i="58"/>
  <c r="I99" i="58"/>
  <c r="I129" i="58" s="1"/>
  <c r="J99" i="58"/>
  <c r="J129" i="58" s="1"/>
  <c r="K99" i="58"/>
  <c r="K129" i="58" s="1"/>
  <c r="L99" i="58"/>
  <c r="L129" i="58" s="1"/>
  <c r="M99" i="58"/>
  <c r="M129" i="58" s="1"/>
  <c r="N99" i="58"/>
  <c r="N129" i="58" s="1"/>
  <c r="O99" i="58"/>
  <c r="O129" i="58" s="1"/>
  <c r="P99" i="58"/>
  <c r="P129" i="58" s="1"/>
  <c r="Q99" i="58"/>
  <c r="Q129" i="58" s="1"/>
  <c r="R99" i="58"/>
  <c r="R129" i="58" s="1"/>
  <c r="S99" i="58"/>
  <c r="S129" i="58" s="1"/>
  <c r="T99" i="58"/>
  <c r="T129" i="58" s="1"/>
  <c r="U99" i="58"/>
  <c r="U129" i="58" s="1"/>
  <c r="V99" i="58"/>
  <c r="V129" i="58" s="1"/>
  <c r="W99" i="58"/>
  <c r="W129" i="58" s="1"/>
  <c r="X99" i="58"/>
  <c r="X129" i="58" s="1"/>
  <c r="Y99" i="58"/>
  <c r="Y129" i="58" s="1"/>
  <c r="Z99" i="58"/>
  <c r="Z129" i="58" s="1"/>
  <c r="AA99" i="58"/>
  <c r="AA129" i="58" s="1"/>
  <c r="AB99" i="58"/>
  <c r="AB160" i="58" s="1"/>
  <c r="AC99" i="58"/>
  <c r="AC129" i="58" s="1"/>
  <c r="AD99" i="58"/>
  <c r="AD160" i="58" s="1"/>
  <c r="G100" i="58"/>
  <c r="H100" i="58"/>
  <c r="I100" i="58"/>
  <c r="I130" i="58" s="1"/>
  <c r="J100" i="58"/>
  <c r="J130" i="58" s="1"/>
  <c r="K100" i="58"/>
  <c r="K130" i="58" s="1"/>
  <c r="L100" i="58"/>
  <c r="L130" i="58" s="1"/>
  <c r="M100" i="58"/>
  <c r="M130" i="58" s="1"/>
  <c r="N100" i="58"/>
  <c r="N130" i="58" s="1"/>
  <c r="O100" i="58"/>
  <c r="O130" i="58" s="1"/>
  <c r="P100" i="58"/>
  <c r="P130" i="58" s="1"/>
  <c r="Q100" i="58"/>
  <c r="Q130" i="58" s="1"/>
  <c r="R100" i="58"/>
  <c r="R130" i="58" s="1"/>
  <c r="S100" i="58"/>
  <c r="S130" i="58" s="1"/>
  <c r="T100" i="58"/>
  <c r="T130" i="58" s="1"/>
  <c r="U100" i="58"/>
  <c r="U130" i="58" s="1"/>
  <c r="V100" i="58"/>
  <c r="V130" i="58" s="1"/>
  <c r="W100" i="58"/>
  <c r="W130" i="58" s="1"/>
  <c r="X100" i="58"/>
  <c r="X130" i="58" s="1"/>
  <c r="Y100" i="58"/>
  <c r="Y130" i="58" s="1"/>
  <c r="Z100" i="58"/>
  <c r="Z130" i="58" s="1"/>
  <c r="AA100" i="58"/>
  <c r="AA130" i="58" s="1"/>
  <c r="AB100" i="58"/>
  <c r="AB130" i="58" s="1"/>
  <c r="AC100" i="58"/>
  <c r="AC130" i="58" s="1"/>
  <c r="AD100" i="58"/>
  <c r="AD130" i="58" s="1"/>
  <c r="G101" i="58"/>
  <c r="H101" i="58"/>
  <c r="I101" i="58"/>
  <c r="I131" i="58" s="1"/>
  <c r="J101" i="58"/>
  <c r="J131" i="58" s="1"/>
  <c r="K101" i="58"/>
  <c r="K131" i="58" s="1"/>
  <c r="L101" i="58"/>
  <c r="L131" i="58" s="1"/>
  <c r="M101" i="58"/>
  <c r="M131" i="58" s="1"/>
  <c r="N101" i="58"/>
  <c r="N131" i="58" s="1"/>
  <c r="O101" i="58"/>
  <c r="O131" i="58" s="1"/>
  <c r="P101" i="58"/>
  <c r="P131" i="58" s="1"/>
  <c r="Q101" i="58"/>
  <c r="Q131" i="58" s="1"/>
  <c r="R101" i="58"/>
  <c r="R131" i="58" s="1"/>
  <c r="S101" i="58"/>
  <c r="S131" i="58" s="1"/>
  <c r="T101" i="58"/>
  <c r="T131" i="58" s="1"/>
  <c r="U101" i="58"/>
  <c r="U131" i="58" s="1"/>
  <c r="V101" i="58"/>
  <c r="V131" i="58" s="1"/>
  <c r="W101" i="58"/>
  <c r="W131" i="58" s="1"/>
  <c r="X101" i="58"/>
  <c r="X131" i="58" s="1"/>
  <c r="Y101" i="58"/>
  <c r="Y131" i="58" s="1"/>
  <c r="Z101" i="58"/>
  <c r="Z131" i="58" s="1"/>
  <c r="AA101" i="58"/>
  <c r="AA131" i="58" s="1"/>
  <c r="AB101" i="58"/>
  <c r="AB131" i="58" s="1"/>
  <c r="AC101" i="58"/>
  <c r="AC131" i="58" s="1"/>
  <c r="AD101" i="58"/>
  <c r="AD131" i="58" s="1"/>
  <c r="F74" i="58"/>
  <c r="F135" i="58" s="1"/>
  <c r="F75" i="58"/>
  <c r="F136" i="58" s="1"/>
  <c r="F76" i="58"/>
  <c r="F137" i="58" s="1"/>
  <c r="F77" i="58"/>
  <c r="F138" i="58" s="1"/>
  <c r="F78" i="58"/>
  <c r="F139" i="58" s="1"/>
  <c r="F79" i="58"/>
  <c r="F140" i="58" s="1"/>
  <c r="F80" i="58"/>
  <c r="F141" i="58" s="1"/>
  <c r="F81" i="58"/>
  <c r="F111" i="58" s="1"/>
  <c r="F82" i="58"/>
  <c r="F112" i="58" s="1"/>
  <c r="F83" i="58"/>
  <c r="F113" i="58" s="1"/>
  <c r="F84" i="58"/>
  <c r="F114" i="58" s="1"/>
  <c r="F85" i="58"/>
  <c r="F115" i="58" s="1"/>
  <c r="F86" i="58"/>
  <c r="F147" i="58" s="1"/>
  <c r="F87" i="58"/>
  <c r="F148" i="58" s="1"/>
  <c r="F88" i="58"/>
  <c r="F149" i="58" s="1"/>
  <c r="F89" i="58"/>
  <c r="F150" i="58" s="1"/>
  <c r="F90" i="58"/>
  <c r="F151" i="58" s="1"/>
  <c r="F91" i="58"/>
  <c r="F152" i="58" s="1"/>
  <c r="F92" i="58"/>
  <c r="F153" i="58" s="1"/>
  <c r="F93" i="58"/>
  <c r="F123" i="58" s="1"/>
  <c r="F94" i="58"/>
  <c r="F124" i="58" s="1"/>
  <c r="F95" i="58"/>
  <c r="F125" i="58" s="1"/>
  <c r="F96" i="58"/>
  <c r="F126" i="58" s="1"/>
  <c r="F97" i="58"/>
  <c r="F127" i="58" s="1"/>
  <c r="F98" i="58"/>
  <c r="F159" i="58" s="1"/>
  <c r="F99" i="58"/>
  <c r="F160" i="58" s="1"/>
  <c r="F100" i="58"/>
  <c r="F161" i="58" s="1"/>
  <c r="F101" i="58"/>
  <c r="F162" i="58" s="1"/>
  <c r="F73" i="58"/>
  <c r="H29" i="61"/>
  <c r="H30" i="61"/>
  <c r="H3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" i="61"/>
  <c r="B39" i="61"/>
  <c r="B38" i="61"/>
  <c r="B37" i="61"/>
  <c r="B36" i="61"/>
  <c r="B35" i="61"/>
  <c r="J56" i="58" l="1"/>
  <c r="I56" i="58"/>
  <c r="G56" i="58"/>
  <c r="AD56" i="58"/>
  <c r="R56" i="58"/>
  <c r="AC56" i="58"/>
  <c r="Q56" i="58"/>
  <c r="AB56" i="58"/>
  <c r="P56" i="58"/>
  <c r="AA56" i="58"/>
  <c r="O56" i="58"/>
  <c r="V56" i="58"/>
  <c r="S56" i="58"/>
  <c r="Z56" i="58"/>
  <c r="N56" i="58"/>
  <c r="Y56" i="58"/>
  <c r="M56" i="58"/>
  <c r="X56" i="58"/>
  <c r="L56" i="58"/>
  <c r="F56" i="58"/>
  <c r="W56" i="58"/>
  <c r="K56" i="58"/>
  <c r="U56" i="58"/>
  <c r="T56" i="58"/>
  <c r="H56" i="58"/>
  <c r="AD103" i="58"/>
  <c r="R103" i="58"/>
  <c r="AB103" i="58"/>
  <c r="P103" i="58"/>
  <c r="F134" i="58"/>
  <c r="H134" i="58"/>
  <c r="H61" i="58" s="1"/>
  <c r="G134" i="58"/>
  <c r="G61" i="58" s="1"/>
  <c r="AA54" i="58"/>
  <c r="AC54" i="58"/>
  <c r="N54" i="58"/>
  <c r="Y54" i="58"/>
  <c r="W54" i="58"/>
  <c r="V54" i="58"/>
  <c r="U54" i="58"/>
  <c r="I54" i="58"/>
  <c r="M54" i="58"/>
  <c r="L54" i="58"/>
  <c r="K54" i="58"/>
  <c r="J54" i="58"/>
  <c r="R54" i="58"/>
  <c r="Q54" i="58"/>
  <c r="P54" i="58"/>
  <c r="O54" i="58"/>
  <c r="Z54" i="58"/>
  <c r="X54" i="58"/>
  <c r="T54" i="58"/>
  <c r="S54" i="58"/>
  <c r="H131" i="58"/>
  <c r="H162" i="58"/>
  <c r="H130" i="58"/>
  <c r="H161" i="58"/>
  <c r="H129" i="58"/>
  <c r="H160" i="58"/>
  <c r="H128" i="58"/>
  <c r="H159" i="58"/>
  <c r="H127" i="58"/>
  <c r="H158" i="58"/>
  <c r="H126" i="58"/>
  <c r="H157" i="58"/>
  <c r="H125" i="58"/>
  <c r="H156" i="58"/>
  <c r="H124" i="58"/>
  <c r="H155" i="58"/>
  <c r="H123" i="58"/>
  <c r="H154" i="58"/>
  <c r="H122" i="58"/>
  <c r="H153" i="58"/>
  <c r="H121" i="58"/>
  <c r="H152" i="58"/>
  <c r="H120" i="58"/>
  <c r="H151" i="58"/>
  <c r="H119" i="58"/>
  <c r="H150" i="58"/>
  <c r="H118" i="58"/>
  <c r="H149" i="58"/>
  <c r="H117" i="58"/>
  <c r="H148" i="58"/>
  <c r="G131" i="58"/>
  <c r="G162" i="58"/>
  <c r="G130" i="58"/>
  <c r="G161" i="58"/>
  <c r="G129" i="58"/>
  <c r="G160" i="58"/>
  <c r="G128" i="58"/>
  <c r="G159" i="58"/>
  <c r="G127" i="58"/>
  <c r="G158" i="58"/>
  <c r="G126" i="58"/>
  <c r="G157" i="58"/>
  <c r="G125" i="58"/>
  <c r="G156" i="58"/>
  <c r="G124" i="58"/>
  <c r="G155" i="58"/>
  <c r="G123" i="58"/>
  <c r="G154" i="58"/>
  <c r="G122" i="58"/>
  <c r="G153" i="58"/>
  <c r="G121" i="58"/>
  <c r="G152" i="58"/>
  <c r="G120" i="58"/>
  <c r="G151" i="58"/>
  <c r="G119" i="58"/>
  <c r="G150" i="58"/>
  <c r="G118" i="58"/>
  <c r="G149" i="58"/>
  <c r="G117" i="58"/>
  <c r="G148" i="58"/>
  <c r="G116" i="58"/>
  <c r="G147" i="58"/>
  <c r="R161" i="58"/>
  <c r="F146" i="58"/>
  <c r="R159" i="58"/>
  <c r="R157" i="58"/>
  <c r="R155" i="58"/>
  <c r="R153" i="58"/>
  <c r="R151" i="58"/>
  <c r="R149" i="58"/>
  <c r="R147" i="58"/>
  <c r="AD129" i="58"/>
  <c r="AD111" i="58"/>
  <c r="F145" i="58"/>
  <c r="Q161" i="58"/>
  <c r="Q159" i="58"/>
  <c r="Q157" i="58"/>
  <c r="Q155" i="58"/>
  <c r="Q153" i="58"/>
  <c r="Q151" i="58"/>
  <c r="Q149" i="58"/>
  <c r="Q147" i="58"/>
  <c r="AB129" i="58"/>
  <c r="AB111" i="58"/>
  <c r="F103" i="58"/>
  <c r="F144" i="58"/>
  <c r="P161" i="58"/>
  <c r="P159" i="58"/>
  <c r="P157" i="58"/>
  <c r="P155" i="58"/>
  <c r="P153" i="58"/>
  <c r="P151" i="58"/>
  <c r="P149" i="58"/>
  <c r="P147" i="58"/>
  <c r="AD126" i="58"/>
  <c r="AD108" i="58"/>
  <c r="F122" i="58"/>
  <c r="AD162" i="58"/>
  <c r="AD158" i="58"/>
  <c r="AD156" i="58"/>
  <c r="AD154" i="58"/>
  <c r="AD152" i="58"/>
  <c r="AD150" i="58"/>
  <c r="AD148" i="58"/>
  <c r="W146" i="58"/>
  <c r="AB126" i="58"/>
  <c r="AB108" i="58"/>
  <c r="F121" i="58"/>
  <c r="AC162" i="58"/>
  <c r="AC160" i="58"/>
  <c r="AC158" i="58"/>
  <c r="AC156" i="58"/>
  <c r="AC154" i="58"/>
  <c r="AC152" i="58"/>
  <c r="AC150" i="58"/>
  <c r="AC148" i="58"/>
  <c r="AD143" i="58"/>
  <c r="AD105" i="58"/>
  <c r="F120" i="58"/>
  <c r="AB162" i="58"/>
  <c r="AB158" i="58"/>
  <c r="AB156" i="58"/>
  <c r="AB154" i="58"/>
  <c r="AB152" i="58"/>
  <c r="AB150" i="58"/>
  <c r="AB148" i="58"/>
  <c r="AB143" i="58"/>
  <c r="AB105" i="58"/>
  <c r="F110" i="58"/>
  <c r="R162" i="58"/>
  <c r="R160" i="58"/>
  <c r="R158" i="58"/>
  <c r="R156" i="58"/>
  <c r="R154" i="58"/>
  <c r="R152" i="58"/>
  <c r="R150" i="58"/>
  <c r="R148" i="58"/>
  <c r="AD140" i="58"/>
  <c r="AD120" i="58"/>
  <c r="F109" i="58"/>
  <c r="Q162" i="58"/>
  <c r="Q160" i="58"/>
  <c r="Q158" i="58"/>
  <c r="Q156" i="58"/>
  <c r="Q154" i="58"/>
  <c r="Q152" i="58"/>
  <c r="Q150" i="58"/>
  <c r="Q148" i="58"/>
  <c r="AB140" i="58"/>
  <c r="AB120" i="58"/>
  <c r="F108" i="58"/>
  <c r="P162" i="58"/>
  <c r="P160" i="58"/>
  <c r="P158" i="58"/>
  <c r="P156" i="58"/>
  <c r="P154" i="58"/>
  <c r="P152" i="58"/>
  <c r="P150" i="58"/>
  <c r="P148" i="58"/>
  <c r="AD137" i="58"/>
  <c r="F158" i="58"/>
  <c r="AD161" i="58"/>
  <c r="AD159" i="58"/>
  <c r="AD155" i="58"/>
  <c r="AD153" i="58"/>
  <c r="AD149" i="58"/>
  <c r="AD147" i="58"/>
  <c r="AB137" i="58"/>
  <c r="F157" i="58"/>
  <c r="AC161" i="58"/>
  <c r="AC159" i="58"/>
  <c r="AC157" i="58"/>
  <c r="AC155" i="58"/>
  <c r="AC153" i="58"/>
  <c r="AC151" i="58"/>
  <c r="AC149" i="58"/>
  <c r="AC147" i="58"/>
  <c r="AD134" i="58"/>
  <c r="AD114" i="58"/>
  <c r="F156" i="58"/>
  <c r="AB161" i="58"/>
  <c r="AB159" i="58"/>
  <c r="AB155" i="58"/>
  <c r="AB153" i="58"/>
  <c r="AB149" i="58"/>
  <c r="AB147" i="58"/>
  <c r="AB134" i="58"/>
  <c r="AB114" i="58"/>
  <c r="T115" i="58"/>
  <c r="T146" i="58"/>
  <c r="T109" i="58"/>
  <c r="T140" i="58"/>
  <c r="G114" i="58"/>
  <c r="G108" i="58"/>
  <c r="G103" i="58"/>
  <c r="H116" i="58"/>
  <c r="T111" i="58"/>
  <c r="T142" i="58"/>
  <c r="H108" i="58"/>
  <c r="H104" i="58"/>
  <c r="S112" i="58"/>
  <c r="S143" i="58"/>
  <c r="S109" i="58"/>
  <c r="S140" i="58"/>
  <c r="S106" i="58"/>
  <c r="S137" i="58"/>
  <c r="R146" i="58"/>
  <c r="R140" i="58"/>
  <c r="R134" i="58"/>
  <c r="R114" i="58"/>
  <c r="R111" i="58"/>
  <c r="R108" i="58"/>
  <c r="Q115" i="58"/>
  <c r="Q146" i="58"/>
  <c r="AC114" i="58"/>
  <c r="AC145" i="58"/>
  <c r="Q114" i="58"/>
  <c r="Q145" i="58"/>
  <c r="AC113" i="58"/>
  <c r="AC144" i="58"/>
  <c r="Q113" i="58"/>
  <c r="Q144" i="58"/>
  <c r="AC112" i="58"/>
  <c r="AC143" i="58"/>
  <c r="Q112" i="58"/>
  <c r="Q143" i="58"/>
  <c r="AC111" i="58"/>
  <c r="AC142" i="58"/>
  <c r="Q111" i="58"/>
  <c r="Q142" i="58"/>
  <c r="AC110" i="58"/>
  <c r="AC141" i="58"/>
  <c r="Q110" i="58"/>
  <c r="Q141" i="58"/>
  <c r="AC109" i="58"/>
  <c r="AC140" i="58"/>
  <c r="Q109" i="58"/>
  <c r="Q140" i="58"/>
  <c r="AC108" i="58"/>
  <c r="AC139" i="58"/>
  <c r="Q108" i="58"/>
  <c r="Q139" i="58"/>
  <c r="AC107" i="58"/>
  <c r="AC138" i="58"/>
  <c r="Q107" i="58"/>
  <c r="Q138" i="58"/>
  <c r="AC106" i="58"/>
  <c r="AC137" i="58"/>
  <c r="Q106" i="58"/>
  <c r="Q137" i="58"/>
  <c r="AC105" i="58"/>
  <c r="AC136" i="58"/>
  <c r="Q105" i="58"/>
  <c r="Q136" i="58"/>
  <c r="AC104" i="58"/>
  <c r="AC135" i="58"/>
  <c r="Q104" i="58"/>
  <c r="Q135" i="58"/>
  <c r="AC103" i="58"/>
  <c r="AC134" i="58"/>
  <c r="Q103" i="58"/>
  <c r="Q134" i="58"/>
  <c r="F131" i="58"/>
  <c r="F119" i="58"/>
  <c r="F107" i="58"/>
  <c r="F155" i="58"/>
  <c r="F143" i="58"/>
  <c r="AA162" i="58"/>
  <c r="O162" i="58"/>
  <c r="AA161" i="58"/>
  <c r="O161" i="58"/>
  <c r="AA160" i="58"/>
  <c r="O160" i="58"/>
  <c r="AA159" i="58"/>
  <c r="O159" i="58"/>
  <c r="AA158" i="58"/>
  <c r="O158" i="58"/>
  <c r="AA157" i="58"/>
  <c r="O157" i="58"/>
  <c r="AA156" i="58"/>
  <c r="O156" i="58"/>
  <c r="AA155" i="58"/>
  <c r="O155" i="58"/>
  <c r="AA154" i="58"/>
  <c r="O154" i="58"/>
  <c r="AA153" i="58"/>
  <c r="O153" i="58"/>
  <c r="AA152" i="58"/>
  <c r="O152" i="58"/>
  <c r="AA151" i="58"/>
  <c r="O151" i="58"/>
  <c r="AA150" i="58"/>
  <c r="O150" i="58"/>
  <c r="AA149" i="58"/>
  <c r="O149" i="58"/>
  <c r="AA148" i="58"/>
  <c r="O148" i="58"/>
  <c r="AA147" i="58"/>
  <c r="O147" i="58"/>
  <c r="P146" i="58"/>
  <c r="P143" i="58"/>
  <c r="P140" i="58"/>
  <c r="P137" i="58"/>
  <c r="P134" i="58"/>
  <c r="P114" i="58"/>
  <c r="P111" i="58"/>
  <c r="P108" i="58"/>
  <c r="P105" i="58"/>
  <c r="H115" i="58"/>
  <c r="H112" i="58"/>
  <c r="T108" i="58"/>
  <c r="T139" i="58"/>
  <c r="H107" i="58"/>
  <c r="T104" i="58"/>
  <c r="T135" i="58"/>
  <c r="G112" i="58"/>
  <c r="G107" i="58"/>
  <c r="S146" i="58"/>
  <c r="R143" i="58"/>
  <c r="R137" i="58"/>
  <c r="R105" i="58"/>
  <c r="F130" i="58"/>
  <c r="F118" i="58"/>
  <c r="F106" i="58"/>
  <c r="F154" i="58"/>
  <c r="F142" i="58"/>
  <c r="Z162" i="58"/>
  <c r="N162" i="58"/>
  <c r="Z161" i="58"/>
  <c r="N161" i="58"/>
  <c r="Z160" i="58"/>
  <c r="N160" i="58"/>
  <c r="Z159" i="58"/>
  <c r="N159" i="58"/>
  <c r="Z158" i="58"/>
  <c r="N158" i="58"/>
  <c r="Z157" i="58"/>
  <c r="N157" i="58"/>
  <c r="Z156" i="58"/>
  <c r="N156" i="58"/>
  <c r="Z155" i="58"/>
  <c r="N155" i="58"/>
  <c r="Z154" i="58"/>
  <c r="N154" i="58"/>
  <c r="Z153" i="58"/>
  <c r="N153" i="58"/>
  <c r="Z152" i="58"/>
  <c r="N152" i="58"/>
  <c r="Z151" i="58"/>
  <c r="N151" i="58"/>
  <c r="Z150" i="58"/>
  <c r="N150" i="58"/>
  <c r="Z149" i="58"/>
  <c r="N149" i="58"/>
  <c r="Z148" i="58"/>
  <c r="N148" i="58"/>
  <c r="Z147" i="58"/>
  <c r="M147" i="58"/>
  <c r="AD113" i="58"/>
  <c r="AD110" i="58"/>
  <c r="AD107" i="58"/>
  <c r="AD104" i="58"/>
  <c r="T114" i="58"/>
  <c r="T145" i="58"/>
  <c r="T110" i="58"/>
  <c r="T141" i="58"/>
  <c r="T105" i="58"/>
  <c r="T136" i="58"/>
  <c r="G110" i="58"/>
  <c r="S105" i="58"/>
  <c r="S136" i="58"/>
  <c r="AA115" i="58"/>
  <c r="AA146" i="58"/>
  <c r="O115" i="58"/>
  <c r="O146" i="58"/>
  <c r="AA114" i="58"/>
  <c r="AA145" i="58"/>
  <c r="O114" i="58"/>
  <c r="O145" i="58"/>
  <c r="AA113" i="58"/>
  <c r="AA144" i="58"/>
  <c r="O113" i="58"/>
  <c r="O144" i="58"/>
  <c r="AA112" i="58"/>
  <c r="AA143" i="58"/>
  <c r="O112" i="58"/>
  <c r="O143" i="58"/>
  <c r="AA111" i="58"/>
  <c r="AA142" i="58"/>
  <c r="O111" i="58"/>
  <c r="O142" i="58"/>
  <c r="AA110" i="58"/>
  <c r="AA141" i="58"/>
  <c r="O110" i="58"/>
  <c r="O141" i="58"/>
  <c r="AA109" i="58"/>
  <c r="AA140" i="58"/>
  <c r="O109" i="58"/>
  <c r="O140" i="58"/>
  <c r="AA108" i="58"/>
  <c r="AA139" i="58"/>
  <c r="O108" i="58"/>
  <c r="O139" i="58"/>
  <c r="AA107" i="58"/>
  <c r="AA138" i="58"/>
  <c r="O107" i="58"/>
  <c r="O138" i="58"/>
  <c r="AA106" i="58"/>
  <c r="AA137" i="58"/>
  <c r="O106" i="58"/>
  <c r="O137" i="58"/>
  <c r="AA105" i="58"/>
  <c r="AA136" i="58"/>
  <c r="O105" i="58"/>
  <c r="O136" i="58"/>
  <c r="AA104" i="58"/>
  <c r="AA135" i="58"/>
  <c r="O104" i="58"/>
  <c r="O135" i="58"/>
  <c r="AA103" i="58"/>
  <c r="AA134" i="58"/>
  <c r="O103" i="58"/>
  <c r="O134" i="58"/>
  <c r="F129" i="58"/>
  <c r="F117" i="58"/>
  <c r="F105" i="58"/>
  <c r="Y162" i="58"/>
  <c r="M162" i="58"/>
  <c r="Y161" i="58"/>
  <c r="M161" i="58"/>
  <c r="Y160" i="58"/>
  <c r="M160" i="58"/>
  <c r="Y159" i="58"/>
  <c r="M159" i="58"/>
  <c r="Y158" i="58"/>
  <c r="M158" i="58"/>
  <c r="Y157" i="58"/>
  <c r="M157" i="58"/>
  <c r="Y156" i="58"/>
  <c r="M156" i="58"/>
  <c r="Y155" i="58"/>
  <c r="M155" i="58"/>
  <c r="Y154" i="58"/>
  <c r="M154" i="58"/>
  <c r="Y153" i="58"/>
  <c r="M153" i="58"/>
  <c r="Y152" i="58"/>
  <c r="M152" i="58"/>
  <c r="Y151" i="58"/>
  <c r="M151" i="58"/>
  <c r="Y150" i="58"/>
  <c r="M150" i="58"/>
  <c r="Y149" i="58"/>
  <c r="M149" i="58"/>
  <c r="Y148" i="58"/>
  <c r="M148" i="58"/>
  <c r="Y147" i="58"/>
  <c r="K147" i="58"/>
  <c r="AB113" i="58"/>
  <c r="AB110" i="58"/>
  <c r="AB107" i="58"/>
  <c r="AB104" i="58"/>
  <c r="H114" i="58"/>
  <c r="H109" i="58"/>
  <c r="H105" i="58"/>
  <c r="G111" i="58"/>
  <c r="G105" i="58"/>
  <c r="N116" i="58"/>
  <c r="N147" i="58"/>
  <c r="Z115" i="58"/>
  <c r="Z146" i="58"/>
  <c r="N115" i="58"/>
  <c r="N146" i="58"/>
  <c r="Z114" i="58"/>
  <c r="Z145" i="58"/>
  <c r="N114" i="58"/>
  <c r="N145" i="58"/>
  <c r="Z113" i="58"/>
  <c r="Z144" i="58"/>
  <c r="N113" i="58"/>
  <c r="N144" i="58"/>
  <c r="Z112" i="58"/>
  <c r="Z143" i="58"/>
  <c r="N112" i="58"/>
  <c r="N143" i="58"/>
  <c r="Z111" i="58"/>
  <c r="Z142" i="58"/>
  <c r="N111" i="58"/>
  <c r="N142" i="58"/>
  <c r="Z110" i="58"/>
  <c r="Z141" i="58"/>
  <c r="N110" i="58"/>
  <c r="N141" i="58"/>
  <c r="Z109" i="58"/>
  <c r="Z140" i="58"/>
  <c r="N109" i="58"/>
  <c r="N140" i="58"/>
  <c r="Z108" i="58"/>
  <c r="Z139" i="58"/>
  <c r="N108" i="58"/>
  <c r="N139" i="58"/>
  <c r="Z107" i="58"/>
  <c r="Z138" i="58"/>
  <c r="N107" i="58"/>
  <c r="N138" i="58"/>
  <c r="Z106" i="58"/>
  <c r="Z137" i="58"/>
  <c r="N106" i="58"/>
  <c r="N137" i="58"/>
  <c r="Z105" i="58"/>
  <c r="Z136" i="58"/>
  <c r="N105" i="58"/>
  <c r="N136" i="58"/>
  <c r="Z104" i="58"/>
  <c r="Z135" i="58"/>
  <c r="N104" i="58"/>
  <c r="N135" i="58"/>
  <c r="Z103" i="58"/>
  <c r="Z134" i="58"/>
  <c r="N103" i="58"/>
  <c r="N134" i="58"/>
  <c r="F128" i="58"/>
  <c r="F116" i="58"/>
  <c r="F104" i="58"/>
  <c r="X162" i="58"/>
  <c r="L162" i="58"/>
  <c r="X161" i="58"/>
  <c r="L161" i="58"/>
  <c r="X160" i="58"/>
  <c r="L160" i="58"/>
  <c r="X159" i="58"/>
  <c r="L159" i="58"/>
  <c r="X158" i="58"/>
  <c r="L158" i="58"/>
  <c r="X157" i="58"/>
  <c r="L157" i="58"/>
  <c r="X156" i="58"/>
  <c r="L156" i="58"/>
  <c r="X155" i="58"/>
  <c r="L155" i="58"/>
  <c r="X154" i="58"/>
  <c r="L154" i="58"/>
  <c r="X153" i="58"/>
  <c r="L153" i="58"/>
  <c r="X152" i="58"/>
  <c r="L152" i="58"/>
  <c r="X151" i="58"/>
  <c r="L151" i="58"/>
  <c r="X150" i="58"/>
  <c r="L150" i="58"/>
  <c r="X149" i="58"/>
  <c r="L149" i="58"/>
  <c r="X148" i="58"/>
  <c r="L148" i="58"/>
  <c r="X147" i="58"/>
  <c r="J147" i="58"/>
  <c r="R113" i="58"/>
  <c r="R110" i="58"/>
  <c r="R107" i="58"/>
  <c r="R104" i="58"/>
  <c r="H110" i="58"/>
  <c r="G113" i="58"/>
  <c r="G109" i="58"/>
  <c r="S104" i="58"/>
  <c r="S135" i="58"/>
  <c r="M115" i="58"/>
  <c r="M146" i="58"/>
  <c r="Y114" i="58"/>
  <c r="Y145" i="58"/>
  <c r="M114" i="58"/>
  <c r="M145" i="58"/>
  <c r="Y113" i="58"/>
  <c r="Y144" i="58"/>
  <c r="M113" i="58"/>
  <c r="M144" i="58"/>
  <c r="Y112" i="58"/>
  <c r="Y143" i="58"/>
  <c r="M112" i="58"/>
  <c r="M143" i="58"/>
  <c r="Y111" i="58"/>
  <c r="Y142" i="58"/>
  <c r="M111" i="58"/>
  <c r="M142" i="58"/>
  <c r="Y110" i="58"/>
  <c r="Y141" i="58"/>
  <c r="M110" i="58"/>
  <c r="M141" i="58"/>
  <c r="Y109" i="58"/>
  <c r="Y140" i="58"/>
  <c r="M109" i="58"/>
  <c r="M140" i="58"/>
  <c r="Y108" i="58"/>
  <c r="Y139" i="58"/>
  <c r="M108" i="58"/>
  <c r="M139" i="58"/>
  <c r="Y107" i="58"/>
  <c r="Y138" i="58"/>
  <c r="M107" i="58"/>
  <c r="M138" i="58"/>
  <c r="Y106" i="58"/>
  <c r="Y137" i="58"/>
  <c r="M106" i="58"/>
  <c r="M137" i="58"/>
  <c r="Y105" i="58"/>
  <c r="Y136" i="58"/>
  <c r="M105" i="58"/>
  <c r="M136" i="58"/>
  <c r="Y104" i="58"/>
  <c r="Y135" i="58"/>
  <c r="M104" i="58"/>
  <c r="M135" i="58"/>
  <c r="Y103" i="58"/>
  <c r="Y134" i="58"/>
  <c r="M103" i="58"/>
  <c r="M134" i="58"/>
  <c r="W162" i="58"/>
  <c r="K162" i="58"/>
  <c r="W161" i="58"/>
  <c r="K161" i="58"/>
  <c r="W160" i="58"/>
  <c r="K160" i="58"/>
  <c r="W159" i="58"/>
  <c r="K159" i="58"/>
  <c r="W158" i="58"/>
  <c r="K158" i="58"/>
  <c r="W157" i="58"/>
  <c r="K157" i="58"/>
  <c r="W156" i="58"/>
  <c r="K156" i="58"/>
  <c r="W155" i="58"/>
  <c r="K155" i="58"/>
  <c r="W154" i="58"/>
  <c r="K154" i="58"/>
  <c r="W153" i="58"/>
  <c r="K153" i="58"/>
  <c r="W152" i="58"/>
  <c r="K152" i="58"/>
  <c r="W151" i="58"/>
  <c r="K151" i="58"/>
  <c r="W150" i="58"/>
  <c r="K150" i="58"/>
  <c r="W149" i="58"/>
  <c r="K149" i="58"/>
  <c r="W148" i="58"/>
  <c r="K148" i="58"/>
  <c r="W147" i="58"/>
  <c r="P113" i="58"/>
  <c r="P110" i="58"/>
  <c r="P107" i="58"/>
  <c r="P104" i="58"/>
  <c r="T112" i="58"/>
  <c r="T143" i="58"/>
  <c r="T107" i="58"/>
  <c r="T138" i="58"/>
  <c r="T103" i="58"/>
  <c r="T134" i="58"/>
  <c r="S114" i="58"/>
  <c r="S145" i="58"/>
  <c r="S108" i="58"/>
  <c r="S139" i="58"/>
  <c r="L116" i="58"/>
  <c r="L147" i="58"/>
  <c r="X115" i="58"/>
  <c r="X146" i="58"/>
  <c r="L115" i="58"/>
  <c r="L146" i="58"/>
  <c r="X114" i="58"/>
  <c r="X145" i="58"/>
  <c r="L114" i="58"/>
  <c r="L145" i="58"/>
  <c r="X113" i="58"/>
  <c r="X144" i="58"/>
  <c r="L113" i="58"/>
  <c r="L144" i="58"/>
  <c r="X112" i="58"/>
  <c r="X143" i="58"/>
  <c r="L112" i="58"/>
  <c r="L143" i="58"/>
  <c r="X111" i="58"/>
  <c r="X142" i="58"/>
  <c r="L111" i="58"/>
  <c r="L142" i="58"/>
  <c r="X110" i="58"/>
  <c r="X141" i="58"/>
  <c r="L110" i="58"/>
  <c r="L141" i="58"/>
  <c r="X109" i="58"/>
  <c r="X140" i="58"/>
  <c r="L109" i="58"/>
  <c r="L140" i="58"/>
  <c r="X108" i="58"/>
  <c r="X139" i="58"/>
  <c r="L108" i="58"/>
  <c r="L139" i="58"/>
  <c r="X107" i="58"/>
  <c r="X138" i="58"/>
  <c r="L107" i="58"/>
  <c r="L138" i="58"/>
  <c r="X106" i="58"/>
  <c r="X137" i="58"/>
  <c r="L106" i="58"/>
  <c r="L137" i="58"/>
  <c r="X105" i="58"/>
  <c r="X136" i="58"/>
  <c r="L105" i="58"/>
  <c r="L136" i="58"/>
  <c r="X104" i="58"/>
  <c r="X135" i="58"/>
  <c r="L104" i="58"/>
  <c r="L135" i="58"/>
  <c r="X103" i="58"/>
  <c r="X134" i="58"/>
  <c r="L103" i="58"/>
  <c r="L134" i="58"/>
  <c r="V162" i="58"/>
  <c r="J162" i="58"/>
  <c r="V161" i="58"/>
  <c r="J161" i="58"/>
  <c r="V160" i="58"/>
  <c r="J160" i="58"/>
  <c r="V159" i="58"/>
  <c r="J159" i="58"/>
  <c r="V158" i="58"/>
  <c r="J158" i="58"/>
  <c r="V157" i="58"/>
  <c r="J157" i="58"/>
  <c r="V156" i="58"/>
  <c r="J156" i="58"/>
  <c r="V155" i="58"/>
  <c r="J155" i="58"/>
  <c r="V154" i="58"/>
  <c r="J154" i="58"/>
  <c r="V153" i="58"/>
  <c r="J153" i="58"/>
  <c r="V152" i="58"/>
  <c r="J152" i="58"/>
  <c r="V151" i="58"/>
  <c r="J151" i="58"/>
  <c r="V150" i="58"/>
  <c r="J150" i="58"/>
  <c r="V149" i="58"/>
  <c r="J149" i="58"/>
  <c r="V148" i="58"/>
  <c r="J148" i="58"/>
  <c r="V147" i="58"/>
  <c r="AD146" i="58"/>
  <c r="T113" i="58"/>
  <c r="T144" i="58"/>
  <c r="H111" i="58"/>
  <c r="T106" i="58"/>
  <c r="T137" i="58"/>
  <c r="H103" i="58"/>
  <c r="G115" i="58"/>
  <c r="S111" i="58"/>
  <c r="S142" i="58"/>
  <c r="S107" i="58"/>
  <c r="S138" i="58"/>
  <c r="G104" i="58"/>
  <c r="K115" i="58"/>
  <c r="K146" i="58"/>
  <c r="W114" i="58"/>
  <c r="W145" i="58"/>
  <c r="K114" i="58"/>
  <c r="K145" i="58"/>
  <c r="W113" i="58"/>
  <c r="W144" i="58"/>
  <c r="K113" i="58"/>
  <c r="K144" i="58"/>
  <c r="W112" i="58"/>
  <c r="W143" i="58"/>
  <c r="K112" i="58"/>
  <c r="K143" i="58"/>
  <c r="W111" i="58"/>
  <c r="W142" i="58"/>
  <c r="K111" i="58"/>
  <c r="K142" i="58"/>
  <c r="W110" i="58"/>
  <c r="W141" i="58"/>
  <c r="K110" i="58"/>
  <c r="K141" i="58"/>
  <c r="W109" i="58"/>
  <c r="W140" i="58"/>
  <c r="K109" i="58"/>
  <c r="K140" i="58"/>
  <c r="W108" i="58"/>
  <c r="W139" i="58"/>
  <c r="K108" i="58"/>
  <c r="K139" i="58"/>
  <c r="W107" i="58"/>
  <c r="W138" i="58"/>
  <c r="K107" i="58"/>
  <c r="K138" i="58"/>
  <c r="W106" i="58"/>
  <c r="W137" i="58"/>
  <c r="K106" i="58"/>
  <c r="K137" i="58"/>
  <c r="W105" i="58"/>
  <c r="W136" i="58"/>
  <c r="K105" i="58"/>
  <c r="K136" i="58"/>
  <c r="W104" i="58"/>
  <c r="W135" i="58"/>
  <c r="K104" i="58"/>
  <c r="K135" i="58"/>
  <c r="W103" i="58"/>
  <c r="W134" i="58"/>
  <c r="K103" i="58"/>
  <c r="K134" i="58"/>
  <c r="U162" i="58"/>
  <c r="I162" i="58"/>
  <c r="U161" i="58"/>
  <c r="I161" i="58"/>
  <c r="U160" i="58"/>
  <c r="I160" i="58"/>
  <c r="U159" i="58"/>
  <c r="I159" i="58"/>
  <c r="U158" i="58"/>
  <c r="I158" i="58"/>
  <c r="U157" i="58"/>
  <c r="I157" i="58"/>
  <c r="U156" i="58"/>
  <c r="I156" i="58"/>
  <c r="U155" i="58"/>
  <c r="I155" i="58"/>
  <c r="U154" i="58"/>
  <c r="I154" i="58"/>
  <c r="U153" i="58"/>
  <c r="I153" i="58"/>
  <c r="U152" i="58"/>
  <c r="I152" i="58"/>
  <c r="U151" i="58"/>
  <c r="I151" i="58"/>
  <c r="U150" i="58"/>
  <c r="I150" i="58"/>
  <c r="U149" i="58"/>
  <c r="I149" i="58"/>
  <c r="U148" i="58"/>
  <c r="I148" i="58"/>
  <c r="U147" i="58"/>
  <c r="AC146" i="58"/>
  <c r="AB115" i="58"/>
  <c r="S110" i="58"/>
  <c r="S141" i="58"/>
  <c r="S103" i="58"/>
  <c r="S134" i="58"/>
  <c r="V115" i="58"/>
  <c r="V146" i="58"/>
  <c r="J115" i="58"/>
  <c r="J146" i="58"/>
  <c r="V114" i="58"/>
  <c r="V145" i="58"/>
  <c r="J114" i="58"/>
  <c r="J145" i="58"/>
  <c r="V113" i="58"/>
  <c r="V144" i="58"/>
  <c r="J113" i="58"/>
  <c r="J144" i="58"/>
  <c r="V112" i="58"/>
  <c r="V143" i="58"/>
  <c r="J112" i="58"/>
  <c r="J143" i="58"/>
  <c r="V111" i="58"/>
  <c r="V142" i="58"/>
  <c r="J111" i="58"/>
  <c r="J142" i="58"/>
  <c r="V110" i="58"/>
  <c r="V141" i="58"/>
  <c r="J110" i="58"/>
  <c r="J141" i="58"/>
  <c r="V109" i="58"/>
  <c r="V140" i="58"/>
  <c r="J109" i="58"/>
  <c r="J140" i="58"/>
  <c r="V108" i="58"/>
  <c r="V139" i="58"/>
  <c r="J108" i="58"/>
  <c r="J139" i="58"/>
  <c r="V107" i="58"/>
  <c r="V138" i="58"/>
  <c r="J107" i="58"/>
  <c r="J138" i="58"/>
  <c r="V106" i="58"/>
  <c r="V137" i="58"/>
  <c r="J106" i="58"/>
  <c r="J137" i="58"/>
  <c r="V105" i="58"/>
  <c r="V136" i="58"/>
  <c r="J105" i="58"/>
  <c r="J136" i="58"/>
  <c r="V104" i="58"/>
  <c r="V135" i="58"/>
  <c r="J104" i="58"/>
  <c r="J135" i="58"/>
  <c r="V103" i="58"/>
  <c r="V134" i="58"/>
  <c r="J103" i="58"/>
  <c r="J134" i="58"/>
  <c r="T162" i="58"/>
  <c r="T161" i="58"/>
  <c r="T160" i="58"/>
  <c r="T159" i="58"/>
  <c r="T158" i="58"/>
  <c r="T157" i="58"/>
  <c r="T156" i="58"/>
  <c r="T155" i="58"/>
  <c r="T154" i="58"/>
  <c r="T153" i="58"/>
  <c r="T152" i="58"/>
  <c r="T151" i="58"/>
  <c r="T150" i="58"/>
  <c r="T149" i="58"/>
  <c r="T148" i="58"/>
  <c r="T147" i="58"/>
  <c r="H113" i="58"/>
  <c r="H106" i="58"/>
  <c r="S113" i="58"/>
  <c r="S144" i="58"/>
  <c r="G106" i="58"/>
  <c r="I116" i="58"/>
  <c r="I147" i="58"/>
  <c r="U115" i="58"/>
  <c r="U146" i="58"/>
  <c r="I115" i="58"/>
  <c r="I146" i="58"/>
  <c r="U114" i="58"/>
  <c r="U145" i="58"/>
  <c r="I114" i="58"/>
  <c r="I145" i="58"/>
  <c r="U113" i="58"/>
  <c r="U144" i="58"/>
  <c r="I113" i="58"/>
  <c r="I144" i="58"/>
  <c r="U112" i="58"/>
  <c r="U143" i="58"/>
  <c r="I112" i="58"/>
  <c r="I143" i="58"/>
  <c r="U111" i="58"/>
  <c r="U142" i="58"/>
  <c r="I111" i="58"/>
  <c r="I142" i="58"/>
  <c r="U110" i="58"/>
  <c r="U141" i="58"/>
  <c r="I110" i="58"/>
  <c r="I141" i="58"/>
  <c r="U109" i="58"/>
  <c r="U140" i="58"/>
  <c r="I109" i="58"/>
  <c r="I140" i="58"/>
  <c r="U108" i="58"/>
  <c r="U139" i="58"/>
  <c r="I108" i="58"/>
  <c r="I139" i="58"/>
  <c r="U107" i="58"/>
  <c r="U138" i="58"/>
  <c r="I107" i="58"/>
  <c r="I138" i="58"/>
  <c r="U106" i="58"/>
  <c r="U137" i="58"/>
  <c r="I106" i="58"/>
  <c r="I137" i="58"/>
  <c r="U105" i="58"/>
  <c r="U136" i="58"/>
  <c r="I105" i="58"/>
  <c r="I136" i="58"/>
  <c r="U104" i="58"/>
  <c r="U135" i="58"/>
  <c r="I104" i="58"/>
  <c r="I135" i="58"/>
  <c r="U103" i="58"/>
  <c r="U134" i="58"/>
  <c r="I103" i="58"/>
  <c r="I134" i="58"/>
  <c r="S162" i="58"/>
  <c r="S161" i="58"/>
  <c r="S160" i="58"/>
  <c r="S159" i="58"/>
  <c r="S158" i="58"/>
  <c r="S157" i="58"/>
  <c r="S156" i="58"/>
  <c r="S155" i="58"/>
  <c r="S154" i="58"/>
  <c r="S153" i="58"/>
  <c r="S152" i="58"/>
  <c r="S151" i="58"/>
  <c r="S150" i="58"/>
  <c r="S149" i="58"/>
  <c r="S148" i="58"/>
  <c r="S147" i="58"/>
  <c r="Y146" i="58"/>
  <c r="C10" i="61"/>
  <c r="C11" i="61"/>
  <c r="C36" i="61"/>
  <c r="C9" i="61"/>
  <c r="C8" i="61"/>
  <c r="C35" i="61"/>
  <c r="C39" i="61"/>
  <c r="C40" i="61"/>
  <c r="C37" i="61"/>
  <c r="C7" i="61"/>
  <c r="C12" i="61"/>
  <c r="C38" i="61"/>
  <c r="AD44" i="58"/>
  <c r="AC44" i="58"/>
  <c r="AB44" i="58"/>
  <c r="AA44" i="58"/>
  <c r="Z44" i="58"/>
  <c r="Y44" i="58"/>
  <c r="X44" i="58"/>
  <c r="W44" i="58"/>
  <c r="V44" i="58"/>
  <c r="U44" i="58"/>
  <c r="T44" i="58"/>
  <c r="S44" i="58"/>
  <c r="R44" i="58"/>
  <c r="Q44" i="58"/>
  <c r="P44" i="58"/>
  <c r="O44" i="58"/>
  <c r="N44" i="58"/>
  <c r="M44" i="58"/>
  <c r="L44" i="58"/>
  <c r="K44" i="58"/>
  <c r="J44" i="58"/>
  <c r="I44" i="58"/>
  <c r="H44" i="58"/>
  <c r="G44" i="58"/>
  <c r="F44" i="58"/>
  <c r="E44" i="58"/>
  <c r="E43" i="58" s="1"/>
  <c r="D44" i="58"/>
  <c r="D43" i="58" s="1"/>
  <c r="C44" i="58"/>
  <c r="C43" i="58" s="1"/>
  <c r="C13" i="58"/>
  <c r="J217" i="4"/>
  <c r="F210" i="4"/>
  <c r="F209" i="4"/>
  <c r="F207" i="4"/>
  <c r="I204" i="4"/>
  <c r="F204" i="4"/>
  <c r="F201" i="4"/>
  <c r="F200" i="4"/>
  <c r="F197" i="4"/>
  <c r="F196" i="4"/>
  <c r="F194" i="4"/>
  <c r="F191" i="4"/>
  <c r="F188" i="4"/>
  <c r="J187" i="4"/>
  <c r="F187" i="4"/>
  <c r="F189" i="4"/>
  <c r="F190" i="4"/>
  <c r="F192" i="4"/>
  <c r="F193" i="4"/>
  <c r="F195" i="4"/>
  <c r="F198" i="4"/>
  <c r="F199" i="4"/>
  <c r="F202" i="4"/>
  <c r="F203" i="4"/>
  <c r="F205" i="4"/>
  <c r="F206" i="4"/>
  <c r="F208" i="4"/>
  <c r="F186" i="4"/>
  <c r="AA50" i="58" l="1"/>
  <c r="K38" i="92" s="1"/>
  <c r="AA49" i="58"/>
  <c r="K37" i="92" s="1"/>
  <c r="AB50" i="58"/>
  <c r="K38" i="93" s="1"/>
  <c r="AB49" i="58"/>
  <c r="K37" i="93" s="1"/>
  <c r="K32" i="88"/>
  <c r="W50" i="58"/>
  <c r="K38" i="88" s="1"/>
  <c r="W49" i="58"/>
  <c r="K37" i="88" s="1"/>
  <c r="Z50" i="58"/>
  <c r="K38" i="91" s="1"/>
  <c r="Z49" i="58"/>
  <c r="K37" i="91" s="1"/>
  <c r="AC50" i="58"/>
  <c r="K38" i="94" s="1"/>
  <c r="AC49" i="58"/>
  <c r="K37" i="94" s="1"/>
  <c r="V49" i="58"/>
  <c r="K37" i="87" s="1"/>
  <c r="V50" i="58"/>
  <c r="K38" i="87" s="1"/>
  <c r="AD49" i="58"/>
  <c r="K37" i="95" s="1"/>
  <c r="AD50" i="58"/>
  <c r="K38" i="95" s="1"/>
  <c r="X50" i="58"/>
  <c r="K38" i="89" s="1"/>
  <c r="X49" i="58"/>
  <c r="K37" i="89" s="1"/>
  <c r="K32" i="90"/>
  <c r="Y50" i="58"/>
  <c r="K38" i="90" s="1"/>
  <c r="Y49" i="58"/>
  <c r="K37" i="90" s="1"/>
  <c r="Q50" i="58"/>
  <c r="K38" i="82" s="1"/>
  <c r="Q49" i="58"/>
  <c r="K37" i="82" s="1"/>
  <c r="K32" i="61"/>
  <c r="F50" i="58"/>
  <c r="F49" i="58"/>
  <c r="K37" i="61" s="1"/>
  <c r="R50" i="58"/>
  <c r="K38" i="83" s="1"/>
  <c r="R49" i="58"/>
  <c r="K37" i="83" s="1"/>
  <c r="P49" i="58"/>
  <c r="K37" i="81" s="1"/>
  <c r="P50" i="58"/>
  <c r="K38" i="81" s="1"/>
  <c r="T50" i="58"/>
  <c r="K38" i="85" s="1"/>
  <c r="T49" i="58"/>
  <c r="K37" i="85" s="1"/>
  <c r="U50" i="58"/>
  <c r="K38" i="86" s="1"/>
  <c r="U49" i="58"/>
  <c r="K37" i="86" s="1"/>
  <c r="K32" i="75"/>
  <c r="J50" i="58"/>
  <c r="K38" i="75" s="1"/>
  <c r="J49" i="58"/>
  <c r="K37" i="75" s="1"/>
  <c r="K32" i="76"/>
  <c r="K50" i="58"/>
  <c r="K38" i="76" s="1"/>
  <c r="K49" i="58"/>
  <c r="K37" i="76" s="1"/>
  <c r="K32" i="74"/>
  <c r="I50" i="58"/>
  <c r="K38" i="74" s="1"/>
  <c r="I49" i="58"/>
  <c r="K37" i="74" s="1"/>
  <c r="K32" i="77"/>
  <c r="L50" i="58"/>
  <c r="K38" i="77" s="1"/>
  <c r="L49" i="58"/>
  <c r="K37" i="77" s="1"/>
  <c r="K32" i="72"/>
  <c r="G50" i="58"/>
  <c r="K38" i="72" s="1"/>
  <c r="G49" i="58"/>
  <c r="K37" i="72" s="1"/>
  <c r="K32" i="73"/>
  <c r="H50" i="58"/>
  <c r="K38" i="73" s="1"/>
  <c r="H49" i="58"/>
  <c r="K37" i="73" s="1"/>
  <c r="K32" i="79"/>
  <c r="N50" i="58"/>
  <c r="K38" i="79" s="1"/>
  <c r="N49" i="58"/>
  <c r="K37" i="79" s="1"/>
  <c r="K32" i="84"/>
  <c r="S50" i="58"/>
  <c r="K38" i="84" s="1"/>
  <c r="S49" i="58"/>
  <c r="K37" i="84" s="1"/>
  <c r="M49" i="58"/>
  <c r="K37" i="78" s="1"/>
  <c r="M50" i="58"/>
  <c r="K38" i="78" s="1"/>
  <c r="O50" i="58"/>
  <c r="K38" i="80" s="1"/>
  <c r="O49" i="58"/>
  <c r="K37" i="80" s="1"/>
  <c r="S61" i="58"/>
  <c r="L61" i="58"/>
  <c r="AB54" i="58"/>
  <c r="N61" i="58"/>
  <c r="H60" i="58"/>
  <c r="AD43" i="58"/>
  <c r="K31" i="95" s="1"/>
  <c r="C13" i="95" s="1"/>
  <c r="K32" i="95"/>
  <c r="AC61" i="58"/>
  <c r="AC43" i="58"/>
  <c r="K31" i="94" s="1"/>
  <c r="C13" i="94" s="1"/>
  <c r="K32" i="94"/>
  <c r="AB61" i="58"/>
  <c r="AB43" i="58"/>
  <c r="K31" i="93" s="1"/>
  <c r="C13" i="93" s="1"/>
  <c r="K32" i="93"/>
  <c r="AA43" i="58"/>
  <c r="K31" i="92" s="1"/>
  <c r="C13" i="92" s="1"/>
  <c r="K32" i="92"/>
  <c r="Z43" i="58"/>
  <c r="K31" i="91" s="1"/>
  <c r="C13" i="91" s="1"/>
  <c r="K32" i="91"/>
  <c r="X43" i="58"/>
  <c r="K31" i="89" s="1"/>
  <c r="C13" i="89" s="1"/>
  <c r="K32" i="89"/>
  <c r="V61" i="58"/>
  <c r="V43" i="58"/>
  <c r="K31" i="87" s="1"/>
  <c r="C13" i="87" s="1"/>
  <c r="K32" i="87"/>
  <c r="U43" i="58"/>
  <c r="K31" i="86" s="1"/>
  <c r="C13" i="86" s="1"/>
  <c r="K32" i="86"/>
  <c r="T61" i="58"/>
  <c r="T43" i="58"/>
  <c r="K31" i="85" s="1"/>
  <c r="C13" i="85" s="1"/>
  <c r="K32" i="85"/>
  <c r="R43" i="58"/>
  <c r="K31" i="83" s="1"/>
  <c r="C13" i="83" s="1"/>
  <c r="K32" i="83"/>
  <c r="Q43" i="58"/>
  <c r="K31" i="82" s="1"/>
  <c r="C13" i="82" s="1"/>
  <c r="K32" i="82"/>
  <c r="P43" i="58"/>
  <c r="K31" i="81" s="1"/>
  <c r="C13" i="81" s="1"/>
  <c r="K32" i="81"/>
  <c r="P61" i="58"/>
  <c r="O43" i="58"/>
  <c r="K31" i="80" s="1"/>
  <c r="C13" i="80" s="1"/>
  <c r="K32" i="80"/>
  <c r="M43" i="58"/>
  <c r="K31" i="78" s="1"/>
  <c r="C13" i="78" s="1"/>
  <c r="K32" i="78"/>
  <c r="R61" i="58"/>
  <c r="X61" i="58"/>
  <c r="M61" i="58"/>
  <c r="Z61" i="58"/>
  <c r="W61" i="58"/>
  <c r="F61" i="58"/>
  <c r="Y61" i="58"/>
  <c r="AA61" i="58"/>
  <c r="O61" i="58"/>
  <c r="I61" i="58"/>
  <c r="U61" i="58"/>
  <c r="Q61" i="58"/>
  <c r="AD61" i="58"/>
  <c r="K61" i="58"/>
  <c r="J61" i="58"/>
  <c r="F53" i="58"/>
  <c r="R53" i="58"/>
  <c r="AD54" i="58"/>
  <c r="L43" i="58"/>
  <c r="K31" i="77" s="1"/>
  <c r="C13" i="77" s="1"/>
  <c r="G60" i="58"/>
  <c r="V60" i="58"/>
  <c r="L60" i="58"/>
  <c r="S60" i="58"/>
  <c r="N60" i="58"/>
  <c r="K60" i="58"/>
  <c r="O60" i="58"/>
  <c r="W60" i="58"/>
  <c r="F60" i="58"/>
  <c r="AC53" i="58"/>
  <c r="J60" i="58"/>
  <c r="T60" i="58"/>
  <c r="AC60" i="58"/>
  <c r="AB60" i="58"/>
  <c r="R60" i="58"/>
  <c r="X60" i="58"/>
  <c r="P60" i="58"/>
  <c r="M60" i="58"/>
  <c r="Z60" i="58"/>
  <c r="Y60" i="58"/>
  <c r="AA60" i="58"/>
  <c r="I60" i="58"/>
  <c r="U60" i="58"/>
  <c r="V53" i="58"/>
  <c r="S53" i="58"/>
  <c r="Q60" i="58"/>
  <c r="AD60" i="58"/>
  <c r="G54" i="58"/>
  <c r="L53" i="58"/>
  <c r="F54" i="58"/>
  <c r="H54" i="58"/>
  <c r="N53" i="58"/>
  <c r="M53" i="58"/>
  <c r="P53" i="58"/>
  <c r="W53" i="58"/>
  <c r="AA53" i="58"/>
  <c r="I53" i="58"/>
  <c r="U53" i="58"/>
  <c r="Q53" i="58"/>
  <c r="F52" i="58"/>
  <c r="AD53" i="58"/>
  <c r="G53" i="58"/>
  <c r="K53" i="58"/>
  <c r="X53" i="58"/>
  <c r="Z53" i="58"/>
  <c r="O53" i="58"/>
  <c r="H53" i="58"/>
  <c r="T53" i="58"/>
  <c r="Y53" i="58"/>
  <c r="J53" i="58"/>
  <c r="AB53" i="58"/>
  <c r="H59" i="58"/>
  <c r="J52" i="58"/>
  <c r="K40" i="75" s="1"/>
  <c r="V7" i="58"/>
  <c r="V46" i="58"/>
  <c r="K34" i="87" s="1"/>
  <c r="B2" i="87" s="1"/>
  <c r="M7" i="58"/>
  <c r="M46" i="58"/>
  <c r="K34" i="78" s="1"/>
  <c r="B2" i="78" s="1"/>
  <c r="Y7" i="58"/>
  <c r="Y46" i="58"/>
  <c r="K34" i="90" s="1"/>
  <c r="B2" i="90" s="1"/>
  <c r="AB52" i="58"/>
  <c r="K40" i="93" s="1"/>
  <c r="I7" i="58"/>
  <c r="I46" i="58"/>
  <c r="K34" i="74" s="1"/>
  <c r="B2" i="74" s="1"/>
  <c r="J7" i="58"/>
  <c r="J46" i="58"/>
  <c r="K34" i="75" s="1"/>
  <c r="B2" i="75" s="1"/>
  <c r="K7" i="58"/>
  <c r="K46" i="58"/>
  <c r="K34" i="76" s="1"/>
  <c r="B2" i="76" s="1"/>
  <c r="N7" i="58"/>
  <c r="N46" i="58"/>
  <c r="K34" i="79" s="1"/>
  <c r="B2" i="79" s="1"/>
  <c r="O7" i="58"/>
  <c r="O46" i="58"/>
  <c r="K34" i="80" s="1"/>
  <c r="B2" i="80" s="1"/>
  <c r="AA7" i="58"/>
  <c r="AA46" i="58"/>
  <c r="K34" i="92" s="1"/>
  <c r="B2" i="92" s="1"/>
  <c r="P7" i="58"/>
  <c r="P46" i="58"/>
  <c r="K34" i="81" s="1"/>
  <c r="B2" i="81" s="1"/>
  <c r="AB7" i="58"/>
  <c r="AB46" i="58"/>
  <c r="K34" i="93" s="1"/>
  <c r="B2" i="93" s="1"/>
  <c r="J43" i="58"/>
  <c r="K31" i="75" s="1"/>
  <c r="C13" i="75" s="1"/>
  <c r="AD52" i="58"/>
  <c r="K40" i="95" s="1"/>
  <c r="R52" i="58"/>
  <c r="K40" i="83" s="1"/>
  <c r="Z7" i="58"/>
  <c r="Z46" i="58"/>
  <c r="K34" i="91" s="1"/>
  <c r="B2" i="91" s="1"/>
  <c r="P52" i="58"/>
  <c r="K40" i="81" s="1"/>
  <c r="F7" i="58"/>
  <c r="F46" i="58"/>
  <c r="K34" i="61" s="1"/>
  <c r="B2" i="61" s="1"/>
  <c r="R7" i="58"/>
  <c r="R46" i="58"/>
  <c r="K34" i="83" s="1"/>
  <c r="B2" i="83" s="1"/>
  <c r="AD7" i="58"/>
  <c r="AD46" i="58"/>
  <c r="K34" i="95" s="1"/>
  <c r="B2" i="95" s="1"/>
  <c r="L7" i="58"/>
  <c r="L46" i="58"/>
  <c r="K34" i="77" s="1"/>
  <c r="B2" i="77" s="1"/>
  <c r="Q7" i="58"/>
  <c r="Q46" i="58"/>
  <c r="K34" i="82" s="1"/>
  <c r="B2" i="82" s="1"/>
  <c r="G7" i="58"/>
  <c r="G46" i="58"/>
  <c r="K34" i="72" s="1"/>
  <c r="B2" i="72" s="1"/>
  <c r="S7" i="58"/>
  <c r="S46" i="58"/>
  <c r="K34" i="84" s="1"/>
  <c r="B2" i="84" s="1"/>
  <c r="Y52" i="58"/>
  <c r="K40" i="90" s="1"/>
  <c r="U7" i="58"/>
  <c r="U46" i="58"/>
  <c r="K34" i="86" s="1"/>
  <c r="B2" i="86" s="1"/>
  <c r="W7" i="58"/>
  <c r="W46" i="58"/>
  <c r="K34" i="88" s="1"/>
  <c r="B2" i="88" s="1"/>
  <c r="X7" i="58"/>
  <c r="X46" i="58"/>
  <c r="K34" i="89" s="1"/>
  <c r="B2" i="89" s="1"/>
  <c r="AC7" i="58"/>
  <c r="AC46" i="58"/>
  <c r="K34" i="94" s="1"/>
  <c r="B2" i="94" s="1"/>
  <c r="H7" i="58"/>
  <c r="H46" i="58"/>
  <c r="K34" i="73" s="1"/>
  <c r="B2" i="73" s="1"/>
  <c r="T7" i="58"/>
  <c r="T46" i="58"/>
  <c r="K34" i="85" s="1"/>
  <c r="B2" i="85" s="1"/>
  <c r="I52" i="58"/>
  <c r="K40" i="74" s="1"/>
  <c r="F59" i="58"/>
  <c r="N52" i="58"/>
  <c r="K40" i="79" s="1"/>
  <c r="V59" i="58"/>
  <c r="Z59" i="58"/>
  <c r="I59" i="58"/>
  <c r="AB59" i="58"/>
  <c r="S59" i="58"/>
  <c r="G59" i="58"/>
  <c r="Y59" i="58"/>
  <c r="F43" i="58"/>
  <c r="K31" i="61" s="1"/>
  <c r="Z52" i="58"/>
  <c r="K40" i="91" s="1"/>
  <c r="U59" i="58"/>
  <c r="S52" i="58"/>
  <c r="K40" i="84" s="1"/>
  <c r="K59" i="58"/>
  <c r="T59" i="58"/>
  <c r="G52" i="58"/>
  <c r="K40" i="72" s="1"/>
  <c r="U52" i="58"/>
  <c r="K40" i="86" s="1"/>
  <c r="K52" i="58"/>
  <c r="K40" i="76" s="1"/>
  <c r="T52" i="58"/>
  <c r="K40" i="85" s="1"/>
  <c r="Q59" i="58"/>
  <c r="W59" i="58"/>
  <c r="L59" i="58"/>
  <c r="O59" i="58"/>
  <c r="Q52" i="58"/>
  <c r="K40" i="82" s="1"/>
  <c r="W52" i="58"/>
  <c r="K40" i="88" s="1"/>
  <c r="L52" i="58"/>
  <c r="K40" i="77" s="1"/>
  <c r="O52" i="58"/>
  <c r="K40" i="80" s="1"/>
  <c r="AC59" i="58"/>
  <c r="X59" i="58"/>
  <c r="AA59" i="58"/>
  <c r="AC52" i="58"/>
  <c r="K40" i="94" s="1"/>
  <c r="X52" i="58"/>
  <c r="K40" i="89" s="1"/>
  <c r="AA52" i="58"/>
  <c r="K40" i="92" s="1"/>
  <c r="V52" i="58"/>
  <c r="K40" i="87" s="1"/>
  <c r="M59" i="58"/>
  <c r="R59" i="58"/>
  <c r="J59" i="58"/>
  <c r="M52" i="58"/>
  <c r="K40" i="78" s="1"/>
  <c r="N59" i="58"/>
  <c r="P59" i="58"/>
  <c r="AD59" i="58"/>
  <c r="H52" i="58"/>
  <c r="K40" i="73" s="1"/>
  <c r="N45" i="58"/>
  <c r="K33" i="79" s="1"/>
  <c r="N43" i="58"/>
  <c r="K31" i="79" s="1"/>
  <c r="C13" i="79" s="1"/>
  <c r="Y45" i="58"/>
  <c r="K33" i="90" s="1"/>
  <c r="Y43" i="58"/>
  <c r="K31" i="90" s="1"/>
  <c r="C13" i="90" s="1"/>
  <c r="G45" i="58"/>
  <c r="K33" i="72" s="1"/>
  <c r="G43" i="58"/>
  <c r="K31" i="72" s="1"/>
  <c r="C13" i="72" s="1"/>
  <c r="S45" i="58"/>
  <c r="K33" i="84" s="1"/>
  <c r="S43" i="58"/>
  <c r="K31" i="84" s="1"/>
  <c r="C13" i="84" s="1"/>
  <c r="H45" i="58"/>
  <c r="K33" i="73" s="1"/>
  <c r="H43" i="58"/>
  <c r="K31" i="73" s="1"/>
  <c r="C13" i="73" s="1"/>
  <c r="I45" i="58"/>
  <c r="K33" i="74" s="1"/>
  <c r="I43" i="58"/>
  <c r="K31" i="74" s="1"/>
  <c r="C13" i="74" s="1"/>
  <c r="K45" i="58"/>
  <c r="K33" i="76" s="1"/>
  <c r="K43" i="58"/>
  <c r="K31" i="76" s="1"/>
  <c r="C13" i="76" s="1"/>
  <c r="W45" i="58"/>
  <c r="K33" i="88" s="1"/>
  <c r="W43" i="58"/>
  <c r="K31" i="88" s="1"/>
  <c r="C13" i="88" s="1"/>
  <c r="V45" i="58"/>
  <c r="K33" i="87" s="1"/>
  <c r="J45" i="58"/>
  <c r="K33" i="75" s="1"/>
  <c r="T45" i="58"/>
  <c r="K33" i="85" s="1"/>
  <c r="U45" i="58"/>
  <c r="K33" i="86" s="1"/>
  <c r="X45" i="58"/>
  <c r="K33" i="89" s="1"/>
  <c r="Z45" i="58"/>
  <c r="K33" i="91" s="1"/>
  <c r="C45" i="58"/>
  <c r="O45" i="58"/>
  <c r="K33" i="80" s="1"/>
  <c r="AA45" i="58"/>
  <c r="K33" i="92" s="1"/>
  <c r="D45" i="58"/>
  <c r="P45" i="58"/>
  <c r="K33" i="81" s="1"/>
  <c r="AB45" i="58"/>
  <c r="K33" i="93" s="1"/>
  <c r="E45" i="58"/>
  <c r="Q45" i="58"/>
  <c r="K33" i="82" s="1"/>
  <c r="AC45" i="58"/>
  <c r="K33" i="94" s="1"/>
  <c r="L45" i="58"/>
  <c r="K33" i="77" s="1"/>
  <c r="M45" i="58"/>
  <c r="K33" i="78" s="1"/>
  <c r="F45" i="58"/>
  <c r="K33" i="61" s="1"/>
  <c r="R45" i="58"/>
  <c r="K33" i="83" s="1"/>
  <c r="AD45" i="58"/>
  <c r="K33" i="95" s="1"/>
  <c r="AM5" i="4"/>
  <c r="AN5" i="4"/>
  <c r="AO5" i="4"/>
  <c r="AP5" i="4"/>
  <c r="AQ5" i="4"/>
  <c r="AM6" i="4"/>
  <c r="AN6" i="4"/>
  <c r="AO6" i="4"/>
  <c r="AP6" i="4"/>
  <c r="AQ6" i="4"/>
  <c r="AM7" i="4"/>
  <c r="AN7" i="4"/>
  <c r="AO7" i="4"/>
  <c r="AP7" i="4"/>
  <c r="AQ7" i="4"/>
  <c r="AM8" i="4"/>
  <c r="AN8" i="4"/>
  <c r="AO8" i="4"/>
  <c r="AP8" i="4"/>
  <c r="AQ8" i="4"/>
  <c r="AM9" i="4"/>
  <c r="AN9" i="4"/>
  <c r="AO9" i="4"/>
  <c r="AP9" i="4"/>
  <c r="AQ9" i="4"/>
  <c r="AM10" i="4"/>
  <c r="AN10" i="4"/>
  <c r="AO10" i="4"/>
  <c r="AP10" i="4"/>
  <c r="AQ10" i="4"/>
  <c r="AM11" i="4"/>
  <c r="AN11" i="4"/>
  <c r="AO11" i="4"/>
  <c r="AP11" i="4"/>
  <c r="AQ11" i="4"/>
  <c r="AM12" i="4"/>
  <c r="AN12" i="4"/>
  <c r="AO12" i="4"/>
  <c r="AP12" i="4"/>
  <c r="AQ12" i="4"/>
  <c r="AM13" i="4"/>
  <c r="AN13" i="4"/>
  <c r="AO13" i="4"/>
  <c r="AP13" i="4"/>
  <c r="AQ13" i="4"/>
  <c r="AM14" i="4"/>
  <c r="AN14" i="4"/>
  <c r="AO14" i="4"/>
  <c r="AP14" i="4"/>
  <c r="AQ14" i="4"/>
  <c r="AM15" i="4"/>
  <c r="AN15" i="4"/>
  <c r="AO15" i="4"/>
  <c r="AP15" i="4"/>
  <c r="AQ15" i="4"/>
  <c r="AM16" i="4"/>
  <c r="AN16" i="4"/>
  <c r="AO16" i="4"/>
  <c r="AP16" i="4"/>
  <c r="AQ16" i="4"/>
  <c r="AM17" i="4"/>
  <c r="AN17" i="4"/>
  <c r="AO17" i="4"/>
  <c r="AP17" i="4"/>
  <c r="AQ17" i="4"/>
  <c r="AM18" i="4"/>
  <c r="AN18" i="4"/>
  <c r="AO18" i="4"/>
  <c r="AP18" i="4"/>
  <c r="AQ18" i="4"/>
  <c r="AM19" i="4"/>
  <c r="AN19" i="4"/>
  <c r="AO19" i="4"/>
  <c r="AP19" i="4"/>
  <c r="AQ19" i="4"/>
  <c r="AM20" i="4"/>
  <c r="AN20" i="4"/>
  <c r="AO20" i="4"/>
  <c r="AP20" i="4"/>
  <c r="AQ20" i="4"/>
  <c r="AM21" i="4"/>
  <c r="AN21" i="4"/>
  <c r="AO21" i="4"/>
  <c r="AP21" i="4"/>
  <c r="AQ21" i="4"/>
  <c r="AM22" i="4"/>
  <c r="AN22" i="4"/>
  <c r="AO22" i="4"/>
  <c r="AP22" i="4"/>
  <c r="AQ22" i="4"/>
  <c r="AM23" i="4"/>
  <c r="AN23" i="4"/>
  <c r="AO23" i="4"/>
  <c r="AP23" i="4"/>
  <c r="AQ23" i="4"/>
  <c r="AM24" i="4"/>
  <c r="AN24" i="4"/>
  <c r="AO24" i="4"/>
  <c r="AP24" i="4"/>
  <c r="AQ24" i="4"/>
  <c r="AM25" i="4"/>
  <c r="AN25" i="4"/>
  <c r="AO25" i="4"/>
  <c r="I234" i="4" s="1"/>
  <c r="AP25" i="4"/>
  <c r="AQ25" i="4"/>
  <c r="AM26" i="4"/>
  <c r="AN26" i="4"/>
  <c r="AO26" i="4"/>
  <c r="AP26" i="4"/>
  <c r="AQ26" i="4"/>
  <c r="AM27" i="4"/>
  <c r="AN27" i="4"/>
  <c r="AO27" i="4"/>
  <c r="AP27" i="4"/>
  <c r="AQ27" i="4"/>
  <c r="AM28" i="4"/>
  <c r="AN28" i="4"/>
  <c r="AO28" i="4"/>
  <c r="AP28" i="4"/>
  <c r="AQ28" i="4"/>
  <c r="AM29" i="4"/>
  <c r="AN29" i="4"/>
  <c r="AO29" i="4"/>
  <c r="AP29" i="4"/>
  <c r="AQ29" i="4"/>
  <c r="AM30" i="4"/>
  <c r="AN30" i="4"/>
  <c r="AO30" i="4"/>
  <c r="AP30" i="4"/>
  <c r="AQ30" i="4"/>
  <c r="AM31" i="4"/>
  <c r="AN31" i="4"/>
  <c r="AO31" i="4"/>
  <c r="AP31" i="4"/>
  <c r="AQ31" i="4"/>
  <c r="AQ4" i="4"/>
  <c r="AO4" i="4"/>
  <c r="AN4" i="4"/>
  <c r="AM4" i="4"/>
  <c r="AP4" i="4"/>
  <c r="AJ6" i="4"/>
  <c r="AK6" i="4" s="1"/>
  <c r="AJ5" i="4"/>
  <c r="AK5" i="4" s="1"/>
  <c r="AJ22" i="4"/>
  <c r="AJ28" i="4"/>
  <c r="AJ17" i="4"/>
  <c r="AJ31" i="4"/>
  <c r="AJ23" i="4"/>
  <c r="AJ12" i="4"/>
  <c r="AJ24" i="4"/>
  <c r="AJ15" i="4"/>
  <c r="AJ20" i="4"/>
  <c r="AJ13" i="4"/>
  <c r="AJ18" i="4"/>
  <c r="AJ11" i="4"/>
  <c r="AJ14" i="4"/>
  <c r="AJ16" i="4"/>
  <c r="AJ7" i="4"/>
  <c r="AJ19" i="4"/>
  <c r="AJ29" i="4"/>
  <c r="AJ30" i="4"/>
  <c r="AJ21" i="4"/>
  <c r="AJ8" i="4"/>
  <c r="AJ27" i="4"/>
  <c r="AJ10" i="4"/>
  <c r="AJ26" i="4"/>
  <c r="AJ25" i="4"/>
  <c r="AJ9" i="4"/>
  <c r="AJ4" i="4"/>
  <c r="AK4" i="4" s="1"/>
  <c r="AC58" i="58" l="1"/>
  <c r="AC48" i="58" s="1"/>
  <c r="K36" i="94" s="1"/>
  <c r="B25" i="94" s="1"/>
  <c r="R58" i="58"/>
  <c r="R48" i="58" s="1"/>
  <c r="K36" i="83" s="1"/>
  <c r="B25" i="83" s="1"/>
  <c r="H237" i="4"/>
  <c r="H207" i="4"/>
  <c r="H195" i="4"/>
  <c r="H225" i="4"/>
  <c r="K199" i="4"/>
  <c r="K229" i="4"/>
  <c r="L229" i="4"/>
  <c r="L199" i="4"/>
  <c r="G202" i="4"/>
  <c r="G232" i="4"/>
  <c r="G190" i="4"/>
  <c r="G220" i="4"/>
  <c r="L187" i="4"/>
  <c r="L217" i="4"/>
  <c r="H234" i="4"/>
  <c r="H204" i="4"/>
  <c r="J194" i="4"/>
  <c r="J224" i="4"/>
  <c r="L203" i="4"/>
  <c r="L233" i="4"/>
  <c r="K238" i="4"/>
  <c r="K208" i="4"/>
  <c r="I206" i="4"/>
  <c r="I236" i="4"/>
  <c r="G234" i="4"/>
  <c r="G204" i="4"/>
  <c r="J231" i="4"/>
  <c r="J201" i="4"/>
  <c r="H199" i="4"/>
  <c r="H229" i="4"/>
  <c r="K226" i="4"/>
  <c r="K196" i="4"/>
  <c r="I194" i="4"/>
  <c r="I224" i="4"/>
  <c r="G222" i="4"/>
  <c r="G192" i="4"/>
  <c r="J219" i="4"/>
  <c r="J189" i="4"/>
  <c r="H187" i="4"/>
  <c r="H217" i="4"/>
  <c r="L209" i="4"/>
  <c r="L239" i="4"/>
  <c r="L191" i="4"/>
  <c r="L221" i="4"/>
  <c r="J238" i="4"/>
  <c r="J208" i="4"/>
  <c r="H236" i="4"/>
  <c r="H206" i="4"/>
  <c r="K203" i="4"/>
  <c r="K233" i="4"/>
  <c r="I201" i="4"/>
  <c r="I231" i="4"/>
  <c r="G199" i="4"/>
  <c r="G229" i="4"/>
  <c r="J226" i="4"/>
  <c r="J196" i="4"/>
  <c r="H194" i="4"/>
  <c r="H224" i="4"/>
  <c r="K191" i="4"/>
  <c r="K221" i="4"/>
  <c r="I189" i="4"/>
  <c r="I219" i="4"/>
  <c r="G217" i="4"/>
  <c r="G187" i="4"/>
  <c r="L227" i="4"/>
  <c r="L197" i="4"/>
  <c r="G230" i="4"/>
  <c r="G200" i="4"/>
  <c r="I190" i="4"/>
  <c r="I220" i="4"/>
  <c r="G207" i="4"/>
  <c r="G237" i="4"/>
  <c r="G195" i="4"/>
  <c r="G225" i="4"/>
  <c r="L206" i="4"/>
  <c r="L236" i="4"/>
  <c r="K206" i="4"/>
  <c r="K236" i="4"/>
  <c r="I192" i="4"/>
  <c r="I222" i="4"/>
  <c r="L224" i="4"/>
  <c r="L194" i="4"/>
  <c r="I229" i="4"/>
  <c r="I199" i="4"/>
  <c r="G236" i="4"/>
  <c r="G206" i="4"/>
  <c r="I196" i="4"/>
  <c r="I226" i="4"/>
  <c r="J240" i="4"/>
  <c r="J210" i="4"/>
  <c r="G231" i="4"/>
  <c r="G201" i="4"/>
  <c r="K223" i="4"/>
  <c r="K193" i="4"/>
  <c r="L186" i="4"/>
  <c r="L216" i="4"/>
  <c r="L196" i="4"/>
  <c r="L226" i="4"/>
  <c r="I210" i="4"/>
  <c r="I240" i="4"/>
  <c r="G208" i="4"/>
  <c r="G238" i="4"/>
  <c r="J235" i="4"/>
  <c r="J205" i="4"/>
  <c r="H203" i="4"/>
  <c r="H233" i="4"/>
  <c r="K200" i="4"/>
  <c r="K230" i="4"/>
  <c r="G226" i="4"/>
  <c r="G196" i="4"/>
  <c r="J193" i="4"/>
  <c r="J223" i="4"/>
  <c r="H221" i="4"/>
  <c r="H191" i="4"/>
  <c r="K188" i="4"/>
  <c r="K218" i="4"/>
  <c r="I216" i="4"/>
  <c r="I186" i="4"/>
  <c r="J239" i="4"/>
  <c r="J209" i="4"/>
  <c r="J227" i="4"/>
  <c r="J197" i="4"/>
  <c r="K222" i="4"/>
  <c r="K192" i="4"/>
  <c r="L219" i="4"/>
  <c r="L189" i="4"/>
  <c r="H202" i="4"/>
  <c r="H232" i="4"/>
  <c r="H190" i="4"/>
  <c r="H220" i="4"/>
  <c r="K224" i="4"/>
  <c r="K194" i="4"/>
  <c r="K231" i="4"/>
  <c r="K201" i="4"/>
  <c r="I187" i="4"/>
  <c r="I217" i="4"/>
  <c r="L200" i="4"/>
  <c r="L230" i="4"/>
  <c r="K240" i="4"/>
  <c r="K210" i="4"/>
  <c r="H201" i="4"/>
  <c r="H231" i="4"/>
  <c r="H189" i="4"/>
  <c r="H219" i="4"/>
  <c r="K235" i="4"/>
  <c r="K205" i="4"/>
  <c r="H196" i="4"/>
  <c r="H226" i="4"/>
  <c r="J216" i="4"/>
  <c r="J186" i="4"/>
  <c r="L225" i="4"/>
  <c r="L195" i="4"/>
  <c r="L207" i="4"/>
  <c r="L237" i="4"/>
  <c r="H240" i="4"/>
  <c r="H210" i="4"/>
  <c r="K207" i="4"/>
  <c r="K237" i="4"/>
  <c r="I235" i="4"/>
  <c r="I205" i="4"/>
  <c r="G203" i="4"/>
  <c r="G233" i="4"/>
  <c r="J200" i="4"/>
  <c r="J230" i="4"/>
  <c r="K225" i="4"/>
  <c r="K195" i="4"/>
  <c r="I193" i="4"/>
  <c r="I223" i="4"/>
  <c r="G221" i="4"/>
  <c r="G191" i="4"/>
  <c r="J188" i="4"/>
  <c r="J218" i="4"/>
  <c r="H216" i="4"/>
  <c r="H186" i="4"/>
  <c r="L205" i="4"/>
  <c r="L235" i="4"/>
  <c r="K204" i="4"/>
  <c r="K234" i="4"/>
  <c r="L192" i="4"/>
  <c r="L222" i="4"/>
  <c r="J234" i="4"/>
  <c r="J204" i="4"/>
  <c r="J222" i="4"/>
  <c r="J192" i="4"/>
  <c r="J199" i="4"/>
  <c r="J229" i="4"/>
  <c r="J206" i="4"/>
  <c r="J236" i="4"/>
  <c r="H222" i="4"/>
  <c r="H192" i="4"/>
  <c r="L208" i="4"/>
  <c r="L238" i="4"/>
  <c r="I238" i="4"/>
  <c r="I208" i="4"/>
  <c r="K216" i="4"/>
  <c r="K186" i="4"/>
  <c r="L210" i="4"/>
  <c r="L240" i="4"/>
  <c r="I203" i="4"/>
  <c r="I233" i="4"/>
  <c r="I221" i="4"/>
  <c r="I191" i="4"/>
  <c r="L218" i="4"/>
  <c r="L188" i="4"/>
  <c r="L193" i="4"/>
  <c r="L223" i="4"/>
  <c r="L201" i="4"/>
  <c r="L231" i="4"/>
  <c r="G210" i="4"/>
  <c r="G240" i="4"/>
  <c r="J237" i="4"/>
  <c r="J207" i="4"/>
  <c r="H205" i="4"/>
  <c r="H235" i="4"/>
  <c r="K232" i="4"/>
  <c r="K202" i="4"/>
  <c r="I230" i="4"/>
  <c r="I200" i="4"/>
  <c r="J225" i="4"/>
  <c r="J195" i="4"/>
  <c r="H223" i="4"/>
  <c r="H193" i="4"/>
  <c r="K220" i="4"/>
  <c r="K190" i="4"/>
  <c r="I188" i="4"/>
  <c r="I218" i="4"/>
  <c r="G216" i="4"/>
  <c r="G186" i="4"/>
  <c r="I232" i="4"/>
  <c r="I202" i="4"/>
  <c r="G218" i="4"/>
  <c r="G188" i="4"/>
  <c r="I239" i="4"/>
  <c r="I209" i="4"/>
  <c r="I197" i="4"/>
  <c r="I227" i="4"/>
  <c r="K187" i="4"/>
  <c r="K217" i="4"/>
  <c r="H239" i="4"/>
  <c r="H209" i="4"/>
  <c r="H227" i="4"/>
  <c r="H197" i="4"/>
  <c r="G239" i="4"/>
  <c r="G209" i="4"/>
  <c r="G227" i="4"/>
  <c r="G197" i="4"/>
  <c r="K219" i="4"/>
  <c r="K189" i="4"/>
  <c r="L232" i="4"/>
  <c r="L202" i="4"/>
  <c r="J233" i="4"/>
  <c r="J203" i="4"/>
  <c r="G224" i="4"/>
  <c r="G194" i="4"/>
  <c r="J221" i="4"/>
  <c r="J191" i="4"/>
  <c r="H208" i="4"/>
  <c r="H238" i="4"/>
  <c r="G189" i="4"/>
  <c r="G219" i="4"/>
  <c r="L204" i="4"/>
  <c r="L234" i="4"/>
  <c r="L220" i="4"/>
  <c r="L190" i="4"/>
  <c r="K239" i="4"/>
  <c r="K209" i="4"/>
  <c r="I207" i="4"/>
  <c r="I237" i="4"/>
  <c r="G205" i="4"/>
  <c r="G235" i="4"/>
  <c r="J232" i="4"/>
  <c r="J202" i="4"/>
  <c r="H230" i="4"/>
  <c r="H200" i="4"/>
  <c r="K227" i="4"/>
  <c r="K197" i="4"/>
  <c r="I195" i="4"/>
  <c r="I225" i="4"/>
  <c r="G223" i="4"/>
  <c r="G193" i="4"/>
  <c r="J190" i="4"/>
  <c r="J220" i="4"/>
  <c r="H188" i="4"/>
  <c r="H218" i="4"/>
  <c r="Z58" i="58"/>
  <c r="Z48" i="58" s="1"/>
  <c r="K36" i="91" s="1"/>
  <c r="B25" i="91" s="1"/>
  <c r="O58" i="58"/>
  <c r="P58" i="58"/>
  <c r="AB58" i="58"/>
  <c r="Q58" i="58"/>
  <c r="AD58" i="58"/>
  <c r="L58" i="58"/>
  <c r="X58" i="58"/>
  <c r="U58" i="58"/>
  <c r="Y58" i="58"/>
  <c r="S58" i="58"/>
  <c r="AA58" i="58"/>
  <c r="N58" i="58"/>
  <c r="T58" i="58"/>
  <c r="V58" i="58"/>
  <c r="M58" i="58"/>
  <c r="W58" i="58"/>
  <c r="I58" i="58"/>
  <c r="K58" i="58"/>
  <c r="J58" i="58"/>
  <c r="K39" i="61"/>
  <c r="F58" i="58"/>
  <c r="F48" i="58" s="1"/>
  <c r="H58" i="58"/>
  <c r="G58" i="58"/>
  <c r="G48" i="58" s="1"/>
  <c r="F51" i="58"/>
  <c r="F47" i="58" s="1"/>
  <c r="AB51" i="58"/>
  <c r="AB47" i="58" s="1"/>
  <c r="P51" i="58"/>
  <c r="P47" i="58" s="1"/>
  <c r="O51" i="58"/>
  <c r="O47" i="58" s="1"/>
  <c r="R51" i="58"/>
  <c r="R47" i="58" s="1"/>
  <c r="N51" i="58"/>
  <c r="N47" i="58" s="1"/>
  <c r="T51" i="58"/>
  <c r="T47" i="58" s="1"/>
  <c r="V51" i="58"/>
  <c r="V47" i="58" s="1"/>
  <c r="AD51" i="58"/>
  <c r="AD47" i="58" s="1"/>
  <c r="X51" i="58"/>
  <c r="X47" i="58" s="1"/>
  <c r="AC51" i="58"/>
  <c r="AC47" i="58" s="1"/>
  <c r="L51" i="58"/>
  <c r="L47" i="58" s="1"/>
  <c r="U51" i="58"/>
  <c r="U47" i="58" s="1"/>
  <c r="G51" i="58"/>
  <c r="G47" i="58" s="1"/>
  <c r="I51" i="58"/>
  <c r="I47" i="58" s="1"/>
  <c r="J51" i="58"/>
  <c r="J47" i="58" s="1"/>
  <c r="H51" i="58"/>
  <c r="H47" i="58" s="1"/>
  <c r="K51" i="58"/>
  <c r="K47" i="58" s="1"/>
  <c r="AA51" i="58"/>
  <c r="AA47" i="58" s="1"/>
  <c r="M51" i="58"/>
  <c r="M47" i="58" s="1"/>
  <c r="Y51" i="58"/>
  <c r="Y47" i="58" s="1"/>
  <c r="Z51" i="58"/>
  <c r="Z47" i="58" s="1"/>
  <c r="W51" i="58"/>
  <c r="W47" i="58" s="1"/>
  <c r="Q51" i="58"/>
  <c r="Q47" i="58" s="1"/>
  <c r="S51" i="58"/>
  <c r="S47" i="58" s="1"/>
  <c r="K38" i="61"/>
  <c r="C13" i="61"/>
  <c r="K40" i="61"/>
  <c r="K228" i="4"/>
  <c r="K198" i="4"/>
  <c r="I228" i="4"/>
  <c r="I198" i="4"/>
  <c r="H228" i="4"/>
  <c r="H198" i="4"/>
  <c r="J198" i="4"/>
  <c r="J228" i="4"/>
  <c r="G198" i="4"/>
  <c r="G228" i="4"/>
  <c r="L198" i="4"/>
  <c r="L228" i="4"/>
  <c r="AK14" i="4"/>
  <c r="AK10" i="4"/>
  <c r="AK7" i="4"/>
  <c r="AK17" i="4"/>
  <c r="AK11" i="4"/>
  <c r="AK25" i="4"/>
  <c r="AK26" i="4"/>
  <c r="AK18" i="4"/>
  <c r="AK28" i="4"/>
  <c r="AK9" i="4"/>
  <c r="AK24" i="4"/>
  <c r="AK13" i="4"/>
  <c r="AK20" i="4"/>
  <c r="AK15" i="4"/>
  <c r="AK21" i="4"/>
  <c r="AK30" i="4"/>
  <c r="AK12" i="4"/>
  <c r="AK16" i="4"/>
  <c r="AK22" i="4"/>
  <c r="AK27" i="4"/>
  <c r="AK23" i="4"/>
  <c r="AK8" i="4"/>
  <c r="AK29" i="4"/>
  <c r="AK19" i="4"/>
  <c r="AK31" i="4"/>
  <c r="AR29" i="4"/>
  <c r="AR17" i="4"/>
  <c r="AR4" i="4"/>
  <c r="AR23" i="4"/>
  <c r="AR11" i="4"/>
  <c r="AR7" i="4"/>
  <c r="AR22" i="4"/>
  <c r="AR10" i="4"/>
  <c r="AR6" i="4"/>
  <c r="AR21" i="4"/>
  <c r="AR9" i="4"/>
  <c r="AR5" i="4"/>
  <c r="AR20" i="4"/>
  <c r="AR8" i="4"/>
  <c r="AR31" i="4"/>
  <c r="AR19" i="4"/>
  <c r="AR30" i="4"/>
  <c r="AR18" i="4"/>
  <c r="AR28" i="4"/>
  <c r="AR16" i="4"/>
  <c r="AR27" i="4"/>
  <c r="AR15" i="4"/>
  <c r="AR26" i="4"/>
  <c r="AR14" i="4"/>
  <c r="AR25" i="4"/>
  <c r="AR13" i="4"/>
  <c r="AR24" i="4"/>
  <c r="AR12" i="4"/>
  <c r="M202" i="4" l="1"/>
  <c r="M232" i="4"/>
  <c r="M233" i="4"/>
  <c r="M203" i="4"/>
  <c r="M199" i="4"/>
  <c r="M229" i="4"/>
  <c r="M193" i="4"/>
  <c r="M223" i="4"/>
  <c r="M225" i="4"/>
  <c r="M195" i="4"/>
  <c r="M231" i="4"/>
  <c r="M201" i="4"/>
  <c r="M216" i="4"/>
  <c r="M186" i="4"/>
  <c r="M190" i="4"/>
  <c r="M220" i="4"/>
  <c r="M222" i="4"/>
  <c r="M192" i="4"/>
  <c r="M238" i="4"/>
  <c r="M208" i="4"/>
  <c r="M235" i="4"/>
  <c r="M205" i="4"/>
  <c r="M197" i="4"/>
  <c r="M227" i="4"/>
  <c r="M209" i="4"/>
  <c r="M239" i="4"/>
  <c r="M191" i="4"/>
  <c r="M221" i="4"/>
  <c r="M240" i="4"/>
  <c r="M210" i="4"/>
  <c r="M196" i="4"/>
  <c r="M226" i="4"/>
  <c r="M188" i="4"/>
  <c r="M218" i="4"/>
  <c r="M224" i="4"/>
  <c r="M194" i="4"/>
  <c r="M230" i="4"/>
  <c r="M200" i="4"/>
  <c r="M189" i="4"/>
  <c r="M219" i="4"/>
  <c r="M237" i="4"/>
  <c r="M207" i="4"/>
  <c r="M187" i="4"/>
  <c r="M217" i="4"/>
  <c r="M234" i="4"/>
  <c r="M204" i="4"/>
  <c r="M236" i="4"/>
  <c r="M206" i="4"/>
  <c r="L48" i="58"/>
  <c r="K36" i="77" s="1"/>
  <c r="B25" i="77" s="1"/>
  <c r="Q48" i="58"/>
  <c r="K36" i="82" s="1"/>
  <c r="B25" i="82" s="1"/>
  <c r="P48" i="58"/>
  <c r="K36" i="81" s="1"/>
  <c r="B25" i="81" s="1"/>
  <c r="N48" i="58"/>
  <c r="K36" i="79" s="1"/>
  <c r="B25" i="79" s="1"/>
  <c r="K36" i="72"/>
  <c r="B25" i="72" s="1"/>
  <c r="H48" i="58"/>
  <c r="K36" i="73" s="1"/>
  <c r="B25" i="73" s="1"/>
  <c r="S48" i="58"/>
  <c r="K36" i="84" s="1"/>
  <c r="B25" i="84" s="1"/>
  <c r="AD48" i="58"/>
  <c r="K36" i="95" s="1"/>
  <c r="B25" i="95" s="1"/>
  <c r="T48" i="58"/>
  <c r="K36" i="85" s="1"/>
  <c r="B25" i="85" s="1"/>
  <c r="K48" i="58"/>
  <c r="K36" i="76" s="1"/>
  <c r="B25" i="76" s="1"/>
  <c r="W48" i="58"/>
  <c r="K36" i="88" s="1"/>
  <c r="B25" i="88" s="1"/>
  <c r="AB48" i="58"/>
  <c r="K36" i="93" s="1"/>
  <c r="B25" i="93" s="1"/>
  <c r="O48" i="58"/>
  <c r="K36" i="80" s="1"/>
  <c r="B25" i="80" s="1"/>
  <c r="AA48" i="58"/>
  <c r="K36" i="92" s="1"/>
  <c r="B25" i="92" s="1"/>
  <c r="Y48" i="58"/>
  <c r="K36" i="90" s="1"/>
  <c r="B25" i="90" s="1"/>
  <c r="U48" i="58"/>
  <c r="K36" i="86" s="1"/>
  <c r="B25" i="86" s="1"/>
  <c r="I48" i="58"/>
  <c r="K36" i="74" s="1"/>
  <c r="B25" i="74" s="1"/>
  <c r="M48" i="58"/>
  <c r="K36" i="78" s="1"/>
  <c r="B25" i="78" s="1"/>
  <c r="V48" i="58"/>
  <c r="K36" i="87" s="1"/>
  <c r="B25" i="87" s="1"/>
  <c r="J48" i="58"/>
  <c r="K36" i="75" s="1"/>
  <c r="B25" i="75" s="1"/>
  <c r="X48" i="58"/>
  <c r="K36" i="89" s="1"/>
  <c r="B25" i="89" s="1"/>
  <c r="K35" i="86"/>
  <c r="B16" i="86" s="1"/>
  <c r="K39" i="86"/>
  <c r="K39" i="82"/>
  <c r="K35" i="82"/>
  <c r="B16" i="82" s="1"/>
  <c r="K39" i="95"/>
  <c r="K35" i="95"/>
  <c r="B16" i="95" s="1"/>
  <c r="K35" i="78"/>
  <c r="B16" i="78" s="1"/>
  <c r="K39" i="78"/>
  <c r="K39" i="87"/>
  <c r="K35" i="87"/>
  <c r="B16" i="87" s="1"/>
  <c r="K35" i="76"/>
  <c r="B16" i="76" s="1"/>
  <c r="K39" i="76"/>
  <c r="K35" i="79"/>
  <c r="B16" i="79" s="1"/>
  <c r="K39" i="79"/>
  <c r="K39" i="94"/>
  <c r="K35" i="94"/>
  <c r="B16" i="94" s="1"/>
  <c r="K39" i="91"/>
  <c r="K35" i="91"/>
  <c r="B16" i="91" s="1"/>
  <c r="K35" i="89"/>
  <c r="B16" i="89" s="1"/>
  <c r="K39" i="89"/>
  <c r="K39" i="90"/>
  <c r="K35" i="90"/>
  <c r="B16" i="90" s="1"/>
  <c r="K35" i="92"/>
  <c r="B16" i="92" s="1"/>
  <c r="K39" i="92"/>
  <c r="K39" i="83"/>
  <c r="K35" i="83"/>
  <c r="B16" i="83" s="1"/>
  <c r="K39" i="72"/>
  <c r="K35" i="72"/>
  <c r="B16" i="72" s="1"/>
  <c r="K35" i="84"/>
  <c r="B16" i="84" s="1"/>
  <c r="K39" i="84"/>
  <c r="K35" i="88"/>
  <c r="B16" i="88" s="1"/>
  <c r="K39" i="88"/>
  <c r="K39" i="85"/>
  <c r="K35" i="85"/>
  <c r="B16" i="85" s="1"/>
  <c r="K39" i="75"/>
  <c r="K35" i="75"/>
  <c r="B16" i="75" s="1"/>
  <c r="K35" i="80"/>
  <c r="B16" i="80" s="1"/>
  <c r="K39" i="80"/>
  <c r="K35" i="77"/>
  <c r="B16" i="77" s="1"/>
  <c r="K39" i="77"/>
  <c r="K39" i="73"/>
  <c r="K35" i="73"/>
  <c r="B16" i="73" s="1"/>
  <c r="K39" i="74"/>
  <c r="K35" i="74"/>
  <c r="B16" i="74" s="1"/>
  <c r="K39" i="81"/>
  <c r="K35" i="81"/>
  <c r="B16" i="81" s="1"/>
  <c r="K35" i="93"/>
  <c r="B16" i="93" s="1"/>
  <c r="K39" i="93"/>
  <c r="K36" i="61"/>
  <c r="B25" i="61" s="1"/>
  <c r="K35" i="61"/>
  <c r="B16" i="61" s="1"/>
  <c r="M228" i="4"/>
  <c r="M198" i="4"/>
</calcChain>
</file>

<file path=xl/sharedStrings.xml><?xml version="1.0" encoding="utf-8"?>
<sst xmlns="http://schemas.openxmlformats.org/spreadsheetml/2006/main" count="1491" uniqueCount="161">
  <si>
    <t xml:space="preserve">Number </t>
  </si>
  <si>
    <t>Ratio and proportion</t>
  </si>
  <si>
    <t>Algebra</t>
  </si>
  <si>
    <t>Statistics &amp; Probability</t>
  </si>
  <si>
    <t>Geometry &amp; Measure</t>
  </si>
  <si>
    <t> </t>
  </si>
  <si>
    <t>Ratio &amp; proportion</t>
  </si>
  <si>
    <t>List</t>
  </si>
  <si>
    <t>Teacher</t>
  </si>
  <si>
    <t>Class</t>
  </si>
  <si>
    <t>Number</t>
  </si>
  <si>
    <t>Forename</t>
  </si>
  <si>
    <t>Surname</t>
  </si>
  <si>
    <t>Total</t>
  </si>
  <si>
    <t>%</t>
  </si>
  <si>
    <t>"  "</t>
  </si>
  <si>
    <t>N</t>
  </si>
  <si>
    <t>A</t>
  </si>
  <si>
    <t>SP</t>
  </si>
  <si>
    <t>GM</t>
  </si>
  <si>
    <t>Grade</t>
  </si>
  <si>
    <t>***</t>
  </si>
  <si>
    <t>none</t>
  </si>
  <si>
    <t>max</t>
  </si>
  <si>
    <t>mark</t>
  </si>
  <si>
    <t>Grade 5</t>
  </si>
  <si>
    <t>Grade 4</t>
  </si>
  <si>
    <t>Grade 3</t>
  </si>
  <si>
    <t>Grade 2</t>
  </si>
  <si>
    <t>Grade 1</t>
  </si>
  <si>
    <t>Grade U</t>
  </si>
  <si>
    <t>rand</t>
  </si>
  <si>
    <t>min</t>
  </si>
  <si>
    <t>Student  1</t>
  </si>
  <si>
    <t>mike</t>
  </si>
  <si>
    <t>class1</t>
  </si>
  <si>
    <t>Student 2</t>
  </si>
  <si>
    <t>Student  3</t>
  </si>
  <si>
    <t>Student  4</t>
  </si>
  <si>
    <t>Student  5</t>
  </si>
  <si>
    <t>Student  6</t>
  </si>
  <si>
    <t>Student  7</t>
  </si>
  <si>
    <t>Student  8</t>
  </si>
  <si>
    <t>Student  9</t>
  </si>
  <si>
    <t>Student  10</t>
  </si>
  <si>
    <t>Student  11</t>
  </si>
  <si>
    <t>Student  12</t>
  </si>
  <si>
    <t>Student  13</t>
  </si>
  <si>
    <t>Student  14</t>
  </si>
  <si>
    <t>Student  15</t>
  </si>
  <si>
    <t>Student  16</t>
  </si>
  <si>
    <t>Student  17</t>
  </si>
  <si>
    <t>Student  18</t>
  </si>
  <si>
    <t>Student  19</t>
  </si>
  <si>
    <t>Student  20</t>
  </si>
  <si>
    <t>Student  21</t>
  </si>
  <si>
    <t>Student  22</t>
  </si>
  <si>
    <t>Student  23</t>
  </si>
  <si>
    <t>Student  24</t>
  </si>
  <si>
    <t>Student  25</t>
  </si>
  <si>
    <t>paper 1 Percentages</t>
  </si>
  <si>
    <t>paper 1 Marks</t>
  </si>
  <si>
    <t>test</t>
  </si>
  <si>
    <t>Full name</t>
  </si>
  <si>
    <t>Topics</t>
  </si>
  <si>
    <t>Ratio &amp; Proportion</t>
  </si>
  <si>
    <t>Statistics</t>
  </si>
  <si>
    <t>Geometry</t>
  </si>
  <si>
    <t>Probability</t>
  </si>
  <si>
    <t>Calculating Probability</t>
  </si>
  <si>
    <t>[MF46.03]</t>
  </si>
  <si>
    <t>Converting FDP</t>
  </si>
  <si>
    <t>Problem Solving</t>
  </si>
  <si>
    <t>Algebra terminology</t>
  </si>
  <si>
    <t>Co-ordinates</t>
  </si>
  <si>
    <t>Averages</t>
  </si>
  <si>
    <t>Expressios &amp; Formula</t>
  </si>
  <si>
    <t>Conversion Graph</t>
  </si>
  <si>
    <t>Reasoning</t>
  </si>
  <si>
    <t>Timetable</t>
  </si>
  <si>
    <t>Ratio word problem</t>
  </si>
  <si>
    <t>Transformation</t>
  </si>
  <si>
    <t>SDT</t>
  </si>
  <si>
    <t>Factorise and rearange</t>
  </si>
  <si>
    <t>Angles in a shape</t>
  </si>
  <si>
    <t>Four rules Fractions</t>
  </si>
  <si>
    <t>Algebra with shapes</t>
  </si>
  <si>
    <t>Shapes real world problem</t>
  </si>
  <si>
    <t>Estimation</t>
  </si>
  <si>
    <t>Product of Prime Factors</t>
  </si>
  <si>
    <t>Questionair</t>
  </si>
  <si>
    <t>Forming equations</t>
  </si>
  <si>
    <t>Ratio to fraction</t>
  </si>
  <si>
    <t>Proportion</t>
  </si>
  <si>
    <t>Percentage Increase</t>
  </si>
  <si>
    <t>Simultanious Equations</t>
  </si>
  <si>
    <t>Standard Form</t>
  </si>
  <si>
    <t xml:space="preserve"> </t>
  </si>
  <si>
    <t xml:space="preserve">LEFT (string, LEN (string) - 1) </t>
  </si>
  <si>
    <t>good edit</t>
  </si>
  <si>
    <t>goodall</t>
  </si>
  <si>
    <t>goodmost</t>
  </si>
  <si>
    <t>goodsome</t>
  </si>
  <si>
    <t>good best</t>
  </si>
  <si>
    <t>bad edit</t>
  </si>
  <si>
    <t>bad all</t>
  </si>
  <si>
    <t>good if over</t>
  </si>
  <si>
    <t>bad most</t>
  </si>
  <si>
    <t xml:space="preserve">bad if </t>
  </si>
  <si>
    <t>bad some</t>
  </si>
  <si>
    <t>Good</t>
  </si>
  <si>
    <t>Bad</t>
  </si>
  <si>
    <t>Max</t>
  </si>
  <si>
    <t>WWW (What Went Well)</t>
  </si>
  <si>
    <t>EBI (Even Better If)</t>
  </si>
  <si>
    <t>Overall</t>
  </si>
  <si>
    <t>Ethan</t>
  </si>
  <si>
    <t>Arthur</t>
  </si>
  <si>
    <t>Rubie</t>
  </si>
  <si>
    <t>Bennett</t>
  </si>
  <si>
    <t>Jensen</t>
  </si>
  <si>
    <t>Blanchard</t>
  </si>
  <si>
    <t>Kaitlin</t>
  </si>
  <si>
    <t>Bracken</t>
  </si>
  <si>
    <t>Daniel</t>
  </si>
  <si>
    <t>Brown</t>
  </si>
  <si>
    <t>Lilmay</t>
  </si>
  <si>
    <t>Carney</t>
  </si>
  <si>
    <t>Emily</t>
  </si>
  <si>
    <t>Crowe</t>
  </si>
  <si>
    <t>Yasmin</t>
  </si>
  <si>
    <t>Dantas</t>
  </si>
  <si>
    <t>Mia</t>
  </si>
  <si>
    <t>Duffy</t>
  </si>
  <si>
    <t>Dylan</t>
  </si>
  <si>
    <t>Edwards</t>
  </si>
  <si>
    <t>Scarlet</t>
  </si>
  <si>
    <t>Carmichael</t>
  </si>
  <si>
    <t>Tallilah</t>
  </si>
  <si>
    <t>Hgolt</t>
  </si>
  <si>
    <t>Macie</t>
  </si>
  <si>
    <t>Kerrigan</t>
  </si>
  <si>
    <t>Co nnie</t>
  </si>
  <si>
    <t>Maddison</t>
  </si>
  <si>
    <t>Leah</t>
  </si>
  <si>
    <t>Moss</t>
  </si>
  <si>
    <t>Hollie</t>
  </si>
  <si>
    <t>Pemberton</t>
  </si>
  <si>
    <t>Sophie</t>
  </si>
  <si>
    <t>Potter</t>
  </si>
  <si>
    <t>Rutherford</t>
  </si>
  <si>
    <t>Megan</t>
  </si>
  <si>
    <t>Smith</t>
  </si>
  <si>
    <t>Shannon</t>
  </si>
  <si>
    <t>Stringer</t>
  </si>
  <si>
    <t>Lillymay</t>
  </si>
  <si>
    <t>Taylor</t>
  </si>
  <si>
    <t>Ester</t>
  </si>
  <si>
    <t>Uwanna</t>
  </si>
  <si>
    <t>Josephine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</si>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</sst>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36"/>
      <color rgb="FF000000"/>
      <name val="Aptos Narrow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rgb="FF000000"/>
      <name val="Aptos Narrow"/>
      <family val="2"/>
    </font>
    <font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3CCEB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textRotation="45"/>
    </xf>
    <xf numFmtId="0" fontId="1" fillId="6" borderId="0" xfId="0" applyFont="1" applyFill="1" applyAlignment="1">
      <alignment textRotation="45"/>
    </xf>
    <xf numFmtId="0" fontId="0" fillId="0" borderId="0" xfId="0" applyAlignment="1">
      <alignment horizontal="center"/>
    </xf>
    <xf numFmtId="0" fontId="4" fillId="0" borderId="6" xfId="1" applyBorder="1"/>
    <xf numFmtId="0" fontId="1" fillId="0" borderId="0" xfId="0" applyFont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1" fillId="7" borderId="17" xfId="0" applyFont="1" applyFill="1" applyBorder="1" applyAlignment="1">
      <alignment textRotation="45"/>
    </xf>
    <xf numFmtId="0" fontId="1" fillId="2" borderId="17" xfId="0" applyFont="1" applyFill="1" applyBorder="1" applyAlignment="1">
      <alignment textRotation="45"/>
    </xf>
    <xf numFmtId="0" fontId="1" fillId="3" borderId="17" xfId="0" applyFont="1" applyFill="1" applyBorder="1" applyAlignment="1">
      <alignment textRotation="45"/>
    </xf>
    <xf numFmtId="0" fontId="1" fillId="4" borderId="17" xfId="0" applyFont="1" applyFill="1" applyBorder="1" applyAlignment="1">
      <alignment textRotation="45"/>
    </xf>
    <xf numFmtId="0" fontId="1" fillId="5" borderId="17" xfId="0" applyFont="1" applyFill="1" applyBorder="1" applyAlignment="1">
      <alignment textRotation="45"/>
    </xf>
    <xf numFmtId="0" fontId="2" fillId="0" borderId="0" xfId="0" applyFont="1" applyAlignment="1">
      <alignment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8" borderId="18" xfId="0" applyFont="1" applyFill="1" applyBorder="1" applyAlignment="1">
      <alignment horizontal="left" vertical="top"/>
    </xf>
    <xf numFmtId="0" fontId="1" fillId="9" borderId="18" xfId="0" applyFont="1" applyFill="1" applyBorder="1" applyAlignment="1">
      <alignment horizontal="left" vertical="top"/>
    </xf>
    <xf numFmtId="0" fontId="1" fillId="10" borderId="18" xfId="0" applyFont="1" applyFill="1" applyBorder="1" applyAlignment="1">
      <alignment horizontal="left" vertical="top"/>
    </xf>
    <xf numFmtId="0" fontId="1" fillId="11" borderId="18" xfId="0" applyFont="1" applyFill="1" applyBorder="1" applyAlignment="1">
      <alignment horizontal="left" vertical="top"/>
    </xf>
    <xf numFmtId="0" fontId="1" fillId="12" borderId="18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/>
    </xf>
    <xf numFmtId="0" fontId="0" fillId="0" borderId="11" xfId="0" applyBorder="1"/>
    <xf numFmtId="0" fontId="1" fillId="0" borderId="11" xfId="0" applyFont="1" applyBorder="1"/>
    <xf numFmtId="0" fontId="0" fillId="0" borderId="9" xfId="0" applyBorder="1"/>
    <xf numFmtId="0" fontId="1" fillId="0" borderId="10" xfId="0" applyFont="1" applyBorder="1"/>
    <xf numFmtId="0" fontId="1" fillId="0" borderId="26" xfId="0" applyFont="1" applyBorder="1"/>
    <xf numFmtId="0" fontId="1" fillId="0" borderId="18" xfId="0" applyFont="1" applyBorder="1"/>
    <xf numFmtId="0" fontId="0" fillId="0" borderId="3" xfId="0" applyBorder="1"/>
    <xf numFmtId="0" fontId="2" fillId="0" borderId="25" xfId="0" applyFont="1" applyBorder="1" applyAlignment="1">
      <alignment horizontal="center" wrapText="1"/>
    </xf>
    <xf numFmtId="1" fontId="0" fillId="0" borderId="0" xfId="0" applyNumberFormat="1"/>
    <xf numFmtId="0" fontId="1" fillId="0" borderId="5" xfId="0" applyFont="1" applyBorder="1"/>
    <xf numFmtId="0" fontId="1" fillId="0" borderId="29" xfId="0" applyFont="1" applyBorder="1"/>
    <xf numFmtId="0" fontId="1" fillId="0" borderId="30" xfId="0" applyFont="1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34" xfId="0" applyBorder="1"/>
    <xf numFmtId="0" fontId="0" fillId="0" borderId="13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" fontId="0" fillId="0" borderId="31" xfId="0" applyNumberFormat="1" applyBorder="1"/>
    <xf numFmtId="1" fontId="0" fillId="0" borderId="10" xfId="0" applyNumberFormat="1" applyBorder="1"/>
    <xf numFmtId="1" fontId="0" fillId="0" borderId="26" xfId="0" applyNumberFormat="1" applyBorder="1"/>
    <xf numFmtId="0" fontId="1" fillId="11" borderId="42" xfId="0" applyFont="1" applyFill="1" applyBorder="1" applyAlignment="1">
      <alignment textRotation="45"/>
    </xf>
    <xf numFmtId="0" fontId="1" fillId="9" borderId="42" xfId="0" applyFont="1" applyFill="1" applyBorder="1" applyAlignment="1">
      <alignment textRotation="45"/>
    </xf>
    <xf numFmtId="0" fontId="1" fillId="8" borderId="42" xfId="0" applyFont="1" applyFill="1" applyBorder="1" applyAlignment="1">
      <alignment textRotation="45"/>
    </xf>
    <xf numFmtId="0" fontId="1" fillId="10" borderId="42" xfId="0" applyFont="1" applyFill="1" applyBorder="1" applyAlignment="1">
      <alignment textRotation="45"/>
    </xf>
    <xf numFmtId="0" fontId="1" fillId="5" borderId="41" xfId="0" applyFont="1" applyFill="1" applyBorder="1" applyAlignment="1">
      <alignment textRotation="45"/>
    </xf>
    <xf numFmtId="1" fontId="0" fillId="0" borderId="32" xfId="0" applyNumberFormat="1" applyBorder="1"/>
    <xf numFmtId="1" fontId="0" fillId="0" borderId="17" xfId="0" applyNumberFormat="1" applyBorder="1"/>
    <xf numFmtId="1" fontId="0" fillId="0" borderId="27" xfId="0" applyNumberFormat="1" applyBorder="1"/>
    <xf numFmtId="0" fontId="0" fillId="0" borderId="24" xfId="0" applyBorder="1"/>
    <xf numFmtId="0" fontId="0" fillId="0" borderId="43" xfId="0" applyBorder="1"/>
    <xf numFmtId="0" fontId="0" fillId="0" borderId="20" xfId="0" applyBorder="1" applyAlignment="1">
      <alignment horizontal="right" vertical="center"/>
    </xf>
    <xf numFmtId="0" fontId="1" fillId="6" borderId="0" xfId="0" applyFont="1" applyFill="1"/>
    <xf numFmtId="0" fontId="1" fillId="8" borderId="17" xfId="0" applyFont="1" applyFill="1" applyBorder="1"/>
    <xf numFmtId="0" fontId="1" fillId="8" borderId="32" xfId="0" applyFont="1" applyFill="1" applyBorder="1"/>
    <xf numFmtId="0" fontId="1" fillId="0" borderId="33" xfId="0" applyFont="1" applyBorder="1"/>
    <xf numFmtId="0" fontId="1" fillId="8" borderId="27" xfId="0" applyFont="1" applyFill="1" applyBorder="1"/>
    <xf numFmtId="0" fontId="1" fillId="13" borderId="17" xfId="0" applyFont="1" applyFill="1" applyBorder="1"/>
    <xf numFmtId="0" fontId="1" fillId="14" borderId="17" xfId="0" applyFont="1" applyFill="1" applyBorder="1"/>
    <xf numFmtId="0" fontId="1" fillId="15" borderId="17" xfId="0" applyFont="1" applyFill="1" applyBorder="1"/>
    <xf numFmtId="0" fontId="1" fillId="17" borderId="17" xfId="0" applyFont="1" applyFill="1" applyBorder="1"/>
    <xf numFmtId="0" fontId="1" fillId="8" borderId="31" xfId="0" applyFont="1" applyFill="1" applyBorder="1" applyAlignment="1">
      <alignment horizontal="right" vertical="top"/>
    </xf>
    <xf numFmtId="0" fontId="1" fillId="14" borderId="10" xfId="0" applyFont="1" applyFill="1" applyBorder="1" applyAlignment="1">
      <alignment horizontal="right" vertical="top"/>
    </xf>
    <xf numFmtId="0" fontId="1" fillId="13" borderId="10" xfId="0" applyFont="1" applyFill="1" applyBorder="1" applyAlignment="1">
      <alignment horizontal="right" vertical="top"/>
    </xf>
    <xf numFmtId="0" fontId="1" fillId="8" borderId="10" xfId="0" applyFont="1" applyFill="1" applyBorder="1" applyAlignment="1">
      <alignment horizontal="right" vertical="top"/>
    </xf>
    <xf numFmtId="0" fontId="1" fillId="15" borderId="10" xfId="0" applyFont="1" applyFill="1" applyBorder="1" applyAlignment="1">
      <alignment horizontal="right" vertical="top"/>
    </xf>
    <xf numFmtId="0" fontId="1" fillId="16" borderId="10" xfId="0" applyFont="1" applyFill="1" applyBorder="1" applyAlignment="1">
      <alignment horizontal="right" vertical="top"/>
    </xf>
    <xf numFmtId="0" fontId="1" fillId="8" borderId="26" xfId="0" applyFont="1" applyFill="1" applyBorder="1" applyAlignment="1">
      <alignment horizontal="right" vertical="top"/>
    </xf>
    <xf numFmtId="0" fontId="0" fillId="0" borderId="17" xfId="0" applyBorder="1" applyAlignment="1">
      <alignment horizontal="right" vertical="center"/>
    </xf>
    <xf numFmtId="0" fontId="0" fillId="18" borderId="17" xfId="0" applyFill="1" applyBorder="1"/>
    <xf numFmtId="0" fontId="1" fillId="0" borderId="24" xfId="0" applyFont="1" applyBorder="1"/>
    <xf numFmtId="0" fontId="1" fillId="8" borderId="0" xfId="0" applyFont="1" applyFill="1" applyAlignment="1">
      <alignment horizontal="left" vertical="top"/>
    </xf>
    <xf numFmtId="0" fontId="1" fillId="8" borderId="44" xfId="0" applyFont="1" applyFill="1" applyBorder="1"/>
    <xf numFmtId="0" fontId="0" fillId="0" borderId="0" xfId="0" applyAlignment="1">
      <alignment wrapText="1"/>
    </xf>
    <xf numFmtId="2" fontId="0" fillId="0" borderId="0" xfId="0" applyNumberFormat="1"/>
    <xf numFmtId="0" fontId="7" fillId="0" borderId="0" xfId="0" applyFont="1" applyAlignment="1">
      <alignment wrapText="1"/>
    </xf>
    <xf numFmtId="0" fontId="0" fillId="0" borderId="4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 wrapText="1"/>
    </xf>
    <xf numFmtId="0" fontId="1" fillId="0" borderId="3" xfId="0" applyFont="1" applyBorder="1"/>
    <xf numFmtId="0" fontId="8" fillId="0" borderId="0" xfId="0" applyFont="1"/>
    <xf numFmtId="0" fontId="1" fillId="0" borderId="4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45" xfId="0" applyFont="1" applyBorder="1"/>
    <xf numFmtId="0" fontId="1" fillId="0" borderId="39" xfId="0" applyFont="1" applyBorder="1"/>
    <xf numFmtId="0" fontId="1" fillId="0" borderId="46" xfId="0" applyFont="1" applyBorder="1"/>
    <xf numFmtId="0" fontId="1" fillId="19" borderId="6" xfId="0" applyFont="1" applyFill="1" applyBorder="1"/>
    <xf numFmtId="0" fontId="1" fillId="19" borderId="1" xfId="0" applyFont="1" applyFill="1" applyBorder="1"/>
    <xf numFmtId="0" fontId="1" fillId="19" borderId="29" xfId="0" applyFont="1" applyFill="1" applyBorder="1"/>
    <xf numFmtId="0" fontId="1" fillId="19" borderId="22" xfId="0" applyFont="1" applyFill="1" applyBorder="1"/>
    <xf numFmtId="0" fontId="1" fillId="19" borderId="23" xfId="0" applyFont="1" applyFill="1" applyBorder="1"/>
    <xf numFmtId="0" fontId="1" fillId="19" borderId="7" xfId="0" applyFont="1" applyFill="1" applyBorder="1"/>
    <xf numFmtId="0" fontId="1" fillId="19" borderId="15" xfId="0" applyFont="1" applyFill="1" applyBorder="1"/>
    <xf numFmtId="0" fontId="1" fillId="19" borderId="0" xfId="0" applyFont="1" applyFill="1" applyAlignment="1">
      <alignment horizontal="center"/>
    </xf>
    <xf numFmtId="0" fontId="1" fillId="19" borderId="17" xfId="0" applyFont="1" applyFill="1" applyBorder="1"/>
    <xf numFmtId="0" fontId="0" fillId="19" borderId="17" xfId="0" applyFill="1" applyBorder="1"/>
    <xf numFmtId="0" fontId="1" fillId="19" borderId="20" xfId="0" applyFont="1" applyFill="1" applyBorder="1"/>
    <xf numFmtId="0" fontId="1" fillId="19" borderId="31" xfId="0" applyFont="1" applyFill="1" applyBorder="1"/>
    <xf numFmtId="0" fontId="1" fillId="19" borderId="32" xfId="0" applyFont="1" applyFill="1" applyBorder="1"/>
    <xf numFmtId="0" fontId="1" fillId="19" borderId="33" xfId="0" applyFont="1" applyFill="1" applyBorder="1"/>
    <xf numFmtId="0" fontId="1" fillId="19" borderId="10" xfId="0" applyFont="1" applyFill="1" applyBorder="1"/>
    <xf numFmtId="0" fontId="1" fillId="19" borderId="11" xfId="0" applyFont="1" applyFill="1" applyBorder="1"/>
    <xf numFmtId="1" fontId="0" fillId="0" borderId="20" xfId="0" applyNumberFormat="1" applyBorder="1" applyAlignment="1">
      <alignment horizontal="right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0" xfId="0" applyFont="1" applyAlignment="1">
      <alignment horizontal="center" textRotation="90" wrapText="1"/>
    </xf>
    <xf numFmtId="0" fontId="5" fillId="0" borderId="25" xfId="0" applyFont="1" applyBorder="1" applyAlignment="1">
      <alignment horizontal="center" textRotation="90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2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3CC33"/>
      <color rgb="FFFF66CC"/>
      <color rgb="FFFF9933"/>
      <color rgb="FFFF66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79BD-5F19-4421-8809-3A89E94EE8C6}">
  <sheetPr codeName="Sheet28"/>
  <dimension ref="A1:AY238"/>
  <sheetViews>
    <sheetView tabSelected="1" topLeftCell="A2" zoomScale="70" zoomScaleNormal="70" workbookViewId="0">
      <selection activeCell="V9" sqref="V9"/>
    </sheetView>
  </sheetViews>
  <sheetFormatPr baseColWidth="10" defaultColWidth="8.83203125" defaultRowHeight="15" x14ac:dyDescent="0.2"/>
  <cols>
    <col min="1" max="1" width="12.5" bestFit="1" customWidth="1"/>
    <col min="4" max="4" width="11.1640625" bestFit="1" customWidth="1"/>
    <col min="6" max="6" width="11.6640625" bestFit="1" customWidth="1"/>
    <col min="7" max="35" width="5.5" customWidth="1"/>
    <col min="36" max="37" width="6.6640625" customWidth="1"/>
    <col min="38" max="38" width="6.1640625" customWidth="1"/>
    <col min="39" max="43" width="4.1640625" customWidth="1"/>
  </cols>
  <sheetData>
    <row r="1" spans="1:51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6"/>
      <c r="AN1" s="16"/>
      <c r="AO1" s="16"/>
      <c r="AP1" s="16"/>
      <c r="AQ1" s="16"/>
      <c r="AR1" s="17"/>
    </row>
    <row r="2" spans="1:51" ht="81" customHeight="1" thickBot="1" x14ac:dyDescent="0.6">
      <c r="A2" s="23"/>
      <c r="B2" s="23"/>
      <c r="C2" s="23"/>
      <c r="D2" s="23"/>
      <c r="E2" s="23"/>
      <c r="F2" s="23"/>
      <c r="G2" s="66" t="s">
        <v>0</v>
      </c>
      <c r="H2" s="65" t="s">
        <v>1</v>
      </c>
      <c r="I2" s="67" t="s">
        <v>2</v>
      </c>
      <c r="J2" s="64" t="s">
        <v>3</v>
      </c>
      <c r="K2" s="65" t="s">
        <v>1</v>
      </c>
      <c r="L2" s="65" t="s">
        <v>1</v>
      </c>
      <c r="M2" s="68" t="s">
        <v>4</v>
      </c>
      <c r="N2" s="67" t="s">
        <v>2</v>
      </c>
      <c r="O2" s="66" t="s">
        <v>0</v>
      </c>
      <c r="P2" s="64" t="s">
        <v>3</v>
      </c>
      <c r="Q2" s="66" t="s">
        <v>0</v>
      </c>
      <c r="R2" s="64" t="s">
        <v>3</v>
      </c>
      <c r="S2" s="65" t="s">
        <v>1</v>
      </c>
      <c r="T2" s="65" t="s">
        <v>1</v>
      </c>
      <c r="U2" s="66" t="s">
        <v>0</v>
      </c>
      <c r="V2" s="64" t="s">
        <v>3</v>
      </c>
      <c r="W2" s="66" t="s">
        <v>0</v>
      </c>
      <c r="X2" s="68" t="s">
        <v>4</v>
      </c>
      <c r="Y2" s="67" t="s">
        <v>2</v>
      </c>
      <c r="Z2" s="66" t="s">
        <v>0</v>
      </c>
      <c r="AA2" s="65" t="s">
        <v>1</v>
      </c>
      <c r="AB2" s="65" t="s">
        <v>1</v>
      </c>
      <c r="AC2" s="68" t="s">
        <v>4</v>
      </c>
      <c r="AD2" s="67" t="s">
        <v>2</v>
      </c>
      <c r="AE2" s="68" t="s">
        <v>4</v>
      </c>
      <c r="AF2" s="66" t="s">
        <v>0</v>
      </c>
      <c r="AG2" s="67" t="s">
        <v>2</v>
      </c>
      <c r="AH2" s="65" t="s">
        <v>1</v>
      </c>
      <c r="AI2" s="67" t="s">
        <v>2</v>
      </c>
      <c r="AJ2" s="8"/>
      <c r="AK2" s="9" t="s">
        <v>5</v>
      </c>
      <c r="AL2" s="9"/>
      <c r="AM2" s="18" t="s">
        <v>0</v>
      </c>
      <c r="AN2" s="19" t="s">
        <v>6</v>
      </c>
      <c r="AO2" s="20" t="s">
        <v>2</v>
      </c>
      <c r="AP2" s="21" t="s">
        <v>3</v>
      </c>
      <c r="AQ2" s="22" t="s">
        <v>4</v>
      </c>
      <c r="AR2" s="17"/>
    </row>
    <row r="3" spans="1:51" ht="16" thickBot="1" x14ac:dyDescent="0.25">
      <c r="A3" s="1" t="s">
        <v>7</v>
      </c>
      <c r="B3" s="1" t="s">
        <v>8</v>
      </c>
      <c r="C3" s="2" t="s">
        <v>9</v>
      </c>
      <c r="D3" s="2" t="s">
        <v>10</v>
      </c>
      <c r="E3" s="2" t="s">
        <v>11</v>
      </c>
      <c r="F3" s="44" t="s">
        <v>12</v>
      </c>
      <c r="G3" s="104">
        <v>1</v>
      </c>
      <c r="H3" s="105">
        <v>3</v>
      </c>
      <c r="I3" s="105">
        <v>5</v>
      </c>
      <c r="J3" s="105">
        <v>7</v>
      </c>
      <c r="K3" s="105">
        <v>9</v>
      </c>
      <c r="L3" s="105">
        <v>11</v>
      </c>
      <c r="M3" s="105">
        <v>13</v>
      </c>
      <c r="N3" s="105">
        <v>15</v>
      </c>
      <c r="O3" s="105">
        <v>17</v>
      </c>
      <c r="P3" s="105">
        <v>19</v>
      </c>
      <c r="Q3" s="105">
        <v>21</v>
      </c>
      <c r="R3" s="105">
        <v>23</v>
      </c>
      <c r="S3" s="105">
        <v>25</v>
      </c>
      <c r="T3" s="105">
        <v>27</v>
      </c>
      <c r="U3" s="105">
        <v>29</v>
      </c>
      <c r="V3" s="105">
        <v>2</v>
      </c>
      <c r="W3" s="105">
        <v>4</v>
      </c>
      <c r="X3" s="105">
        <v>6</v>
      </c>
      <c r="Y3" s="105">
        <v>8</v>
      </c>
      <c r="Z3" s="105">
        <v>10</v>
      </c>
      <c r="AA3" s="105">
        <v>12</v>
      </c>
      <c r="AB3" s="105">
        <v>14</v>
      </c>
      <c r="AC3" s="105">
        <v>16</v>
      </c>
      <c r="AD3" s="105">
        <v>18</v>
      </c>
      <c r="AE3" s="105">
        <v>20</v>
      </c>
      <c r="AF3" s="105">
        <v>22</v>
      </c>
      <c r="AG3" s="105">
        <v>24</v>
      </c>
      <c r="AH3" s="105">
        <v>26</v>
      </c>
      <c r="AI3" s="105">
        <v>28</v>
      </c>
      <c r="AJ3" s="24" t="s">
        <v>13</v>
      </c>
      <c r="AK3" s="13" t="s">
        <v>14</v>
      </c>
      <c r="AL3" s="7" t="s">
        <v>15</v>
      </c>
      <c r="AM3" s="16" t="s">
        <v>16</v>
      </c>
      <c r="AN3" s="16" t="s">
        <v>5</v>
      </c>
      <c r="AO3" s="16" t="s">
        <v>17</v>
      </c>
      <c r="AP3" s="16" t="s">
        <v>18</v>
      </c>
      <c r="AQ3" s="16" t="s">
        <v>19</v>
      </c>
      <c r="AR3" s="17" t="s">
        <v>20</v>
      </c>
    </row>
    <row r="4" spans="1:51" ht="16" hidden="1" thickBot="1" x14ac:dyDescent="0.25">
      <c r="A4" s="109">
        <v>0</v>
      </c>
      <c r="B4" s="109" t="s">
        <v>21</v>
      </c>
      <c r="C4" s="110" t="s">
        <v>22</v>
      </c>
      <c r="D4" s="110">
        <v>1</v>
      </c>
      <c r="E4" s="110" t="s">
        <v>23</v>
      </c>
      <c r="F4" s="111" t="s">
        <v>24</v>
      </c>
      <c r="G4" s="120">
        <v>7</v>
      </c>
      <c r="H4" s="121">
        <v>5</v>
      </c>
      <c r="I4" s="121">
        <v>2</v>
      </c>
      <c r="J4" s="121">
        <v>4</v>
      </c>
      <c r="K4" s="121">
        <v>3</v>
      </c>
      <c r="L4" s="121">
        <v>5</v>
      </c>
      <c r="M4" s="121">
        <v>4</v>
      </c>
      <c r="N4" s="121">
        <v>3</v>
      </c>
      <c r="O4" s="121">
        <v>5</v>
      </c>
      <c r="P4" s="121">
        <v>3</v>
      </c>
      <c r="Q4" s="121">
        <v>4</v>
      </c>
      <c r="R4" s="121">
        <v>4</v>
      </c>
      <c r="S4" s="121">
        <v>4</v>
      </c>
      <c r="T4" s="121">
        <v>4</v>
      </c>
      <c r="U4" s="122">
        <v>4</v>
      </c>
      <c r="V4" s="120">
        <v>3</v>
      </c>
      <c r="W4" s="121">
        <v>6</v>
      </c>
      <c r="X4" s="121">
        <v>4</v>
      </c>
      <c r="Y4" s="121">
        <v>7</v>
      </c>
      <c r="Z4" s="121">
        <v>2</v>
      </c>
      <c r="AA4" s="121">
        <v>3</v>
      </c>
      <c r="AB4" s="121">
        <v>5</v>
      </c>
      <c r="AC4" s="121">
        <v>4</v>
      </c>
      <c r="AD4" s="121">
        <v>4</v>
      </c>
      <c r="AE4" s="121">
        <v>2</v>
      </c>
      <c r="AF4" s="121">
        <v>5</v>
      </c>
      <c r="AG4" s="121">
        <v>5</v>
      </c>
      <c r="AH4" s="121">
        <v>3</v>
      </c>
      <c r="AI4" s="122">
        <v>6</v>
      </c>
      <c r="AJ4" s="114">
        <f t="shared" ref="AJ4:AJ31" si="0">SUM(G4:AI4)</f>
        <v>120</v>
      </c>
      <c r="AK4" s="115">
        <f>AJ4/1.2</f>
        <v>100</v>
      </c>
      <c r="AL4" s="116"/>
      <c r="AM4" s="117">
        <f>SUM(G4,O4,Q4,U4,W4,Z4,AF4)</f>
        <v>33</v>
      </c>
      <c r="AN4" s="117">
        <f>SUM(H4,K4,L4,S4,T4,AA4,AB4,AH4)</f>
        <v>32</v>
      </c>
      <c r="AO4" s="117">
        <f>SUM(I4,N4,Y4,AD4,AG4,AI4)</f>
        <v>27</v>
      </c>
      <c r="AP4" s="117">
        <f>SUM(J4,P4,R4,V4)</f>
        <v>14</v>
      </c>
      <c r="AQ4" s="117">
        <f>SUM(M4,X4,AC4,AE4)</f>
        <v>14</v>
      </c>
      <c r="AR4" s="118" t="str">
        <f t="shared" ref="AR4:AR31" si="1">IF(AJ4&gt;=AT$5,AT$4,IF(AJ4&gt;=AU$5,AU$4,IF(AJ4&gt;=AV$5,AV$4,IF(AJ4&gt;=AW$5,AW$4,IF(AJ4&gt;=AX$5,AX$4,AY$4)))))</f>
        <v>Grade 5</v>
      </c>
      <c r="AT4" t="s">
        <v>25</v>
      </c>
      <c r="AU4" t="s">
        <v>26</v>
      </c>
      <c r="AV4" t="s">
        <v>27</v>
      </c>
      <c r="AW4" t="s">
        <v>28</v>
      </c>
      <c r="AX4" t="s">
        <v>29</v>
      </c>
      <c r="AY4" t="s">
        <v>30</v>
      </c>
    </row>
    <row r="5" spans="1:51" ht="16" hidden="1" thickBot="1" x14ac:dyDescent="0.25">
      <c r="A5" s="109">
        <v>0</v>
      </c>
      <c r="B5" s="109" t="s">
        <v>21</v>
      </c>
      <c r="C5" s="110" t="s">
        <v>22</v>
      </c>
      <c r="D5" s="110">
        <v>2</v>
      </c>
      <c r="E5" s="110" t="s">
        <v>31</v>
      </c>
      <c r="F5" s="111" t="s">
        <v>24</v>
      </c>
      <c r="G5" s="123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24"/>
      <c r="V5" s="123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24"/>
      <c r="AJ5" s="114">
        <f t="shared" si="0"/>
        <v>0</v>
      </c>
      <c r="AK5" s="115">
        <f t="shared" ref="AK5:AK31" si="2">AJ5/1.2</f>
        <v>0</v>
      </c>
      <c r="AL5" s="116"/>
      <c r="AM5" s="117">
        <f t="shared" ref="AM5:AM31" si="3">SUM(G5,O5,Q5,U5,W5,Z5,AF5)</f>
        <v>0</v>
      </c>
      <c r="AN5" s="117">
        <f t="shared" ref="AN5:AN31" si="4">SUM(H5,K5,L5,S5,T5,AA5,AB5,AH5)</f>
        <v>0</v>
      </c>
      <c r="AO5" s="117">
        <f t="shared" ref="AO5:AO31" si="5">SUM(I5,N5,Y5,AD5,AG5,AI5)</f>
        <v>0</v>
      </c>
      <c r="AP5" s="117">
        <f t="shared" ref="AP5:AP31" si="6">SUM(J5,P5,R5,V5)</f>
        <v>0</v>
      </c>
      <c r="AQ5" s="117">
        <f t="shared" ref="AQ5:AQ31" si="7">SUM(M5,X5,AC5,AE5)</f>
        <v>0</v>
      </c>
      <c r="AR5" s="118" t="str">
        <f t="shared" si="1"/>
        <v>Grade U</v>
      </c>
      <c r="AT5">
        <v>67</v>
      </c>
      <c r="AU5">
        <v>53</v>
      </c>
      <c r="AV5">
        <v>39</v>
      </c>
      <c r="AW5">
        <v>25</v>
      </c>
      <c r="AX5">
        <v>12</v>
      </c>
    </row>
    <row r="6" spans="1:51" ht="16" hidden="1" thickBot="1" x14ac:dyDescent="0.25">
      <c r="A6" s="109">
        <v>0</v>
      </c>
      <c r="B6" s="109" t="s">
        <v>21</v>
      </c>
      <c r="C6" s="110" t="s">
        <v>22</v>
      </c>
      <c r="D6" s="110">
        <v>3</v>
      </c>
      <c r="E6" s="110" t="s">
        <v>32</v>
      </c>
      <c r="F6" s="111" t="s">
        <v>24</v>
      </c>
      <c r="G6" s="123"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7">
        <v>0</v>
      </c>
      <c r="U6" s="124">
        <v>0</v>
      </c>
      <c r="V6" s="123">
        <v>0</v>
      </c>
      <c r="W6" s="117">
        <v>0</v>
      </c>
      <c r="X6" s="117">
        <v>0</v>
      </c>
      <c r="Y6" s="117">
        <v>0</v>
      </c>
      <c r="Z6" s="117">
        <v>0</v>
      </c>
      <c r="AA6" s="117">
        <v>0</v>
      </c>
      <c r="AB6" s="117">
        <v>0</v>
      </c>
      <c r="AC6" s="117">
        <v>0</v>
      </c>
      <c r="AD6" s="117">
        <v>0</v>
      </c>
      <c r="AE6" s="117">
        <v>0</v>
      </c>
      <c r="AF6" s="117">
        <v>0</v>
      </c>
      <c r="AG6" s="117">
        <v>0</v>
      </c>
      <c r="AH6" s="117">
        <v>0</v>
      </c>
      <c r="AI6" s="124">
        <v>0</v>
      </c>
      <c r="AJ6" s="114">
        <f t="shared" si="0"/>
        <v>0</v>
      </c>
      <c r="AK6" s="115">
        <f t="shared" si="2"/>
        <v>0</v>
      </c>
      <c r="AL6" s="116"/>
      <c r="AM6" s="117">
        <f t="shared" si="3"/>
        <v>0</v>
      </c>
      <c r="AN6" s="117">
        <f t="shared" si="4"/>
        <v>0</v>
      </c>
      <c r="AO6" s="117">
        <f t="shared" si="5"/>
        <v>0</v>
      </c>
      <c r="AP6" s="117">
        <f t="shared" si="6"/>
        <v>0</v>
      </c>
      <c r="AQ6" s="117">
        <f t="shared" si="7"/>
        <v>0</v>
      </c>
      <c r="AR6" s="118" t="str">
        <f t="shared" si="1"/>
        <v>Grade U</v>
      </c>
    </row>
    <row r="7" spans="1:51" ht="16" thickBot="1" x14ac:dyDescent="0.25">
      <c r="A7" s="11" t="s">
        <v>33</v>
      </c>
      <c r="B7" s="3" t="s">
        <v>34</v>
      </c>
      <c r="C7" s="4" t="s">
        <v>35</v>
      </c>
      <c r="D7" s="4"/>
      <c r="E7" s="4" t="s">
        <v>116</v>
      </c>
      <c r="F7" s="45" t="s">
        <v>117</v>
      </c>
      <c r="G7" s="3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6"/>
      <c r="V7" s="38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6"/>
      <c r="AJ7" s="5">
        <f t="shared" si="0"/>
        <v>0</v>
      </c>
      <c r="AK7" s="14">
        <f t="shared" si="2"/>
        <v>0</v>
      </c>
      <c r="AL7" s="12"/>
      <c r="AM7" s="16">
        <f t="shared" si="3"/>
        <v>0</v>
      </c>
      <c r="AN7" s="16">
        <f t="shared" si="4"/>
        <v>0</v>
      </c>
      <c r="AO7" s="16">
        <f t="shared" si="5"/>
        <v>0</v>
      </c>
      <c r="AP7" s="16">
        <f t="shared" si="6"/>
        <v>0</v>
      </c>
      <c r="AQ7" s="16">
        <f t="shared" si="7"/>
        <v>0</v>
      </c>
      <c r="AR7" s="17" t="str">
        <f t="shared" si="1"/>
        <v>Grade U</v>
      </c>
    </row>
    <row r="8" spans="1:51" ht="16" thickBot="1" x14ac:dyDescent="0.25">
      <c r="A8" s="11" t="s">
        <v>36</v>
      </c>
      <c r="B8" s="3" t="s">
        <v>34</v>
      </c>
      <c r="C8" s="4" t="s">
        <v>35</v>
      </c>
      <c r="D8" s="4"/>
      <c r="E8" s="4" t="s">
        <v>118</v>
      </c>
      <c r="F8" s="45" t="s">
        <v>119</v>
      </c>
      <c r="G8" s="38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06"/>
      <c r="V8" s="38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106"/>
      <c r="AJ8" s="5">
        <f t="shared" si="0"/>
        <v>0</v>
      </c>
      <c r="AK8" s="14">
        <f t="shared" si="2"/>
        <v>0</v>
      </c>
      <c r="AL8" s="12"/>
      <c r="AM8" s="16">
        <f t="shared" si="3"/>
        <v>0</v>
      </c>
      <c r="AN8" s="16">
        <f t="shared" si="4"/>
        <v>0</v>
      </c>
      <c r="AO8" s="16">
        <f t="shared" si="5"/>
        <v>0</v>
      </c>
      <c r="AP8" s="16">
        <f t="shared" si="6"/>
        <v>0</v>
      </c>
      <c r="AQ8" s="16">
        <f t="shared" si="7"/>
        <v>0</v>
      </c>
      <c r="AR8" s="17" t="str">
        <f t="shared" si="1"/>
        <v>Grade U</v>
      </c>
    </row>
    <row r="9" spans="1:51" ht="16" thickBot="1" x14ac:dyDescent="0.25">
      <c r="A9" s="11" t="s">
        <v>37</v>
      </c>
      <c r="B9" s="3" t="s">
        <v>34</v>
      </c>
      <c r="C9" s="4" t="s">
        <v>35</v>
      </c>
      <c r="D9" s="4"/>
      <c r="E9" s="4" t="s">
        <v>120</v>
      </c>
      <c r="F9" s="45" t="s">
        <v>121</v>
      </c>
      <c r="G9" s="38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06"/>
      <c r="V9" s="38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106"/>
      <c r="AJ9" s="5">
        <f t="shared" si="0"/>
        <v>0</v>
      </c>
      <c r="AK9" s="14">
        <f t="shared" si="2"/>
        <v>0</v>
      </c>
      <c r="AL9" s="12"/>
      <c r="AM9" s="16">
        <f t="shared" si="3"/>
        <v>0</v>
      </c>
      <c r="AN9" s="16">
        <f t="shared" si="4"/>
        <v>0</v>
      </c>
      <c r="AO9" s="16">
        <f t="shared" si="5"/>
        <v>0</v>
      </c>
      <c r="AP9" s="16">
        <f t="shared" si="6"/>
        <v>0</v>
      </c>
      <c r="AQ9" s="16">
        <f t="shared" si="7"/>
        <v>0</v>
      </c>
      <c r="AR9" s="17" t="str">
        <f t="shared" si="1"/>
        <v>Grade U</v>
      </c>
    </row>
    <row r="10" spans="1:51" ht="16" thickBot="1" x14ac:dyDescent="0.25">
      <c r="A10" s="11" t="s">
        <v>38</v>
      </c>
      <c r="B10" s="3" t="s">
        <v>34</v>
      </c>
      <c r="C10" s="4" t="s">
        <v>35</v>
      </c>
      <c r="D10" s="4"/>
      <c r="E10" s="4" t="s">
        <v>122</v>
      </c>
      <c r="F10" s="45" t="s">
        <v>123</v>
      </c>
      <c r="G10" s="38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06"/>
      <c r="V10" s="38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106"/>
      <c r="AJ10" s="5">
        <f t="shared" si="0"/>
        <v>0</v>
      </c>
      <c r="AK10" s="14">
        <f t="shared" si="2"/>
        <v>0</v>
      </c>
      <c r="AL10" s="12"/>
      <c r="AM10" s="16">
        <f t="shared" si="3"/>
        <v>0</v>
      </c>
      <c r="AN10" s="16">
        <f t="shared" si="4"/>
        <v>0</v>
      </c>
      <c r="AO10" s="16">
        <f t="shared" si="5"/>
        <v>0</v>
      </c>
      <c r="AP10" s="16">
        <f t="shared" si="6"/>
        <v>0</v>
      </c>
      <c r="AQ10" s="16">
        <f t="shared" si="7"/>
        <v>0</v>
      </c>
      <c r="AR10" s="17" t="str">
        <f t="shared" si="1"/>
        <v>Grade U</v>
      </c>
    </row>
    <row r="11" spans="1:51" ht="16" thickBot="1" x14ac:dyDescent="0.25">
      <c r="A11" s="11" t="s">
        <v>39</v>
      </c>
      <c r="B11" s="3" t="s">
        <v>34</v>
      </c>
      <c r="C11" s="4" t="s">
        <v>35</v>
      </c>
      <c r="D11" s="4"/>
      <c r="E11" s="4" t="s">
        <v>124</v>
      </c>
      <c r="F11" s="45" t="s">
        <v>125</v>
      </c>
      <c r="G11" s="38">
        <v>6</v>
      </c>
      <c r="H11" s="25">
        <v>4</v>
      </c>
      <c r="I11" s="25">
        <v>1</v>
      </c>
      <c r="J11" s="25">
        <v>4</v>
      </c>
      <c r="K11" s="25">
        <v>2</v>
      </c>
      <c r="L11" s="25">
        <v>3</v>
      </c>
      <c r="M11" s="25">
        <v>3</v>
      </c>
      <c r="N11" s="25">
        <v>0</v>
      </c>
      <c r="O11" s="25">
        <v>3</v>
      </c>
      <c r="P11" s="25">
        <v>0</v>
      </c>
      <c r="Q11" s="25">
        <v>2</v>
      </c>
      <c r="R11" s="25">
        <v>2</v>
      </c>
      <c r="S11" s="25">
        <v>1</v>
      </c>
      <c r="T11" s="25">
        <v>0</v>
      </c>
      <c r="U11" s="106">
        <v>2</v>
      </c>
      <c r="V11" s="38">
        <v>3</v>
      </c>
      <c r="W11" s="25">
        <v>6</v>
      </c>
      <c r="X11" s="25">
        <v>3</v>
      </c>
      <c r="Y11" s="25">
        <v>1</v>
      </c>
      <c r="Z11" s="25">
        <v>0</v>
      </c>
      <c r="AA11" s="25">
        <v>0</v>
      </c>
      <c r="AB11" s="25">
        <v>3</v>
      </c>
      <c r="AC11" s="25">
        <v>0</v>
      </c>
      <c r="AD11" s="25">
        <v>1</v>
      </c>
      <c r="AE11" s="25">
        <v>0</v>
      </c>
      <c r="AF11" s="25">
        <v>0</v>
      </c>
      <c r="AG11" s="25">
        <v>0</v>
      </c>
      <c r="AH11" s="25">
        <v>0</v>
      </c>
      <c r="AI11" s="106">
        <v>0</v>
      </c>
      <c r="AJ11" s="5">
        <f t="shared" si="0"/>
        <v>50</v>
      </c>
      <c r="AK11" s="14">
        <f t="shared" si="2"/>
        <v>41.666666666666671</v>
      </c>
      <c r="AL11" s="12"/>
      <c r="AM11" s="16">
        <f t="shared" si="3"/>
        <v>19</v>
      </c>
      <c r="AN11" s="16">
        <f t="shared" si="4"/>
        <v>13</v>
      </c>
      <c r="AO11" s="16">
        <f t="shared" si="5"/>
        <v>3</v>
      </c>
      <c r="AP11" s="16">
        <f t="shared" si="6"/>
        <v>9</v>
      </c>
      <c r="AQ11" s="16">
        <f t="shared" si="7"/>
        <v>6</v>
      </c>
      <c r="AR11" s="17" t="str">
        <f t="shared" si="1"/>
        <v>Grade 3</v>
      </c>
    </row>
    <row r="12" spans="1:51" ht="16" thickBot="1" x14ac:dyDescent="0.25">
      <c r="A12" s="11" t="s">
        <v>40</v>
      </c>
      <c r="B12" s="3" t="s">
        <v>34</v>
      </c>
      <c r="C12" s="4" t="s">
        <v>35</v>
      </c>
      <c r="D12" s="4"/>
      <c r="E12" s="4" t="s">
        <v>126</v>
      </c>
      <c r="F12" s="45" t="s">
        <v>127</v>
      </c>
      <c r="G12" s="38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06"/>
      <c r="V12" s="38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106"/>
      <c r="AJ12" s="5">
        <f t="shared" si="0"/>
        <v>0</v>
      </c>
      <c r="AK12" s="14">
        <f t="shared" si="2"/>
        <v>0</v>
      </c>
      <c r="AL12" s="12"/>
      <c r="AM12" s="16">
        <f t="shared" si="3"/>
        <v>0</v>
      </c>
      <c r="AN12" s="16">
        <f t="shared" si="4"/>
        <v>0</v>
      </c>
      <c r="AO12" s="16">
        <f t="shared" si="5"/>
        <v>0</v>
      </c>
      <c r="AP12" s="16">
        <f t="shared" si="6"/>
        <v>0</v>
      </c>
      <c r="AQ12" s="16">
        <f t="shared" si="7"/>
        <v>0</v>
      </c>
      <c r="AR12" s="17" t="str">
        <f t="shared" si="1"/>
        <v>Grade U</v>
      </c>
    </row>
    <row r="13" spans="1:51" ht="16" thickBot="1" x14ac:dyDescent="0.25">
      <c r="A13" s="11" t="s">
        <v>41</v>
      </c>
      <c r="B13" s="3" t="s">
        <v>34</v>
      </c>
      <c r="C13" s="4" t="s">
        <v>35</v>
      </c>
      <c r="D13" s="4"/>
      <c r="E13" s="4" t="s">
        <v>128</v>
      </c>
      <c r="F13" s="45" t="s">
        <v>129</v>
      </c>
      <c r="G13" s="3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06"/>
      <c r="V13" s="38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106"/>
      <c r="AJ13" s="5">
        <f t="shared" si="0"/>
        <v>0</v>
      </c>
      <c r="AK13" s="14">
        <f t="shared" si="2"/>
        <v>0</v>
      </c>
      <c r="AL13" s="12"/>
      <c r="AM13" s="16">
        <f t="shared" si="3"/>
        <v>0</v>
      </c>
      <c r="AN13" s="16">
        <f t="shared" si="4"/>
        <v>0</v>
      </c>
      <c r="AO13" s="16">
        <f t="shared" si="5"/>
        <v>0</v>
      </c>
      <c r="AP13" s="16">
        <f t="shared" si="6"/>
        <v>0</v>
      </c>
      <c r="AQ13" s="16">
        <f t="shared" si="7"/>
        <v>0</v>
      </c>
      <c r="AR13" s="17" t="str">
        <f t="shared" si="1"/>
        <v>Grade U</v>
      </c>
    </row>
    <row r="14" spans="1:51" ht="16" thickBot="1" x14ac:dyDescent="0.25">
      <c r="A14" s="11" t="s">
        <v>42</v>
      </c>
      <c r="B14" s="3" t="s">
        <v>34</v>
      </c>
      <c r="C14" s="4" t="s">
        <v>35</v>
      </c>
      <c r="D14" s="4"/>
      <c r="E14" s="4" t="s">
        <v>130</v>
      </c>
      <c r="F14" s="45" t="s">
        <v>131</v>
      </c>
      <c r="G14" s="3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06"/>
      <c r="V14" s="38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106"/>
      <c r="AJ14" s="5">
        <f t="shared" si="0"/>
        <v>0</v>
      </c>
      <c r="AK14" s="14">
        <f t="shared" si="2"/>
        <v>0</v>
      </c>
      <c r="AL14" s="12"/>
      <c r="AM14" s="16">
        <f t="shared" si="3"/>
        <v>0</v>
      </c>
      <c r="AN14" s="16">
        <f t="shared" si="4"/>
        <v>0</v>
      </c>
      <c r="AO14" s="16">
        <f t="shared" si="5"/>
        <v>0</v>
      </c>
      <c r="AP14" s="16">
        <f t="shared" si="6"/>
        <v>0</v>
      </c>
      <c r="AQ14" s="16">
        <f t="shared" si="7"/>
        <v>0</v>
      </c>
      <c r="AR14" s="17" t="str">
        <f t="shared" si="1"/>
        <v>Grade U</v>
      </c>
    </row>
    <row r="15" spans="1:51" ht="16" thickBot="1" x14ac:dyDescent="0.25">
      <c r="A15" s="11" t="s">
        <v>43</v>
      </c>
      <c r="B15" s="3" t="s">
        <v>34</v>
      </c>
      <c r="C15" s="4" t="s">
        <v>35</v>
      </c>
      <c r="D15" s="4"/>
      <c r="E15" s="4" t="s">
        <v>132</v>
      </c>
      <c r="F15" s="45" t="s">
        <v>133</v>
      </c>
      <c r="G15" s="38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06"/>
      <c r="V15" s="38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106"/>
      <c r="AJ15" s="5">
        <f t="shared" si="0"/>
        <v>0</v>
      </c>
      <c r="AK15" s="14">
        <f t="shared" si="2"/>
        <v>0</v>
      </c>
      <c r="AL15" s="12"/>
      <c r="AM15" s="16">
        <f t="shared" si="3"/>
        <v>0</v>
      </c>
      <c r="AN15" s="16">
        <f t="shared" si="4"/>
        <v>0</v>
      </c>
      <c r="AO15" s="16">
        <f t="shared" si="5"/>
        <v>0</v>
      </c>
      <c r="AP15" s="16">
        <f t="shared" si="6"/>
        <v>0</v>
      </c>
      <c r="AQ15" s="16">
        <f t="shared" si="7"/>
        <v>0</v>
      </c>
      <c r="AR15" s="17" t="str">
        <f t="shared" si="1"/>
        <v>Grade U</v>
      </c>
    </row>
    <row r="16" spans="1:51" ht="16" thickBot="1" x14ac:dyDescent="0.25">
      <c r="A16" s="11" t="s">
        <v>44</v>
      </c>
      <c r="B16" s="3" t="s">
        <v>34</v>
      </c>
      <c r="C16" s="4" t="s">
        <v>35</v>
      </c>
      <c r="D16" s="4"/>
      <c r="E16" s="4" t="s">
        <v>134</v>
      </c>
      <c r="F16" s="45" t="s">
        <v>135</v>
      </c>
      <c r="G16" s="38">
        <v>4</v>
      </c>
      <c r="H16" s="25">
        <v>5</v>
      </c>
      <c r="I16" s="25">
        <v>2</v>
      </c>
      <c r="J16" s="25">
        <v>4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1</v>
      </c>
      <c r="Q16" s="25">
        <v>2</v>
      </c>
      <c r="R16" s="25">
        <v>0</v>
      </c>
      <c r="S16" s="25">
        <v>0</v>
      </c>
      <c r="T16" s="25">
        <v>0</v>
      </c>
      <c r="U16" s="106">
        <v>0</v>
      </c>
      <c r="V16" s="38">
        <v>3</v>
      </c>
      <c r="W16" s="25">
        <v>5</v>
      </c>
      <c r="X16" s="25">
        <v>0</v>
      </c>
      <c r="Y16" s="25">
        <v>1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106">
        <v>0</v>
      </c>
      <c r="AJ16" s="5">
        <f t="shared" si="0"/>
        <v>27</v>
      </c>
      <c r="AK16" s="14">
        <f t="shared" si="2"/>
        <v>22.5</v>
      </c>
      <c r="AL16" s="12"/>
      <c r="AM16" s="16">
        <f t="shared" si="3"/>
        <v>11</v>
      </c>
      <c r="AN16" s="16">
        <f t="shared" si="4"/>
        <v>5</v>
      </c>
      <c r="AO16" s="16">
        <f t="shared" si="5"/>
        <v>3</v>
      </c>
      <c r="AP16" s="16">
        <f t="shared" si="6"/>
        <v>8</v>
      </c>
      <c r="AQ16" s="16">
        <f t="shared" si="7"/>
        <v>0</v>
      </c>
      <c r="AR16" s="17" t="str">
        <f t="shared" si="1"/>
        <v>Grade 2</v>
      </c>
    </row>
    <row r="17" spans="1:47" ht="16" thickBot="1" x14ac:dyDescent="0.25">
      <c r="A17" s="11" t="s">
        <v>45</v>
      </c>
      <c r="B17" s="3" t="s">
        <v>34</v>
      </c>
      <c r="C17" s="4" t="s">
        <v>35</v>
      </c>
      <c r="D17" s="4"/>
      <c r="E17" s="4" t="s">
        <v>136</v>
      </c>
      <c r="F17" s="45" t="s">
        <v>137</v>
      </c>
      <c r="G17" s="38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06"/>
      <c r="V17" s="38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106"/>
      <c r="AJ17" s="5">
        <f t="shared" si="0"/>
        <v>0</v>
      </c>
      <c r="AK17" s="14">
        <f t="shared" si="2"/>
        <v>0</v>
      </c>
      <c r="AL17" s="12"/>
      <c r="AM17" s="16">
        <f t="shared" si="3"/>
        <v>0</v>
      </c>
      <c r="AN17" s="16">
        <f t="shared" si="4"/>
        <v>0</v>
      </c>
      <c r="AO17" s="16">
        <f t="shared" si="5"/>
        <v>0</v>
      </c>
      <c r="AP17" s="16">
        <f t="shared" si="6"/>
        <v>0</v>
      </c>
      <c r="AQ17" s="16">
        <f t="shared" si="7"/>
        <v>0</v>
      </c>
      <c r="AR17" s="17" t="str">
        <f t="shared" si="1"/>
        <v>Grade U</v>
      </c>
    </row>
    <row r="18" spans="1:47" ht="16" thickBot="1" x14ac:dyDescent="0.25">
      <c r="A18" s="11" t="s">
        <v>46</v>
      </c>
      <c r="B18" s="3" t="s">
        <v>34</v>
      </c>
      <c r="C18" s="4" t="s">
        <v>35</v>
      </c>
      <c r="D18" s="4"/>
      <c r="E18" s="4" t="s">
        <v>138</v>
      </c>
      <c r="F18" s="45" t="s">
        <v>139</v>
      </c>
      <c r="G18" s="38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06"/>
      <c r="V18" s="38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106"/>
      <c r="AJ18" s="5">
        <f t="shared" si="0"/>
        <v>0</v>
      </c>
      <c r="AK18" s="14">
        <f t="shared" si="2"/>
        <v>0</v>
      </c>
      <c r="AL18" s="12"/>
      <c r="AM18" s="16">
        <f t="shared" si="3"/>
        <v>0</v>
      </c>
      <c r="AN18" s="16">
        <f t="shared" si="4"/>
        <v>0</v>
      </c>
      <c r="AO18" s="16">
        <f t="shared" si="5"/>
        <v>0</v>
      </c>
      <c r="AP18" s="16">
        <f t="shared" si="6"/>
        <v>0</v>
      </c>
      <c r="AQ18" s="16">
        <f t="shared" si="7"/>
        <v>0</v>
      </c>
      <c r="AR18" s="17" t="str">
        <f t="shared" si="1"/>
        <v>Grade U</v>
      </c>
    </row>
    <row r="19" spans="1:47" ht="16" thickBot="1" x14ac:dyDescent="0.25">
      <c r="A19" s="11" t="s">
        <v>47</v>
      </c>
      <c r="B19" s="3" t="s">
        <v>34</v>
      </c>
      <c r="C19" s="4"/>
      <c r="D19" s="4"/>
      <c r="E19" s="4" t="s">
        <v>140</v>
      </c>
      <c r="F19" s="45" t="s">
        <v>141</v>
      </c>
      <c r="G19" s="38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06"/>
      <c r="V19" s="38">
        <v>1</v>
      </c>
      <c r="W19" s="25">
        <v>4</v>
      </c>
      <c r="X19" s="25">
        <v>0</v>
      </c>
      <c r="Y19" s="25">
        <v>1</v>
      </c>
      <c r="Z19" s="25">
        <v>0</v>
      </c>
      <c r="AA19" s="25">
        <v>1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106">
        <v>0</v>
      </c>
      <c r="AJ19" s="5">
        <f t="shared" si="0"/>
        <v>7</v>
      </c>
      <c r="AK19" s="14">
        <f t="shared" si="2"/>
        <v>5.8333333333333339</v>
      </c>
      <c r="AL19" s="12"/>
      <c r="AM19" s="16">
        <f t="shared" si="3"/>
        <v>4</v>
      </c>
      <c r="AN19" s="16">
        <f t="shared" si="4"/>
        <v>1</v>
      </c>
      <c r="AO19" s="16">
        <f t="shared" si="5"/>
        <v>1</v>
      </c>
      <c r="AP19" s="16">
        <f t="shared" si="6"/>
        <v>1</v>
      </c>
      <c r="AQ19" s="16">
        <f t="shared" si="7"/>
        <v>0</v>
      </c>
      <c r="AR19" s="17" t="str">
        <f t="shared" si="1"/>
        <v>Grade U</v>
      </c>
    </row>
    <row r="20" spans="1:47" ht="16" thickBot="1" x14ac:dyDescent="0.25">
      <c r="A20" s="11" t="s">
        <v>48</v>
      </c>
      <c r="B20" s="3" t="s">
        <v>34</v>
      </c>
      <c r="C20" s="4"/>
      <c r="D20" s="4"/>
      <c r="E20" s="4" t="s">
        <v>142</v>
      </c>
      <c r="F20" s="45" t="s">
        <v>143</v>
      </c>
      <c r="G20" s="38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06"/>
      <c r="V20" s="38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106"/>
      <c r="AJ20" s="5">
        <f t="shared" si="0"/>
        <v>0</v>
      </c>
      <c r="AK20" s="14">
        <f t="shared" si="2"/>
        <v>0</v>
      </c>
      <c r="AL20" s="12"/>
      <c r="AM20" s="16">
        <f t="shared" si="3"/>
        <v>0</v>
      </c>
      <c r="AN20" s="16">
        <f t="shared" si="4"/>
        <v>0</v>
      </c>
      <c r="AO20" s="16">
        <f t="shared" si="5"/>
        <v>0</v>
      </c>
      <c r="AP20" s="16">
        <f t="shared" si="6"/>
        <v>0</v>
      </c>
      <c r="AQ20" s="16">
        <f t="shared" si="7"/>
        <v>0</v>
      </c>
      <c r="AR20" s="17" t="str">
        <f t="shared" si="1"/>
        <v>Grade U</v>
      </c>
    </row>
    <row r="21" spans="1:47" ht="16" thickBot="1" x14ac:dyDescent="0.25">
      <c r="A21" s="11" t="s">
        <v>49</v>
      </c>
      <c r="B21" s="3" t="s">
        <v>34</v>
      </c>
      <c r="C21" s="4"/>
      <c r="D21" s="4"/>
      <c r="E21" s="4" t="s">
        <v>144</v>
      </c>
      <c r="F21" s="45" t="s">
        <v>145</v>
      </c>
      <c r="G21" s="38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06"/>
      <c r="V21" s="38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106"/>
      <c r="AJ21" s="5">
        <f t="shared" si="0"/>
        <v>0</v>
      </c>
      <c r="AK21" s="14">
        <f t="shared" si="2"/>
        <v>0</v>
      </c>
      <c r="AL21" s="12"/>
      <c r="AM21" s="16">
        <f t="shared" si="3"/>
        <v>0</v>
      </c>
      <c r="AN21" s="16">
        <f t="shared" si="4"/>
        <v>0</v>
      </c>
      <c r="AO21" s="16">
        <f t="shared" si="5"/>
        <v>0</v>
      </c>
      <c r="AP21" s="16">
        <f t="shared" si="6"/>
        <v>0</v>
      </c>
      <c r="AQ21" s="16">
        <f t="shared" si="7"/>
        <v>0</v>
      </c>
      <c r="AR21" s="17" t="str">
        <f t="shared" si="1"/>
        <v>Grade U</v>
      </c>
    </row>
    <row r="22" spans="1:47" ht="16" thickBot="1" x14ac:dyDescent="0.25">
      <c r="A22" s="11" t="s">
        <v>50</v>
      </c>
      <c r="B22" s="3" t="s">
        <v>34</v>
      </c>
      <c r="C22" s="4"/>
      <c r="D22" s="4"/>
      <c r="E22" s="4" t="s">
        <v>146</v>
      </c>
      <c r="F22" s="45" t="s">
        <v>147</v>
      </c>
      <c r="G22" s="38">
        <v>3</v>
      </c>
      <c r="H22" s="25">
        <v>0</v>
      </c>
      <c r="I22" s="25">
        <v>0</v>
      </c>
      <c r="J22" s="25">
        <v>1</v>
      </c>
      <c r="K22" s="25">
        <v>0</v>
      </c>
      <c r="L22" s="25">
        <v>0</v>
      </c>
      <c r="M22" s="25">
        <v>2</v>
      </c>
      <c r="N22" s="25">
        <v>0</v>
      </c>
      <c r="O22" s="25">
        <v>0</v>
      </c>
      <c r="P22" s="25">
        <v>0</v>
      </c>
      <c r="Q22" s="25">
        <v>0</v>
      </c>
      <c r="R22" s="25">
        <v>1</v>
      </c>
      <c r="S22" s="25">
        <v>0</v>
      </c>
      <c r="T22" s="25">
        <v>1</v>
      </c>
      <c r="U22" s="106">
        <v>0</v>
      </c>
      <c r="V22" s="38">
        <v>1</v>
      </c>
      <c r="W22" s="25">
        <v>4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106"/>
      <c r="AJ22" s="5">
        <f t="shared" si="0"/>
        <v>13</v>
      </c>
      <c r="AK22" s="14">
        <f t="shared" si="2"/>
        <v>10.833333333333334</v>
      </c>
      <c r="AL22" s="12"/>
      <c r="AM22" s="16">
        <f t="shared" si="3"/>
        <v>7</v>
      </c>
      <c r="AN22" s="16">
        <f t="shared" si="4"/>
        <v>1</v>
      </c>
      <c r="AO22" s="16">
        <f t="shared" si="5"/>
        <v>0</v>
      </c>
      <c r="AP22" s="16">
        <f t="shared" si="6"/>
        <v>3</v>
      </c>
      <c r="AQ22" s="16">
        <f t="shared" si="7"/>
        <v>2</v>
      </c>
      <c r="AR22" s="17" t="str">
        <f t="shared" si="1"/>
        <v>Grade 1</v>
      </c>
    </row>
    <row r="23" spans="1:47" ht="16" thickBot="1" x14ac:dyDescent="0.25">
      <c r="A23" s="11" t="s">
        <v>51</v>
      </c>
      <c r="B23" s="3" t="s">
        <v>34</v>
      </c>
      <c r="C23" s="4"/>
      <c r="D23" s="4"/>
      <c r="E23" s="4" t="s">
        <v>148</v>
      </c>
      <c r="F23" s="45" t="s">
        <v>149</v>
      </c>
      <c r="G23" s="38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06"/>
      <c r="V23" s="38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106"/>
      <c r="AJ23" s="5">
        <f t="shared" si="0"/>
        <v>0</v>
      </c>
      <c r="AK23" s="14">
        <f t="shared" si="2"/>
        <v>0</v>
      </c>
      <c r="AL23" s="12"/>
      <c r="AM23" s="16">
        <f t="shared" si="3"/>
        <v>0</v>
      </c>
      <c r="AN23" s="16">
        <f t="shared" si="4"/>
        <v>0</v>
      </c>
      <c r="AO23" s="16">
        <f t="shared" si="5"/>
        <v>0</v>
      </c>
      <c r="AP23" s="16">
        <f t="shared" si="6"/>
        <v>0</v>
      </c>
      <c r="AQ23" s="16">
        <f t="shared" si="7"/>
        <v>0</v>
      </c>
      <c r="AR23" s="17" t="str">
        <f t="shared" si="1"/>
        <v>Grade U</v>
      </c>
    </row>
    <row r="24" spans="1:47" ht="16" thickBot="1" x14ac:dyDescent="0.25">
      <c r="A24" s="11" t="s">
        <v>52</v>
      </c>
      <c r="B24" s="3" t="s">
        <v>34</v>
      </c>
      <c r="C24" s="4"/>
      <c r="D24" s="4"/>
      <c r="E24" s="4" t="s">
        <v>132</v>
      </c>
      <c r="F24" s="45" t="s">
        <v>150</v>
      </c>
      <c r="G24" s="38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06"/>
      <c r="V24" s="38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106"/>
      <c r="AJ24" s="5">
        <f t="shared" si="0"/>
        <v>0</v>
      </c>
      <c r="AK24" s="14">
        <f t="shared" si="2"/>
        <v>0</v>
      </c>
      <c r="AL24" s="12"/>
      <c r="AM24" s="16">
        <f t="shared" si="3"/>
        <v>0</v>
      </c>
      <c r="AN24" s="16">
        <f t="shared" si="4"/>
        <v>0</v>
      </c>
      <c r="AO24" s="16">
        <f t="shared" si="5"/>
        <v>0</v>
      </c>
      <c r="AP24" s="16">
        <f t="shared" si="6"/>
        <v>0</v>
      </c>
      <c r="AQ24" s="16">
        <f t="shared" si="7"/>
        <v>0</v>
      </c>
      <c r="AR24" s="17" t="str">
        <f t="shared" si="1"/>
        <v>Grade U</v>
      </c>
    </row>
    <row r="25" spans="1:47" ht="16" thickBot="1" x14ac:dyDescent="0.25">
      <c r="A25" s="11" t="s">
        <v>53</v>
      </c>
      <c r="B25" s="3" t="s">
        <v>34</v>
      </c>
      <c r="C25" s="4"/>
      <c r="D25" s="4"/>
      <c r="E25" s="4" t="s">
        <v>151</v>
      </c>
      <c r="F25" s="45" t="s">
        <v>152</v>
      </c>
      <c r="G25" s="38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06"/>
      <c r="V25" s="38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06"/>
      <c r="AJ25" s="5">
        <f t="shared" si="0"/>
        <v>0</v>
      </c>
      <c r="AK25" s="14">
        <f t="shared" si="2"/>
        <v>0</v>
      </c>
      <c r="AL25" s="12"/>
      <c r="AM25" s="16">
        <f t="shared" si="3"/>
        <v>0</v>
      </c>
      <c r="AN25" s="16">
        <f t="shared" si="4"/>
        <v>0</v>
      </c>
      <c r="AO25" s="16">
        <f t="shared" si="5"/>
        <v>0</v>
      </c>
      <c r="AP25" s="16">
        <f t="shared" si="6"/>
        <v>0</v>
      </c>
      <c r="AQ25" s="16">
        <f t="shared" si="7"/>
        <v>0</v>
      </c>
      <c r="AR25" s="17" t="str">
        <f t="shared" si="1"/>
        <v>Grade U</v>
      </c>
    </row>
    <row r="26" spans="1:47" ht="16" thickBot="1" x14ac:dyDescent="0.25">
      <c r="A26" s="11" t="s">
        <v>54</v>
      </c>
      <c r="B26" s="3" t="s">
        <v>34</v>
      </c>
      <c r="C26" s="4"/>
      <c r="D26" s="4"/>
      <c r="E26" s="4" t="s">
        <v>153</v>
      </c>
      <c r="F26" s="45" t="s">
        <v>154</v>
      </c>
      <c r="G26" s="38">
        <v>5</v>
      </c>
      <c r="H26" s="25">
        <v>5</v>
      </c>
      <c r="I26" s="25">
        <v>1</v>
      </c>
      <c r="J26" s="25">
        <v>4</v>
      </c>
      <c r="K26" s="25">
        <v>5</v>
      </c>
      <c r="L26" s="25">
        <v>2</v>
      </c>
      <c r="M26" s="25">
        <v>1</v>
      </c>
      <c r="N26" s="25">
        <v>2</v>
      </c>
      <c r="O26" s="25">
        <v>3</v>
      </c>
      <c r="P26" s="25">
        <v>2</v>
      </c>
      <c r="Q26" s="25">
        <v>2</v>
      </c>
      <c r="R26" s="25">
        <v>1</v>
      </c>
      <c r="S26" s="25">
        <v>1</v>
      </c>
      <c r="T26" s="25">
        <v>0</v>
      </c>
      <c r="U26" s="106">
        <v>0</v>
      </c>
      <c r="V26" s="38">
        <v>3</v>
      </c>
      <c r="W26" s="25">
        <v>4</v>
      </c>
      <c r="X26" s="25">
        <v>4</v>
      </c>
      <c r="Y26" s="25">
        <v>5</v>
      </c>
      <c r="Z26" s="25">
        <v>0</v>
      </c>
      <c r="AA26" s="25">
        <v>1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106">
        <v>0</v>
      </c>
      <c r="AJ26" s="5">
        <f t="shared" si="0"/>
        <v>51</v>
      </c>
      <c r="AK26" s="14">
        <f t="shared" si="2"/>
        <v>42.5</v>
      </c>
      <c r="AL26" s="12"/>
      <c r="AM26" s="16">
        <f t="shared" si="3"/>
        <v>14</v>
      </c>
      <c r="AN26" s="16">
        <f t="shared" si="4"/>
        <v>14</v>
      </c>
      <c r="AO26" s="16">
        <f t="shared" si="5"/>
        <v>8</v>
      </c>
      <c r="AP26" s="16">
        <f t="shared" si="6"/>
        <v>10</v>
      </c>
      <c r="AQ26" s="16">
        <f t="shared" si="7"/>
        <v>5</v>
      </c>
      <c r="AR26" s="17" t="str">
        <f t="shared" si="1"/>
        <v>Grade 3</v>
      </c>
    </row>
    <row r="27" spans="1:47" ht="16" thickBot="1" x14ac:dyDescent="0.25">
      <c r="A27" s="11" t="s">
        <v>55</v>
      </c>
      <c r="B27" s="3" t="s">
        <v>34</v>
      </c>
      <c r="C27" s="4"/>
      <c r="D27" s="4"/>
      <c r="E27" s="4" t="s">
        <v>155</v>
      </c>
      <c r="F27" s="45" t="s">
        <v>156</v>
      </c>
      <c r="G27" s="38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06"/>
      <c r="V27" s="38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106"/>
      <c r="AJ27" s="5">
        <f t="shared" si="0"/>
        <v>0</v>
      </c>
      <c r="AK27" s="14">
        <f t="shared" si="2"/>
        <v>0</v>
      </c>
      <c r="AL27" s="12"/>
      <c r="AM27" s="16">
        <f t="shared" si="3"/>
        <v>0</v>
      </c>
      <c r="AN27" s="16">
        <f t="shared" si="4"/>
        <v>0</v>
      </c>
      <c r="AO27" s="16">
        <f t="shared" si="5"/>
        <v>0</v>
      </c>
      <c r="AP27" s="16">
        <f t="shared" si="6"/>
        <v>0</v>
      </c>
      <c r="AQ27" s="16">
        <f t="shared" si="7"/>
        <v>0</v>
      </c>
      <c r="AR27" s="17" t="str">
        <f t="shared" si="1"/>
        <v>Grade U</v>
      </c>
    </row>
    <row r="28" spans="1:47" ht="16" thickBot="1" x14ac:dyDescent="0.25">
      <c r="A28" s="11" t="s">
        <v>56</v>
      </c>
      <c r="B28" s="3" t="s">
        <v>34</v>
      </c>
      <c r="C28" s="4"/>
      <c r="D28" s="4"/>
      <c r="E28" s="4" t="s">
        <v>157</v>
      </c>
      <c r="F28" s="45" t="s">
        <v>158</v>
      </c>
      <c r="G28" s="38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06"/>
      <c r="V28" s="38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106"/>
      <c r="AJ28" s="5">
        <f t="shared" si="0"/>
        <v>0</v>
      </c>
      <c r="AK28" s="14">
        <f t="shared" si="2"/>
        <v>0</v>
      </c>
      <c r="AL28" s="12"/>
      <c r="AM28" s="16">
        <f t="shared" si="3"/>
        <v>0</v>
      </c>
      <c r="AN28" s="16">
        <f t="shared" si="4"/>
        <v>0</v>
      </c>
      <c r="AO28" s="16">
        <f t="shared" si="5"/>
        <v>0</v>
      </c>
      <c r="AP28" s="16">
        <f t="shared" si="6"/>
        <v>0</v>
      </c>
      <c r="AQ28" s="16">
        <f t="shared" si="7"/>
        <v>0</v>
      </c>
      <c r="AR28" s="17" t="str">
        <f t="shared" si="1"/>
        <v>Grade U</v>
      </c>
    </row>
    <row r="29" spans="1:47" ht="16" thickBot="1" x14ac:dyDescent="0.25">
      <c r="A29" s="11" t="s">
        <v>57</v>
      </c>
      <c r="B29" s="3" t="s">
        <v>34</v>
      </c>
      <c r="C29" s="4"/>
      <c r="D29" s="4"/>
      <c r="E29" s="4" t="s">
        <v>159</v>
      </c>
      <c r="F29" s="45" t="s">
        <v>160</v>
      </c>
      <c r="G29" s="38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06"/>
      <c r="V29" s="38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106"/>
      <c r="AJ29" s="5">
        <f t="shared" si="0"/>
        <v>0</v>
      </c>
      <c r="AK29" s="14">
        <f t="shared" si="2"/>
        <v>0</v>
      </c>
      <c r="AL29" s="12"/>
      <c r="AM29" s="16">
        <f t="shared" si="3"/>
        <v>0</v>
      </c>
      <c r="AN29" s="16">
        <f t="shared" si="4"/>
        <v>0</v>
      </c>
      <c r="AO29" s="16">
        <f t="shared" si="5"/>
        <v>0</v>
      </c>
      <c r="AP29" s="16">
        <f t="shared" si="6"/>
        <v>0</v>
      </c>
      <c r="AQ29" s="16">
        <f t="shared" si="7"/>
        <v>0</v>
      </c>
      <c r="AR29" s="17" t="str">
        <f t="shared" si="1"/>
        <v>Grade U</v>
      </c>
    </row>
    <row r="30" spans="1:47" ht="16" thickBot="1" x14ac:dyDescent="0.25">
      <c r="A30" s="11" t="s">
        <v>58</v>
      </c>
      <c r="B30" s="3" t="s">
        <v>34</v>
      </c>
      <c r="C30" s="4"/>
      <c r="D30" s="4"/>
      <c r="E30" s="4"/>
      <c r="F30" s="45"/>
      <c r="G30" s="38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06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106"/>
      <c r="AJ30" s="5">
        <f t="shared" si="0"/>
        <v>0</v>
      </c>
      <c r="AK30" s="14">
        <f t="shared" si="2"/>
        <v>0</v>
      </c>
      <c r="AL30" s="12"/>
      <c r="AM30" s="16">
        <f t="shared" si="3"/>
        <v>0</v>
      </c>
      <c r="AN30" s="16">
        <f t="shared" si="4"/>
        <v>0</v>
      </c>
      <c r="AO30" s="16">
        <f t="shared" si="5"/>
        <v>0</v>
      </c>
      <c r="AP30" s="16">
        <f t="shared" si="6"/>
        <v>0</v>
      </c>
      <c r="AQ30" s="16">
        <f t="shared" si="7"/>
        <v>0</v>
      </c>
      <c r="AR30" s="17" t="str">
        <f t="shared" si="1"/>
        <v>Grade U</v>
      </c>
      <c r="AU30" s="10"/>
    </row>
    <row r="31" spans="1:47" ht="16" thickBot="1" x14ac:dyDescent="0.25">
      <c r="A31" s="11" t="s">
        <v>59</v>
      </c>
      <c r="B31" s="26" t="s">
        <v>34</v>
      </c>
      <c r="C31" s="6"/>
      <c r="D31" s="6"/>
      <c r="E31" s="6"/>
      <c r="F31" s="46"/>
      <c r="G31" s="39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8"/>
      <c r="V31" s="39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8"/>
      <c r="AJ31" s="15">
        <f t="shared" si="0"/>
        <v>0</v>
      </c>
      <c r="AK31" s="14">
        <f t="shared" si="2"/>
        <v>0</v>
      </c>
      <c r="AL31" s="12"/>
      <c r="AM31" s="16">
        <f t="shared" si="3"/>
        <v>0</v>
      </c>
      <c r="AN31" s="16">
        <f t="shared" si="4"/>
        <v>0</v>
      </c>
      <c r="AO31" s="16">
        <f t="shared" si="5"/>
        <v>0</v>
      </c>
      <c r="AP31" s="16">
        <f t="shared" si="6"/>
        <v>0</v>
      </c>
      <c r="AQ31" s="16">
        <f t="shared" si="7"/>
        <v>0</v>
      </c>
      <c r="AR31" s="17" t="str">
        <f t="shared" si="1"/>
        <v>Grade U</v>
      </c>
    </row>
    <row r="32" spans="1:47" x14ac:dyDescent="0.2">
      <c r="AL32" s="7"/>
    </row>
    <row r="33" spans="7:38" x14ac:dyDescent="0.2">
      <c r="AL33" s="7"/>
    </row>
    <row r="34" spans="7:38" x14ac:dyDescent="0.2">
      <c r="AL34" s="7"/>
    </row>
    <row r="35" spans="7:38" x14ac:dyDescent="0.2">
      <c r="AL35" s="7"/>
    </row>
    <row r="36" spans="7:38" x14ac:dyDescent="0.2"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</row>
    <row r="37" spans="7:38" x14ac:dyDescent="0.2"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7:38" x14ac:dyDescent="0.2"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7:38" x14ac:dyDescent="0.2"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7:38" x14ac:dyDescent="0.2"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7:38" x14ac:dyDescent="0.2"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7:38" x14ac:dyDescent="0.2"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7:38" x14ac:dyDescent="0.2"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7:38" x14ac:dyDescent="0.2"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7:38" x14ac:dyDescent="0.2"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174" hidden="1" x14ac:dyDescent="0.2"/>
    <row r="175" hidden="1" x14ac:dyDescent="0.2"/>
    <row r="176" hidden="1" x14ac:dyDescent="0.2"/>
    <row r="177" spans="6:13" hidden="1" x14ac:dyDescent="0.2"/>
    <row r="178" spans="6:13" hidden="1" x14ac:dyDescent="0.2"/>
    <row r="179" spans="6:13" hidden="1" x14ac:dyDescent="0.2"/>
    <row r="180" spans="6:13" hidden="1" x14ac:dyDescent="0.2"/>
    <row r="181" spans="6:13" hidden="1" x14ac:dyDescent="0.2">
      <c r="G181" s="126" t="s">
        <v>60</v>
      </c>
      <c r="H181" s="127"/>
      <c r="I181" s="127"/>
      <c r="J181" s="127"/>
      <c r="K181" s="127"/>
      <c r="L181" s="127"/>
      <c r="M181" s="128"/>
    </row>
    <row r="182" spans="6:13" hidden="1" x14ac:dyDescent="0.2">
      <c r="G182" s="51" t="s">
        <v>0</v>
      </c>
      <c r="H182" s="52" t="s">
        <v>1</v>
      </c>
      <c r="I182" s="52" t="s">
        <v>2</v>
      </c>
      <c r="J182" s="52" t="s">
        <v>3</v>
      </c>
      <c r="K182" s="52" t="s">
        <v>4</v>
      </c>
      <c r="L182" s="52" t="s">
        <v>13</v>
      </c>
      <c r="M182" s="53" t="s">
        <v>20</v>
      </c>
    </row>
    <row r="183" spans="6:13" hidden="1" x14ac:dyDescent="0.2">
      <c r="F183" s="54" t="str">
        <f>'Odd&amp;Even'!$E$7&amp;" "&amp;'Odd&amp;Even'!$F$7</f>
        <v>Ethan Arthur</v>
      </c>
      <c r="G183" s="61">
        <f>'Odd&amp;Even'!$AM$7/0.33</f>
        <v>0</v>
      </c>
      <c r="H183" s="69">
        <f>'Odd&amp;Even'!$AN$7/0.32</f>
        <v>0</v>
      </c>
      <c r="I183" s="69">
        <f>'Odd&amp;Even'!$AO$7/0.27</f>
        <v>0</v>
      </c>
      <c r="J183" s="69">
        <f>'Odd&amp;Even'!$AP$7/0.14</f>
        <v>0</v>
      </c>
      <c r="K183" s="69">
        <f>'Odd&amp;Even'!$AQ$7/0.14</f>
        <v>0</v>
      </c>
      <c r="L183" s="69">
        <f>'Odd&amp;Even'!$AJ$7/1.2</f>
        <v>0</v>
      </c>
      <c r="M183" s="56" t="str">
        <f>'Odd&amp;Even'!$AR$7</f>
        <v>Grade U</v>
      </c>
    </row>
    <row r="184" spans="6:13" hidden="1" x14ac:dyDescent="0.2">
      <c r="F184" s="57" t="str">
        <f>'Odd&amp;Even'!$E$8&amp;" "&amp;'Odd&amp;Even'!$F$8</f>
        <v>Rubie Bennett</v>
      </c>
      <c r="G184" s="62">
        <f>'Odd&amp;Even'!$AM$8/0.33</f>
        <v>0</v>
      </c>
      <c r="H184" s="70">
        <f>'Odd&amp;Even'!$AN$8/0.32</f>
        <v>0</v>
      </c>
      <c r="I184" s="70">
        <f>'Odd&amp;Even'!$AO$8/0.27</f>
        <v>0</v>
      </c>
      <c r="J184" s="70">
        <f>'Odd&amp;Even'!$AP188/0.14</f>
        <v>0</v>
      </c>
      <c r="K184" s="70">
        <f>'Odd&amp;Even'!$AQ$8/0.14</f>
        <v>0</v>
      </c>
      <c r="L184" s="70">
        <f>'Odd&amp;Even'!$AJ$8/1.2</f>
        <v>0</v>
      </c>
      <c r="M184" s="35" t="str">
        <f>'Odd&amp;Even'!$AR$8</f>
        <v>Grade U</v>
      </c>
    </row>
    <row r="185" spans="6:13" hidden="1" x14ac:dyDescent="0.2">
      <c r="F185" s="57" t="str">
        <f>'Odd&amp;Even'!$E$9&amp;" "&amp;'Odd&amp;Even'!$F$9</f>
        <v>Jensen Blanchard</v>
      </c>
      <c r="G185" s="62">
        <f>'Odd&amp;Even'!$AM$9/0.33</f>
        <v>0</v>
      </c>
      <c r="H185" s="70">
        <f>'Odd&amp;Even'!$AN$9/0.32</f>
        <v>0</v>
      </c>
      <c r="I185" s="70">
        <f>'Odd&amp;Even'!$AO$9/0.27</f>
        <v>0</v>
      </c>
      <c r="J185" s="70">
        <f>'Odd&amp;Even'!$AP$9/0.14</f>
        <v>0</v>
      </c>
      <c r="K185" s="70">
        <f>'Odd&amp;Even'!$AQ$9/0.14</f>
        <v>0</v>
      </c>
      <c r="L185" s="70">
        <f>'Odd&amp;Even'!$AJ$9/1.2</f>
        <v>0</v>
      </c>
      <c r="M185" s="35" t="str">
        <f>'Odd&amp;Even'!$AR$9</f>
        <v>Grade U</v>
      </c>
    </row>
    <row r="186" spans="6:13" hidden="1" x14ac:dyDescent="0.2">
      <c r="F186" s="57" t="str">
        <f>'Odd&amp;Even'!$E$10&amp;" "&amp;'Odd&amp;Even'!$F$10</f>
        <v>Kaitlin Bracken</v>
      </c>
      <c r="G186" s="62">
        <f>'Odd&amp;Even'!$AM$10/0.33</f>
        <v>0</v>
      </c>
      <c r="H186" s="70">
        <f>'Odd&amp;Even'!$AN$10/0.32</f>
        <v>0</v>
      </c>
      <c r="I186" s="70">
        <f>'Odd&amp;Even'!$AO$10/0.27</f>
        <v>0</v>
      </c>
      <c r="J186" s="70">
        <f>'Odd&amp;Even'!$AP$10/0.14</f>
        <v>0</v>
      </c>
      <c r="K186" s="70">
        <f>'Odd&amp;Even'!$AQ$10/0.14</f>
        <v>0</v>
      </c>
      <c r="L186" s="70">
        <f>'Odd&amp;Even'!$AJ$10/1.2</f>
        <v>0</v>
      </c>
      <c r="M186" s="35" t="str">
        <f>'Odd&amp;Even'!$AR$10</f>
        <v>Grade U</v>
      </c>
    </row>
    <row r="187" spans="6:13" hidden="1" x14ac:dyDescent="0.2">
      <c r="F187" s="57" t="str">
        <f>'Odd&amp;Even'!$E$11&amp;" "&amp;'Odd&amp;Even'!$F$11</f>
        <v>Daniel Brown</v>
      </c>
      <c r="G187" s="62">
        <f>'Odd&amp;Even'!$AM$11/0.33</f>
        <v>57.575757575757571</v>
      </c>
      <c r="H187" s="70">
        <f>'Odd&amp;Even'!$AN$11/0.32</f>
        <v>40.625</v>
      </c>
      <c r="I187" s="70">
        <f>'Odd&amp;Even'!$AO$11/0.27</f>
        <v>11.111111111111111</v>
      </c>
      <c r="J187" s="70">
        <f>'Odd&amp;Even'!$AP$11/0.14</f>
        <v>64.285714285714278</v>
      </c>
      <c r="K187" s="70">
        <f>'Odd&amp;Even'!$AQ$11/0.14</f>
        <v>42.857142857142854</v>
      </c>
      <c r="L187" s="70">
        <f>'Odd&amp;Even'!$AJ$11/1.2</f>
        <v>41.666666666666671</v>
      </c>
      <c r="M187" s="35" t="str">
        <f>'Odd&amp;Even'!$AR$11</f>
        <v>Grade 3</v>
      </c>
    </row>
    <row r="188" spans="6:13" hidden="1" x14ac:dyDescent="0.2">
      <c r="F188" s="57" t="str">
        <f>'Odd&amp;Even'!$E$12&amp;" "&amp;'Odd&amp;Even'!$F$12</f>
        <v>Lilmay Carney</v>
      </c>
      <c r="G188" s="62">
        <f>'Odd&amp;Even'!$AM$12/0.33</f>
        <v>0</v>
      </c>
      <c r="H188" s="70">
        <f>'Odd&amp;Even'!$AN$12/0.32</f>
        <v>0</v>
      </c>
      <c r="I188" s="70">
        <f>'Odd&amp;Even'!$AO$12/0.27</f>
        <v>0</v>
      </c>
      <c r="J188" s="70">
        <f>'Odd&amp;Even'!$AP$12/0.14</f>
        <v>0</v>
      </c>
      <c r="K188" s="70">
        <f>'Odd&amp;Even'!$AQ$12/0.14</f>
        <v>0</v>
      </c>
      <c r="L188" s="70">
        <f>'Odd&amp;Even'!$AJ$12/1.2</f>
        <v>0</v>
      </c>
      <c r="M188" s="35" t="str">
        <f>'Odd&amp;Even'!$AR$12</f>
        <v>Grade U</v>
      </c>
    </row>
    <row r="189" spans="6:13" hidden="1" x14ac:dyDescent="0.2">
      <c r="F189" s="57" t="str">
        <f>'Odd&amp;Even'!$E$13&amp;" "&amp;'Odd&amp;Even'!$F$13</f>
        <v>Emily Crowe</v>
      </c>
      <c r="G189" s="62">
        <f>'Odd&amp;Even'!$AM$13/0.33</f>
        <v>0</v>
      </c>
      <c r="H189" s="70">
        <f>'Odd&amp;Even'!$AN$13/0.32</f>
        <v>0</v>
      </c>
      <c r="I189" s="70">
        <f>'Odd&amp;Even'!$AO$13/0.27</f>
        <v>0</v>
      </c>
      <c r="J189" s="70">
        <f>'Odd&amp;Even'!$AP$13/0.14</f>
        <v>0</v>
      </c>
      <c r="K189" s="70">
        <f>'Odd&amp;Even'!$AQ$13/0.14</f>
        <v>0</v>
      </c>
      <c r="L189" s="70">
        <f>'Odd&amp;Even'!$AJ$13/1.2</f>
        <v>0</v>
      </c>
      <c r="M189" s="35" t="str">
        <f>'Odd&amp;Even'!$AR$13</f>
        <v>Grade U</v>
      </c>
    </row>
    <row r="190" spans="6:13" hidden="1" x14ac:dyDescent="0.2">
      <c r="F190" s="57" t="str">
        <f>'Odd&amp;Even'!$E$14&amp;" "&amp;'Odd&amp;Even'!$F$14</f>
        <v>Yasmin Dantas</v>
      </c>
      <c r="G190" s="62">
        <f>'Odd&amp;Even'!$AM$14/0.33</f>
        <v>0</v>
      </c>
      <c r="H190" s="70">
        <f>'Odd&amp;Even'!$AN$14/0.32</f>
        <v>0</v>
      </c>
      <c r="I190" s="70">
        <f>'Odd&amp;Even'!$AO$14/0.27</f>
        <v>0</v>
      </c>
      <c r="J190" s="70">
        <f>'Odd&amp;Even'!$AP$14/0.14</f>
        <v>0</v>
      </c>
      <c r="K190" s="70">
        <f>'Odd&amp;Even'!$AQ$14/0.14</f>
        <v>0</v>
      </c>
      <c r="L190" s="70">
        <f>'Odd&amp;Even'!$AJ$14/1.2</f>
        <v>0</v>
      </c>
      <c r="M190" s="35" t="str">
        <f>'Odd&amp;Even'!$AR$14</f>
        <v>Grade U</v>
      </c>
    </row>
    <row r="191" spans="6:13" hidden="1" x14ac:dyDescent="0.2">
      <c r="F191" s="57" t="str">
        <f>'Odd&amp;Even'!$E$15&amp;" "&amp;'Odd&amp;Even'!$F$15</f>
        <v>Mia Duffy</v>
      </c>
      <c r="G191" s="62">
        <f>'Odd&amp;Even'!$AM$15/0.33</f>
        <v>0</v>
      </c>
      <c r="H191" s="70">
        <f>'Odd&amp;Even'!$AN$15/0.32</f>
        <v>0</v>
      </c>
      <c r="I191" s="70">
        <f>'Odd&amp;Even'!$AO$15/0.27</f>
        <v>0</v>
      </c>
      <c r="J191" s="70">
        <f>'Odd&amp;Even'!$AP$15/0.14</f>
        <v>0</v>
      </c>
      <c r="K191" s="70">
        <f>'Odd&amp;Even'!$AQ$15/0.14</f>
        <v>0</v>
      </c>
      <c r="L191" s="70">
        <f>'Odd&amp;Even'!$AJ$15/1.2</f>
        <v>0</v>
      </c>
      <c r="M191" s="35" t="str">
        <f>'Odd&amp;Even'!$AR$15</f>
        <v>Grade U</v>
      </c>
    </row>
    <row r="192" spans="6:13" hidden="1" x14ac:dyDescent="0.2">
      <c r="F192" s="57" t="str">
        <f>'Odd&amp;Even'!$E$16&amp;" "&amp;'Odd&amp;Even'!$F$16</f>
        <v>Dylan Edwards</v>
      </c>
      <c r="G192" s="62">
        <f>'Odd&amp;Even'!$AM$16/0.33</f>
        <v>33.333333333333329</v>
      </c>
      <c r="H192" s="70">
        <f>'Odd&amp;Even'!$AN$16/0.32</f>
        <v>15.625</v>
      </c>
      <c r="I192" s="70">
        <f>'Odd&amp;Even'!$AO$16/0.27</f>
        <v>11.111111111111111</v>
      </c>
      <c r="J192" s="70">
        <f>'Odd&amp;Even'!$AP$16/0.14</f>
        <v>57.142857142857139</v>
      </c>
      <c r="K192" s="70">
        <f>'Odd&amp;Even'!$AQ$16/0.14</f>
        <v>0</v>
      </c>
      <c r="L192" s="70">
        <f>'Odd&amp;Even'!$AJ$16/1.2</f>
        <v>22.5</v>
      </c>
      <c r="M192" s="35" t="str">
        <f>'Odd&amp;Even'!$AR$16</f>
        <v>Grade 2</v>
      </c>
    </row>
    <row r="193" spans="6:13" hidden="1" x14ac:dyDescent="0.2">
      <c r="F193" s="57" t="str">
        <f>'Odd&amp;Even'!$E$17&amp;" "&amp;'Odd&amp;Even'!$F$17</f>
        <v>Scarlet Carmichael</v>
      </c>
      <c r="G193" s="62">
        <f>'Odd&amp;Even'!$AM$17/0.33</f>
        <v>0</v>
      </c>
      <c r="H193" s="70">
        <f>'Odd&amp;Even'!$AN$17/0.32</f>
        <v>0</v>
      </c>
      <c r="I193" s="70">
        <f>'Odd&amp;Even'!$AO$17/0.27</f>
        <v>0</v>
      </c>
      <c r="J193" s="70">
        <f>'Odd&amp;Even'!$AP$17/0.14</f>
        <v>0</v>
      </c>
      <c r="K193" s="70">
        <f>'Odd&amp;Even'!$AQ$17/0.14</f>
        <v>0</v>
      </c>
      <c r="L193" s="70">
        <f>'Odd&amp;Even'!$AJ$17/1.2</f>
        <v>0</v>
      </c>
      <c r="M193" s="35" t="str">
        <f>'Odd&amp;Even'!$AR$17</f>
        <v>Grade U</v>
      </c>
    </row>
    <row r="194" spans="6:13" hidden="1" x14ac:dyDescent="0.2">
      <c r="F194" s="57" t="str">
        <f>'Odd&amp;Even'!$E$18&amp;" "&amp;'Odd&amp;Even'!$F$18</f>
        <v>Tallilah Hgolt</v>
      </c>
      <c r="G194" s="62">
        <f>'Odd&amp;Even'!$AM$18/0.33</f>
        <v>0</v>
      </c>
      <c r="H194" s="70">
        <f>'Odd&amp;Even'!$AN$18/0.32</f>
        <v>0</v>
      </c>
      <c r="I194" s="70">
        <f>'Odd&amp;Even'!$AO$18/0.27</f>
        <v>0</v>
      </c>
      <c r="J194" s="70">
        <f>'Odd&amp;Even'!$AP$18/0.14</f>
        <v>0</v>
      </c>
      <c r="K194" s="70">
        <f>'Odd&amp;Even'!$AQ$18/0.14</f>
        <v>0</v>
      </c>
      <c r="L194" s="70">
        <f>'Odd&amp;Even'!$AJ$18/1.2</f>
        <v>0</v>
      </c>
      <c r="M194" s="35" t="str">
        <f>'Odd&amp;Even'!$AR$18</f>
        <v>Grade U</v>
      </c>
    </row>
    <row r="195" spans="6:13" hidden="1" x14ac:dyDescent="0.2">
      <c r="F195" s="57" t="str">
        <f>'Odd&amp;Even'!$E$19&amp;" "&amp;'Odd&amp;Even'!$F$19</f>
        <v>Macie Kerrigan</v>
      </c>
      <c r="G195" s="62">
        <f>'Odd&amp;Even'!$AM$19/0.33</f>
        <v>12.121212121212121</v>
      </c>
      <c r="H195" s="70">
        <f>'Odd&amp;Even'!$AN$19/0.32</f>
        <v>3.125</v>
      </c>
      <c r="I195" s="70">
        <f>'Odd&amp;Even'!$AO$19/0.27</f>
        <v>3.7037037037037033</v>
      </c>
      <c r="J195" s="70">
        <f>'Odd&amp;Even'!$AP$19/0.14</f>
        <v>7.1428571428571423</v>
      </c>
      <c r="K195" s="70">
        <f>'Odd&amp;Even'!$AQ$19/0.14</f>
        <v>0</v>
      </c>
      <c r="L195" s="70">
        <f>'Odd&amp;Even'!$AJ$19/1.2</f>
        <v>5.8333333333333339</v>
      </c>
      <c r="M195" s="35" t="str">
        <f>'Odd&amp;Even'!$AR$19</f>
        <v>Grade U</v>
      </c>
    </row>
    <row r="196" spans="6:13" hidden="1" x14ac:dyDescent="0.2">
      <c r="F196" s="57" t="str">
        <f>'Odd&amp;Even'!$E$20&amp;" "&amp;'Odd&amp;Even'!$F$20</f>
        <v>Co nnie Maddison</v>
      </c>
      <c r="G196" s="62">
        <f>'Odd&amp;Even'!$AM$20/0.33</f>
        <v>0</v>
      </c>
      <c r="H196" s="70">
        <f>'Odd&amp;Even'!$AN$20/0.32</f>
        <v>0</v>
      </c>
      <c r="I196" s="70">
        <f>'Odd&amp;Even'!$AO$20/0.27</f>
        <v>0</v>
      </c>
      <c r="J196" s="70">
        <f>'Odd&amp;Even'!$AP$20/0.14</f>
        <v>0</v>
      </c>
      <c r="K196" s="70">
        <f>'Odd&amp;Even'!$AQ$20/0.14</f>
        <v>0</v>
      </c>
      <c r="L196" s="70">
        <f>'Odd&amp;Even'!$AJ$20/1.2</f>
        <v>0</v>
      </c>
      <c r="M196" s="35" t="str">
        <f>'Odd&amp;Even'!$AR$20</f>
        <v>Grade U</v>
      </c>
    </row>
    <row r="197" spans="6:13" hidden="1" x14ac:dyDescent="0.2">
      <c r="F197" s="57" t="str">
        <f>'Odd&amp;Even'!$E$21&amp;" "&amp;'Odd&amp;Even'!$F$21</f>
        <v>Leah Moss</v>
      </c>
      <c r="G197" s="62">
        <f>'Odd&amp;Even'!$AM$21/0.33</f>
        <v>0</v>
      </c>
      <c r="H197" s="70">
        <f>'Odd&amp;Even'!$AN$21/0.32</f>
        <v>0</v>
      </c>
      <c r="I197" s="70">
        <f>'Odd&amp;Even'!$AO$21/0.27</f>
        <v>0</v>
      </c>
      <c r="J197" s="70">
        <f>'Odd&amp;Even'!$AP$21/0.14</f>
        <v>0</v>
      </c>
      <c r="K197" s="70">
        <f>'Odd&amp;Even'!$AQ$21/0.14</f>
        <v>0</v>
      </c>
      <c r="L197" s="70">
        <f>'Odd&amp;Even'!$AJ$21/1.2</f>
        <v>0</v>
      </c>
      <c r="M197" s="35" t="str">
        <f>'Odd&amp;Even'!$AR$21</f>
        <v>Grade U</v>
      </c>
    </row>
    <row r="198" spans="6:13" hidden="1" x14ac:dyDescent="0.2">
      <c r="F198" s="57" t="str">
        <f>'Odd&amp;Even'!$E$22&amp;" "&amp;'Odd&amp;Even'!$F$22</f>
        <v>Hollie Pemberton</v>
      </c>
      <c r="G198" s="62">
        <f>'Odd&amp;Even'!$AM$22/0.33</f>
        <v>21.212121212121211</v>
      </c>
      <c r="H198" s="70">
        <f>'Odd&amp;Even'!$AN$22/0.32</f>
        <v>3.125</v>
      </c>
      <c r="I198" s="70">
        <f>'Odd&amp;Even'!$AO$22/0.27</f>
        <v>0</v>
      </c>
      <c r="J198" s="70">
        <f>'Odd&amp;Even'!$AP$22/0.14</f>
        <v>21.428571428571427</v>
      </c>
      <c r="K198" s="70">
        <f>'Odd&amp;Even'!$AQ$22/0.14</f>
        <v>14.285714285714285</v>
      </c>
      <c r="L198" s="70">
        <f>'Odd&amp;Even'!$AJ$22/1.2</f>
        <v>10.833333333333334</v>
      </c>
      <c r="M198" s="35" t="str">
        <f>'Odd&amp;Even'!$AR$22</f>
        <v>Grade 1</v>
      </c>
    </row>
    <row r="199" spans="6:13" hidden="1" x14ac:dyDescent="0.2">
      <c r="F199" s="57" t="str">
        <f>'Odd&amp;Even'!$E$23&amp;" "&amp;'Odd&amp;Even'!$F$23</f>
        <v>Sophie Potter</v>
      </c>
      <c r="G199" s="62">
        <f>'Odd&amp;Even'!$AM$23/0.33</f>
        <v>0</v>
      </c>
      <c r="H199" s="70">
        <f>'Odd&amp;Even'!$AN$23/0.32</f>
        <v>0</v>
      </c>
      <c r="I199" s="70">
        <f>'Odd&amp;Even'!$AO$23/0.27</f>
        <v>0</v>
      </c>
      <c r="J199" s="70">
        <f>'Odd&amp;Even'!$AP$23/0.14</f>
        <v>0</v>
      </c>
      <c r="K199" s="70">
        <f>'Odd&amp;Even'!$AQ$23/0.14</f>
        <v>0</v>
      </c>
      <c r="L199" s="70">
        <f>'Odd&amp;Even'!$AJ$23/1.2</f>
        <v>0</v>
      </c>
      <c r="M199" s="35" t="str">
        <f>'Odd&amp;Even'!$AR$23</f>
        <v>Grade U</v>
      </c>
    </row>
    <row r="200" spans="6:13" hidden="1" x14ac:dyDescent="0.2">
      <c r="F200" s="57" t="str">
        <f>'Odd&amp;Even'!$E$24&amp;" "&amp;'Odd&amp;Even'!$F$24</f>
        <v>Mia Rutherford</v>
      </c>
      <c r="G200" s="62">
        <f>'Odd&amp;Even'!$AM$24/0.33</f>
        <v>0</v>
      </c>
      <c r="H200" s="70">
        <f>'Odd&amp;Even'!$AN$24/0.32</f>
        <v>0</v>
      </c>
      <c r="I200" s="70">
        <f>'Odd&amp;Even'!$AO$24/0.27</f>
        <v>0</v>
      </c>
      <c r="J200" s="70">
        <f>'Odd&amp;Even'!$AP$24/0.14</f>
        <v>0</v>
      </c>
      <c r="K200" s="70">
        <f>'Odd&amp;Even'!$AQ$24/0.14</f>
        <v>0</v>
      </c>
      <c r="L200" s="70">
        <f>'Odd&amp;Even'!$AJ$24/1.2</f>
        <v>0</v>
      </c>
      <c r="M200" s="35" t="str">
        <f>'Odd&amp;Even'!$AR$24</f>
        <v>Grade U</v>
      </c>
    </row>
    <row r="201" spans="6:13" hidden="1" x14ac:dyDescent="0.2">
      <c r="F201" s="57" t="str">
        <f>'Odd&amp;Even'!$E$25&amp;" "&amp;'Odd&amp;Even'!$F$25</f>
        <v>Megan Smith</v>
      </c>
      <c r="G201" s="62">
        <f>'Odd&amp;Even'!$AM$25/0.33</f>
        <v>0</v>
      </c>
      <c r="H201" s="70">
        <f>'Odd&amp;Even'!$AN$25/0.32</f>
        <v>0</v>
      </c>
      <c r="I201" s="70">
        <f>'Odd&amp;Even'!$AO$255/0.27</f>
        <v>0</v>
      </c>
      <c r="J201" s="70">
        <f>'Odd&amp;Even'!$AP$25/0.14</f>
        <v>0</v>
      </c>
      <c r="K201" s="70">
        <f>'Odd&amp;Even'!$AQ$25/0.14</f>
        <v>0</v>
      </c>
      <c r="L201" s="70">
        <f>'Odd&amp;Even'!$AJ$25/1.2</f>
        <v>0</v>
      </c>
      <c r="M201" s="35" t="str">
        <f>'Odd&amp;Even'!$AR$25</f>
        <v>Grade U</v>
      </c>
    </row>
    <row r="202" spans="6:13" hidden="1" x14ac:dyDescent="0.2">
      <c r="F202" s="57" t="str">
        <f>'Odd&amp;Even'!$E$26&amp;" "&amp;'Odd&amp;Even'!$F$26</f>
        <v>Shannon Stringer</v>
      </c>
      <c r="G202" s="62">
        <f>'Odd&amp;Even'!$AM$26/0.33</f>
        <v>42.424242424242422</v>
      </c>
      <c r="H202" s="70">
        <f>'Odd&amp;Even'!$AN$26/0.32</f>
        <v>43.75</v>
      </c>
      <c r="I202" s="70">
        <f>'Odd&amp;Even'!$AO$26/0.27</f>
        <v>29.629629629629626</v>
      </c>
      <c r="J202" s="70">
        <f>'Odd&amp;Even'!$AP$26/0.14</f>
        <v>71.428571428571416</v>
      </c>
      <c r="K202" s="70">
        <f>'Odd&amp;Even'!$AQ$26/0.14</f>
        <v>35.714285714285708</v>
      </c>
      <c r="L202" s="70">
        <f>'Odd&amp;Even'!$AJ$26/1.2</f>
        <v>42.5</v>
      </c>
      <c r="M202" s="35" t="str">
        <f>'Odd&amp;Even'!$AR$26</f>
        <v>Grade 3</v>
      </c>
    </row>
    <row r="203" spans="6:13" hidden="1" x14ac:dyDescent="0.2">
      <c r="F203" s="57" t="str">
        <f>'Odd&amp;Even'!$E$27&amp;" "&amp;'Odd&amp;Even'!$F$27</f>
        <v>Lillymay Taylor</v>
      </c>
      <c r="G203" s="62">
        <f>'Odd&amp;Even'!$AM$27/0.33</f>
        <v>0</v>
      </c>
      <c r="H203" s="70">
        <f>'Odd&amp;Even'!$AN$27/0.32</f>
        <v>0</v>
      </c>
      <c r="I203" s="70">
        <f>'Odd&amp;Even'!$AO$27/0.27</f>
        <v>0</v>
      </c>
      <c r="J203" s="70">
        <f>'Odd&amp;Even'!$AP$27/0.14</f>
        <v>0</v>
      </c>
      <c r="K203" s="70">
        <f>'Odd&amp;Even'!$AQ$27/0.14</f>
        <v>0</v>
      </c>
      <c r="L203" s="70">
        <f>'Odd&amp;Even'!$AJ$27/1.2</f>
        <v>0</v>
      </c>
      <c r="M203" s="35" t="str">
        <f>'Odd&amp;Even'!$AR$27</f>
        <v>Grade U</v>
      </c>
    </row>
    <row r="204" spans="6:13" hidden="1" x14ac:dyDescent="0.2">
      <c r="F204" s="57" t="str">
        <f>'Odd&amp;Even'!$E$28&amp;" "&amp;'Odd&amp;Even'!$F$28</f>
        <v>Ester Uwanna</v>
      </c>
      <c r="G204" s="62">
        <f>'Odd&amp;Even'!$AM$28/0.33</f>
        <v>0</v>
      </c>
      <c r="H204" s="70">
        <f>'Odd&amp;Even'!$AN$28/0.32</f>
        <v>0</v>
      </c>
      <c r="I204" s="70">
        <f>'Odd&amp;Even'!$AO$28/0.27</f>
        <v>0</v>
      </c>
      <c r="J204" s="70">
        <f>'Odd&amp;Even'!$AP$28/0.14</f>
        <v>0</v>
      </c>
      <c r="K204" s="70">
        <f>'Odd&amp;Even'!$AQ$28/0.14</f>
        <v>0</v>
      </c>
      <c r="L204" s="70">
        <f>'Odd&amp;Even'!$AJ$28/1.2</f>
        <v>0</v>
      </c>
      <c r="M204" s="35" t="str">
        <f>'Odd&amp;Even'!$AR$28</f>
        <v>Grade U</v>
      </c>
    </row>
    <row r="205" spans="6:13" hidden="1" x14ac:dyDescent="0.2">
      <c r="F205" s="57" t="str">
        <f>'Odd&amp;Even'!$E$29&amp;" "&amp;'Odd&amp;Even'!$F$29</f>
        <v>Josephine Wilson</v>
      </c>
      <c r="G205" s="62">
        <f>'Odd&amp;Even'!$AM$29/0.33</f>
        <v>0</v>
      </c>
      <c r="H205" s="70">
        <f>'Odd&amp;Even'!$AN$29/0.32</f>
        <v>0</v>
      </c>
      <c r="I205" s="70">
        <f>'Odd&amp;Even'!$AO$29/0.27</f>
        <v>0</v>
      </c>
      <c r="J205" s="70">
        <f>'Odd&amp;Even'!$AP$29/0.14</f>
        <v>0</v>
      </c>
      <c r="K205" s="70">
        <f>'Odd&amp;Even'!$AQ$29/0.14</f>
        <v>0</v>
      </c>
      <c r="L205" s="70">
        <f>'Odd&amp;Even'!$AJ$29/1.2</f>
        <v>0</v>
      </c>
      <c r="M205" s="35" t="str">
        <f>'Odd&amp;Even'!$AR$29</f>
        <v>Grade U</v>
      </c>
    </row>
    <row r="206" spans="6:13" hidden="1" x14ac:dyDescent="0.2">
      <c r="F206" s="57" t="str">
        <f>'Odd&amp;Even'!$E$30&amp;" "&amp;'Odd&amp;Even'!$F$30</f>
        <v xml:space="preserve"> </v>
      </c>
      <c r="G206" s="62">
        <f>'Odd&amp;Even'!$AM$30/0.33</f>
        <v>0</v>
      </c>
      <c r="H206" s="70">
        <f>'Odd&amp;Even'!$AN$30/0.32</f>
        <v>0</v>
      </c>
      <c r="I206" s="70">
        <f>'Odd&amp;Even'!$AO$30/0.27</f>
        <v>0</v>
      </c>
      <c r="J206" s="70">
        <f>'Odd&amp;Even'!$AP$30/0.14</f>
        <v>0</v>
      </c>
      <c r="K206" s="70">
        <f>'Odd&amp;Even'!$AQ$30/0.14</f>
        <v>0</v>
      </c>
      <c r="L206" s="70">
        <f>'Odd&amp;Even'!$AJ$30/1.2</f>
        <v>0</v>
      </c>
      <c r="M206" s="35" t="str">
        <f>'Odd&amp;Even'!$AR$30</f>
        <v>Grade U</v>
      </c>
    </row>
    <row r="207" spans="6:13" ht="16" hidden="1" thickBot="1" x14ac:dyDescent="0.25">
      <c r="F207" s="58" t="str">
        <f>'Odd&amp;Even'!$E$31&amp;" "&amp;'Odd&amp;Even'!$F$31</f>
        <v xml:space="preserve"> </v>
      </c>
      <c r="G207" s="63">
        <f>'Odd&amp;Even'!$AM$31/0.33</f>
        <v>0</v>
      </c>
      <c r="H207" s="71">
        <f>'Odd&amp;Even'!$AN$31/0.32</f>
        <v>0</v>
      </c>
      <c r="I207" s="71">
        <f>'Odd&amp;Even'!$AO$31/0.27</f>
        <v>0</v>
      </c>
      <c r="J207" s="71">
        <f>'Odd&amp;Even'!$AP$31/0.14</f>
        <v>0</v>
      </c>
      <c r="K207" s="71">
        <f>'Odd&amp;Even'!$AQ$31/0.14</f>
        <v>0</v>
      </c>
      <c r="L207" s="71">
        <f>'Odd&amp;Even'!$AJ$31/1.2</f>
        <v>0</v>
      </c>
      <c r="M207" s="50" t="str">
        <f>'Odd&amp;Even'!$AR$31</f>
        <v>Grade U</v>
      </c>
    </row>
    <row r="208" spans="6:13" hidden="1" x14ac:dyDescent="0.2"/>
    <row r="209" spans="7:13" hidden="1" x14ac:dyDescent="0.2">
      <c r="G209">
        <v>33</v>
      </c>
      <c r="H209">
        <v>32</v>
      </c>
      <c r="I209">
        <v>27</v>
      </c>
      <c r="J209">
        <v>14</v>
      </c>
      <c r="K209">
        <v>14</v>
      </c>
      <c r="L209">
        <v>120</v>
      </c>
    </row>
    <row r="210" spans="7:13" hidden="1" x14ac:dyDescent="0.2"/>
    <row r="211" spans="7:13" hidden="1" x14ac:dyDescent="0.2">
      <c r="G211" s="126" t="s">
        <v>61</v>
      </c>
      <c r="H211" s="127"/>
      <c r="I211" s="127"/>
      <c r="J211" s="127"/>
      <c r="K211" s="127"/>
      <c r="L211" s="127"/>
      <c r="M211" s="128"/>
    </row>
    <row r="212" spans="7:13" ht="16" hidden="1" thickBot="1" x14ac:dyDescent="0.25">
      <c r="G212" s="48" t="s">
        <v>0</v>
      </c>
      <c r="H212" s="49" t="s">
        <v>1</v>
      </c>
      <c r="I212" s="49" t="s">
        <v>2</v>
      </c>
      <c r="J212" s="49" t="s">
        <v>3</v>
      </c>
      <c r="K212" s="49" t="s">
        <v>4</v>
      </c>
      <c r="L212" s="49" t="s">
        <v>13</v>
      </c>
      <c r="M212" s="50" t="s">
        <v>20</v>
      </c>
    </row>
    <row r="213" spans="7:13" hidden="1" x14ac:dyDescent="0.2">
      <c r="G213" s="59">
        <f>'Odd&amp;Even'!$AM$7</f>
        <v>0</v>
      </c>
      <c r="H213" s="55">
        <f>'Odd&amp;Even'!$AN$7</f>
        <v>0</v>
      </c>
      <c r="I213" s="55">
        <f>'Odd&amp;Even'!$AO$7</f>
        <v>0</v>
      </c>
      <c r="J213" s="55">
        <f>'Odd&amp;Even'!$AP$7</f>
        <v>0</v>
      </c>
      <c r="K213" s="55">
        <f>'Odd&amp;Even'!$AQ$7</f>
        <v>0</v>
      </c>
      <c r="L213" s="55">
        <f>'Odd&amp;Even'!$AJ$7</f>
        <v>0</v>
      </c>
      <c r="M213" s="56" t="str">
        <f>'Odd&amp;Even'!$AR$7</f>
        <v>Grade U</v>
      </c>
    </row>
    <row r="214" spans="7:13" hidden="1" x14ac:dyDescent="0.2">
      <c r="G214" s="47">
        <f>'Odd&amp;Even'!$AM$8</f>
        <v>0</v>
      </c>
      <c r="H214" s="17">
        <f>'Odd&amp;Even'!$AN$8</f>
        <v>0</v>
      </c>
      <c r="I214" s="17">
        <f>'Odd&amp;Even'!$AO$8</f>
        <v>0</v>
      </c>
      <c r="J214" s="17">
        <f>'Odd&amp;Even'!$AP218</f>
        <v>0</v>
      </c>
      <c r="K214" s="17">
        <f>'Odd&amp;Even'!$AQ$8</f>
        <v>0</v>
      </c>
      <c r="L214" s="17">
        <f>'Odd&amp;Even'!$AJ$8</f>
        <v>0</v>
      </c>
      <c r="M214" s="35" t="str">
        <f>'Odd&amp;Even'!$AR$8</f>
        <v>Grade U</v>
      </c>
    </row>
    <row r="215" spans="7:13" hidden="1" x14ac:dyDescent="0.2">
      <c r="G215" s="47">
        <f>'Odd&amp;Even'!$AM$9</f>
        <v>0</v>
      </c>
      <c r="H215" s="17">
        <f>'Odd&amp;Even'!$AN$9</f>
        <v>0</v>
      </c>
      <c r="I215" s="17">
        <f>'Odd&amp;Even'!$AO$9</f>
        <v>0</v>
      </c>
      <c r="J215" s="17">
        <f>'Odd&amp;Even'!$AP$9</f>
        <v>0</v>
      </c>
      <c r="K215" s="17">
        <f>'Odd&amp;Even'!$AQ$9</f>
        <v>0</v>
      </c>
      <c r="L215" s="17">
        <f>'Odd&amp;Even'!$AJ$9</f>
        <v>0</v>
      </c>
      <c r="M215" s="35" t="str">
        <f>'Odd&amp;Even'!$AR$9</f>
        <v>Grade U</v>
      </c>
    </row>
    <row r="216" spans="7:13" hidden="1" x14ac:dyDescent="0.2">
      <c r="G216" s="47">
        <f>'Odd&amp;Even'!$AM$10</f>
        <v>0</v>
      </c>
      <c r="H216" s="17">
        <f>'Odd&amp;Even'!$AN$10</f>
        <v>0</v>
      </c>
      <c r="I216" s="17">
        <f>'Odd&amp;Even'!$AO$10</f>
        <v>0</v>
      </c>
      <c r="J216" s="17">
        <f>'Odd&amp;Even'!$AP$10</f>
        <v>0</v>
      </c>
      <c r="K216" s="17">
        <f>'Odd&amp;Even'!$AQ$10</f>
        <v>0</v>
      </c>
      <c r="L216" s="17">
        <f>'Odd&amp;Even'!$AJ$10</f>
        <v>0</v>
      </c>
      <c r="M216" s="35" t="str">
        <f>'Odd&amp;Even'!$AR$10</f>
        <v>Grade U</v>
      </c>
    </row>
    <row r="217" spans="7:13" hidden="1" x14ac:dyDescent="0.2">
      <c r="G217" s="47">
        <f>'Odd&amp;Even'!$AM$11</f>
        <v>19</v>
      </c>
      <c r="H217" s="17">
        <f>'Odd&amp;Even'!$AN$11</f>
        <v>13</v>
      </c>
      <c r="I217" s="17">
        <f>'Odd&amp;Even'!$AO$11</f>
        <v>3</v>
      </c>
      <c r="J217" s="17">
        <f>'Odd&amp;Even'!$AP$11</f>
        <v>9</v>
      </c>
      <c r="K217" s="17">
        <f>'Odd&amp;Even'!$AQ$11</f>
        <v>6</v>
      </c>
      <c r="L217" s="17">
        <f>'Odd&amp;Even'!$AJ$11</f>
        <v>50</v>
      </c>
      <c r="M217" s="35" t="str">
        <f>'Odd&amp;Even'!$AR$11</f>
        <v>Grade 3</v>
      </c>
    </row>
    <row r="218" spans="7:13" hidden="1" x14ac:dyDescent="0.2">
      <c r="G218" s="47">
        <f>'Odd&amp;Even'!$AM$12</f>
        <v>0</v>
      </c>
      <c r="H218" s="17">
        <f>'Odd&amp;Even'!$AN$12</f>
        <v>0</v>
      </c>
      <c r="I218" s="17">
        <f>'Odd&amp;Even'!$AO$12</f>
        <v>0</v>
      </c>
      <c r="J218" s="17">
        <f>'Odd&amp;Even'!$AP$12</f>
        <v>0</v>
      </c>
      <c r="K218" s="17">
        <f>'Odd&amp;Even'!$AQ$12</f>
        <v>0</v>
      </c>
      <c r="L218" s="17">
        <f>'Odd&amp;Even'!$AJ$12</f>
        <v>0</v>
      </c>
      <c r="M218" s="35" t="str">
        <f>'Odd&amp;Even'!$AR$12</f>
        <v>Grade U</v>
      </c>
    </row>
    <row r="219" spans="7:13" hidden="1" x14ac:dyDescent="0.2">
      <c r="G219" s="47">
        <f>'Odd&amp;Even'!$AM$13</f>
        <v>0</v>
      </c>
      <c r="H219" s="17">
        <f>'Odd&amp;Even'!$AN$13</f>
        <v>0</v>
      </c>
      <c r="I219" s="17">
        <f>'Odd&amp;Even'!$AO$13</f>
        <v>0</v>
      </c>
      <c r="J219" s="17">
        <f>'Odd&amp;Even'!$AP$13</f>
        <v>0</v>
      </c>
      <c r="K219" s="17">
        <f>'Odd&amp;Even'!$AQ$13</f>
        <v>0</v>
      </c>
      <c r="L219" s="17">
        <f>'Odd&amp;Even'!$AJ$13</f>
        <v>0</v>
      </c>
      <c r="M219" s="35" t="str">
        <f>'Odd&amp;Even'!$AR$13</f>
        <v>Grade U</v>
      </c>
    </row>
    <row r="220" spans="7:13" hidden="1" x14ac:dyDescent="0.2">
      <c r="G220" s="47">
        <f>'Odd&amp;Even'!$AM$14</f>
        <v>0</v>
      </c>
      <c r="H220" s="17">
        <f>'Odd&amp;Even'!$AN$14</f>
        <v>0</v>
      </c>
      <c r="I220" s="17">
        <f>'Odd&amp;Even'!$AO$14</f>
        <v>0</v>
      </c>
      <c r="J220" s="17">
        <f>'Odd&amp;Even'!$AP$14</f>
        <v>0</v>
      </c>
      <c r="K220" s="17">
        <f>'Odd&amp;Even'!$AQ$14</f>
        <v>0</v>
      </c>
      <c r="L220" s="17">
        <f>'Odd&amp;Even'!$AJ$14</f>
        <v>0</v>
      </c>
      <c r="M220" s="35" t="str">
        <f>'Odd&amp;Even'!$AR$14</f>
        <v>Grade U</v>
      </c>
    </row>
    <row r="221" spans="7:13" hidden="1" x14ac:dyDescent="0.2">
      <c r="G221" s="47">
        <f>'Odd&amp;Even'!$AM$15</f>
        <v>0</v>
      </c>
      <c r="H221" s="17">
        <f>'Odd&amp;Even'!$AN$15</f>
        <v>0</v>
      </c>
      <c r="I221" s="17">
        <f>'Odd&amp;Even'!$AO$15</f>
        <v>0</v>
      </c>
      <c r="J221" s="17">
        <f>'Odd&amp;Even'!$AP$15</f>
        <v>0</v>
      </c>
      <c r="K221" s="17">
        <f>'Odd&amp;Even'!$AQ$15</f>
        <v>0</v>
      </c>
      <c r="L221" s="17">
        <f>'Odd&amp;Even'!$AJ$15</f>
        <v>0</v>
      </c>
      <c r="M221" s="35" t="str">
        <f>'Odd&amp;Even'!$AR$15</f>
        <v>Grade U</v>
      </c>
    </row>
    <row r="222" spans="7:13" hidden="1" x14ac:dyDescent="0.2">
      <c r="G222" s="47">
        <f>'Odd&amp;Even'!$AM$16</f>
        <v>11</v>
      </c>
      <c r="H222" s="17">
        <f>'Odd&amp;Even'!$AN$16</f>
        <v>5</v>
      </c>
      <c r="I222" s="17">
        <f>'Odd&amp;Even'!$AO$16</f>
        <v>3</v>
      </c>
      <c r="J222" s="17">
        <f>'Odd&amp;Even'!$AP$16</f>
        <v>8</v>
      </c>
      <c r="K222" s="17">
        <f>'Odd&amp;Even'!$AQ$16</f>
        <v>0</v>
      </c>
      <c r="L222" s="17">
        <f>'Odd&amp;Even'!$AJ$16</f>
        <v>27</v>
      </c>
      <c r="M222" s="35" t="str">
        <f>'Odd&amp;Even'!$AR$16</f>
        <v>Grade 2</v>
      </c>
    </row>
    <row r="223" spans="7:13" hidden="1" x14ac:dyDescent="0.2">
      <c r="G223" s="47">
        <f>'Odd&amp;Even'!$AM$17</f>
        <v>0</v>
      </c>
      <c r="H223" s="17">
        <f>'Odd&amp;Even'!$AN$17</f>
        <v>0</v>
      </c>
      <c r="I223" s="17">
        <f>'Odd&amp;Even'!$AO$17</f>
        <v>0</v>
      </c>
      <c r="J223" s="17">
        <f>'Odd&amp;Even'!$AP$17</f>
        <v>0</v>
      </c>
      <c r="K223" s="17">
        <f>'Odd&amp;Even'!$AQ$17</f>
        <v>0</v>
      </c>
      <c r="L223" s="17">
        <f>'Odd&amp;Even'!$AJ$17</f>
        <v>0</v>
      </c>
      <c r="M223" s="35" t="str">
        <f>'Odd&amp;Even'!$AR$17</f>
        <v>Grade U</v>
      </c>
    </row>
    <row r="224" spans="7:13" hidden="1" x14ac:dyDescent="0.2">
      <c r="G224" s="47">
        <f>'Odd&amp;Even'!$AM$18</f>
        <v>0</v>
      </c>
      <c r="H224" s="17">
        <f>'Odd&amp;Even'!$AN$18</f>
        <v>0</v>
      </c>
      <c r="I224" s="17">
        <f>'Odd&amp;Even'!$AO$18</f>
        <v>0</v>
      </c>
      <c r="J224" s="17">
        <f>'Odd&amp;Even'!$AP$18</f>
        <v>0</v>
      </c>
      <c r="K224" s="17">
        <f>'Odd&amp;Even'!$AQ$18</f>
        <v>0</v>
      </c>
      <c r="L224" s="17">
        <f>'Odd&amp;Even'!$AJ$18</f>
        <v>0</v>
      </c>
      <c r="M224" s="35" t="str">
        <f>'Odd&amp;Even'!$AR$18</f>
        <v>Grade U</v>
      </c>
    </row>
    <row r="225" spans="7:13" hidden="1" x14ac:dyDescent="0.2">
      <c r="G225" s="47">
        <f>'Odd&amp;Even'!$AM$19</f>
        <v>4</v>
      </c>
      <c r="H225" s="17">
        <f>'Odd&amp;Even'!$AN$19</f>
        <v>1</v>
      </c>
      <c r="I225" s="17">
        <f>'Odd&amp;Even'!$AO$19</f>
        <v>1</v>
      </c>
      <c r="J225" s="17">
        <f>'Odd&amp;Even'!$AP$19</f>
        <v>1</v>
      </c>
      <c r="K225" s="17">
        <f>'Odd&amp;Even'!$AQ$19</f>
        <v>0</v>
      </c>
      <c r="L225" s="17">
        <f>'Odd&amp;Even'!$AJ$19</f>
        <v>7</v>
      </c>
      <c r="M225" s="35" t="str">
        <f>'Odd&amp;Even'!$AR$19</f>
        <v>Grade U</v>
      </c>
    </row>
    <row r="226" spans="7:13" hidden="1" x14ac:dyDescent="0.2">
      <c r="G226" s="47">
        <f>'Odd&amp;Even'!$AM$20</f>
        <v>0</v>
      </c>
      <c r="H226" s="17">
        <f>'Odd&amp;Even'!$AN$20</f>
        <v>0</v>
      </c>
      <c r="I226" s="17">
        <f>'Odd&amp;Even'!$AO$20</f>
        <v>0</v>
      </c>
      <c r="J226" s="17">
        <f>'Odd&amp;Even'!$AP$20</f>
        <v>0</v>
      </c>
      <c r="K226" s="17">
        <f>'Odd&amp;Even'!$AQ$20</f>
        <v>0</v>
      </c>
      <c r="L226" s="17">
        <f>'Odd&amp;Even'!$AJ$20</f>
        <v>0</v>
      </c>
      <c r="M226" s="35" t="str">
        <f>'Odd&amp;Even'!$AR$20</f>
        <v>Grade U</v>
      </c>
    </row>
    <row r="227" spans="7:13" hidden="1" x14ac:dyDescent="0.2">
      <c r="G227" s="47">
        <f>'Odd&amp;Even'!$AM$21</f>
        <v>0</v>
      </c>
      <c r="H227" s="17">
        <f>'Odd&amp;Even'!$AN$21</f>
        <v>0</v>
      </c>
      <c r="I227" s="17">
        <f>'Odd&amp;Even'!$AO$21</f>
        <v>0</v>
      </c>
      <c r="J227" s="17">
        <f>'Odd&amp;Even'!$AP$21</f>
        <v>0</v>
      </c>
      <c r="K227" s="17">
        <f>'Odd&amp;Even'!$AQ$21</f>
        <v>0</v>
      </c>
      <c r="L227" s="17">
        <f>'Odd&amp;Even'!$AJ$21</f>
        <v>0</v>
      </c>
      <c r="M227" s="35" t="str">
        <f>'Odd&amp;Even'!$AR$21</f>
        <v>Grade U</v>
      </c>
    </row>
    <row r="228" spans="7:13" hidden="1" x14ac:dyDescent="0.2">
      <c r="G228" s="47">
        <f>'Odd&amp;Even'!$AM$22</f>
        <v>7</v>
      </c>
      <c r="H228" s="17">
        <f>'Odd&amp;Even'!$AN$22</f>
        <v>1</v>
      </c>
      <c r="I228" s="17">
        <f>'Odd&amp;Even'!$AO$22</f>
        <v>0</v>
      </c>
      <c r="J228" s="17">
        <f>'Odd&amp;Even'!$AP$22</f>
        <v>3</v>
      </c>
      <c r="K228" s="17">
        <f>'Odd&amp;Even'!$AQ$22</f>
        <v>2</v>
      </c>
      <c r="L228" s="17">
        <f>'Odd&amp;Even'!$AJ$22</f>
        <v>13</v>
      </c>
      <c r="M228" s="35" t="str">
        <f>'Odd&amp;Even'!$AR$22</f>
        <v>Grade 1</v>
      </c>
    </row>
    <row r="229" spans="7:13" hidden="1" x14ac:dyDescent="0.2">
      <c r="G229" s="47">
        <f>'Odd&amp;Even'!$AM$23</f>
        <v>0</v>
      </c>
      <c r="H229" s="17">
        <f>'Odd&amp;Even'!$AN$23</f>
        <v>0</v>
      </c>
      <c r="I229" s="17">
        <f>'Odd&amp;Even'!$AO$23</f>
        <v>0</v>
      </c>
      <c r="J229" s="17">
        <f>'Odd&amp;Even'!$AP$23</f>
        <v>0</v>
      </c>
      <c r="K229" s="17">
        <f>'Odd&amp;Even'!$AQ$23</f>
        <v>0</v>
      </c>
      <c r="L229" s="17">
        <f>'Odd&amp;Even'!$AJ$23</f>
        <v>0</v>
      </c>
      <c r="M229" s="35" t="str">
        <f>'Odd&amp;Even'!$AR$23</f>
        <v>Grade U</v>
      </c>
    </row>
    <row r="230" spans="7:13" hidden="1" x14ac:dyDescent="0.2">
      <c r="G230" s="47">
        <f>'Odd&amp;Even'!$AM$24</f>
        <v>0</v>
      </c>
      <c r="H230" s="17">
        <f>'Odd&amp;Even'!$AN$24</f>
        <v>0</v>
      </c>
      <c r="I230" s="17">
        <f>'Odd&amp;Even'!$AO$24</f>
        <v>0</v>
      </c>
      <c r="J230" s="17">
        <f>'Odd&amp;Even'!$AP$24</f>
        <v>0</v>
      </c>
      <c r="K230" s="17">
        <f>'Odd&amp;Even'!$AQ$24</f>
        <v>0</v>
      </c>
      <c r="L230" s="17">
        <f>'Odd&amp;Even'!$AJ$24</f>
        <v>0</v>
      </c>
      <c r="M230" s="35" t="str">
        <f>'Odd&amp;Even'!$AR$24</f>
        <v>Grade U</v>
      </c>
    </row>
    <row r="231" spans="7:13" hidden="1" x14ac:dyDescent="0.2">
      <c r="G231" s="47">
        <f>'Odd&amp;Even'!$AM$25</f>
        <v>0</v>
      </c>
      <c r="H231" s="17">
        <f>'Odd&amp;Even'!$AN$25</f>
        <v>0</v>
      </c>
      <c r="I231" s="17">
        <f>'Odd&amp;Even'!$AO$25</f>
        <v>0</v>
      </c>
      <c r="J231" s="17">
        <f>'Odd&amp;Even'!$AP$25</f>
        <v>0</v>
      </c>
      <c r="K231" s="17">
        <f>'Odd&amp;Even'!$AQ$25</f>
        <v>0</v>
      </c>
      <c r="L231" s="17">
        <f>'Odd&amp;Even'!$AJ$25</f>
        <v>0</v>
      </c>
      <c r="M231" s="35" t="str">
        <f>'Odd&amp;Even'!$AR$25</f>
        <v>Grade U</v>
      </c>
    </row>
    <row r="232" spans="7:13" hidden="1" x14ac:dyDescent="0.2">
      <c r="G232" s="47">
        <f>'Odd&amp;Even'!$AM$26</f>
        <v>14</v>
      </c>
      <c r="H232" s="17">
        <f>'Odd&amp;Even'!$AN$26</f>
        <v>14</v>
      </c>
      <c r="I232" s="17">
        <f>'Odd&amp;Even'!$AO$26</f>
        <v>8</v>
      </c>
      <c r="J232" s="17">
        <f>'Odd&amp;Even'!$AP$26</f>
        <v>10</v>
      </c>
      <c r="K232" s="17">
        <f>'Odd&amp;Even'!$AQ$26</f>
        <v>5</v>
      </c>
      <c r="L232" s="17">
        <f>'Odd&amp;Even'!$AJ$26</f>
        <v>51</v>
      </c>
      <c r="M232" s="35" t="str">
        <f>'Odd&amp;Even'!$AR$26</f>
        <v>Grade 3</v>
      </c>
    </row>
    <row r="233" spans="7:13" hidden="1" x14ac:dyDescent="0.2">
      <c r="G233" s="47">
        <f>'Odd&amp;Even'!$AM$27</f>
        <v>0</v>
      </c>
      <c r="H233" s="17">
        <f>'Odd&amp;Even'!$AN$27</f>
        <v>0</v>
      </c>
      <c r="I233" s="17">
        <f>'Odd&amp;Even'!$AO$27</f>
        <v>0</v>
      </c>
      <c r="J233" s="17">
        <f>'Odd&amp;Even'!$AP$27</f>
        <v>0</v>
      </c>
      <c r="K233" s="17">
        <f>'Odd&amp;Even'!$AQ$27</f>
        <v>0</v>
      </c>
      <c r="L233" s="17">
        <f>'Odd&amp;Even'!$AJ$27</f>
        <v>0</v>
      </c>
      <c r="M233" s="35" t="str">
        <f>'Odd&amp;Even'!$AR$27</f>
        <v>Grade U</v>
      </c>
    </row>
    <row r="234" spans="7:13" hidden="1" x14ac:dyDescent="0.2">
      <c r="G234" s="47">
        <f>'Odd&amp;Even'!$AM$28</f>
        <v>0</v>
      </c>
      <c r="H234" s="17">
        <f>'Odd&amp;Even'!$AN$28</f>
        <v>0</v>
      </c>
      <c r="I234" s="17">
        <f>'Odd&amp;Even'!$AO$28</f>
        <v>0</v>
      </c>
      <c r="J234" s="17">
        <f>'Odd&amp;Even'!$AP$28</f>
        <v>0</v>
      </c>
      <c r="K234" s="17">
        <f>'Odd&amp;Even'!$AQ$28</f>
        <v>0</v>
      </c>
      <c r="L234" s="17">
        <f>'Odd&amp;Even'!$AJ$28</f>
        <v>0</v>
      </c>
      <c r="M234" s="35" t="str">
        <f>'Odd&amp;Even'!$AR$28</f>
        <v>Grade U</v>
      </c>
    </row>
    <row r="235" spans="7:13" hidden="1" x14ac:dyDescent="0.2">
      <c r="G235" s="47">
        <f>'Odd&amp;Even'!$AM$29</f>
        <v>0</v>
      </c>
      <c r="H235" s="17">
        <f>'Odd&amp;Even'!$AN$29</f>
        <v>0</v>
      </c>
      <c r="I235" s="17">
        <f>'Odd&amp;Even'!$AO$29</f>
        <v>0</v>
      </c>
      <c r="J235" s="17">
        <f>'Odd&amp;Even'!$AP$29</f>
        <v>0</v>
      </c>
      <c r="K235" s="17">
        <f>'Odd&amp;Even'!$AQ$29</f>
        <v>0</v>
      </c>
      <c r="L235" s="17">
        <f>'Odd&amp;Even'!$AJ$29</f>
        <v>0</v>
      </c>
      <c r="M235" s="35" t="str">
        <f>'Odd&amp;Even'!$AR$29</f>
        <v>Grade U</v>
      </c>
    </row>
    <row r="236" spans="7:13" hidden="1" x14ac:dyDescent="0.2">
      <c r="G236" s="47">
        <f>'Odd&amp;Even'!$AM$30</f>
        <v>0</v>
      </c>
      <c r="H236" s="17">
        <f>'Odd&amp;Even'!$AN$30</f>
        <v>0</v>
      </c>
      <c r="I236" s="17">
        <f>'Odd&amp;Even'!$AO$30</f>
        <v>0</v>
      </c>
      <c r="J236" s="17">
        <f>'Odd&amp;Even'!$AP$30</f>
        <v>0</v>
      </c>
      <c r="K236" s="17">
        <f>'Odd&amp;Even'!$AQ$30</f>
        <v>0</v>
      </c>
      <c r="L236" s="17">
        <f>'Odd&amp;Even'!$AJ$30</f>
        <v>0</v>
      </c>
      <c r="M236" s="35" t="str">
        <f>'Odd&amp;Even'!$AR$30</f>
        <v>Grade U</v>
      </c>
    </row>
    <row r="237" spans="7:13" ht="16" hidden="1" thickBot="1" x14ac:dyDescent="0.25">
      <c r="G237" s="60">
        <f>'Odd&amp;Even'!$AM$31</f>
        <v>0</v>
      </c>
      <c r="H237" s="49">
        <f>'Odd&amp;Even'!$AN$31</f>
        <v>0</v>
      </c>
      <c r="I237" s="49">
        <f>'Odd&amp;Even'!$AO$31</f>
        <v>0</v>
      </c>
      <c r="J237" s="49">
        <f>'Odd&amp;Even'!$AP$31</f>
        <v>0</v>
      </c>
      <c r="K237" s="49">
        <f>'Odd&amp;Even'!$AQ$31</f>
        <v>0</v>
      </c>
      <c r="L237" s="49">
        <f>'Odd&amp;Even'!$AJ$31</f>
        <v>0</v>
      </c>
      <c r="M237" s="50" t="str">
        <f>'Odd&amp;Even'!$AR$31</f>
        <v>Grade U</v>
      </c>
    </row>
    <row r="238" spans="7:13" hidden="1" x14ac:dyDescent="0.2"/>
  </sheetData>
  <autoFilter ref="B3:AR3" xr:uid="{79DB79BD-5F19-4421-8809-3A89E94EE8C6}"/>
  <mergeCells count="2">
    <mergeCell ref="G181:M181"/>
    <mergeCell ref="G211:M211"/>
  </mergeCells>
  <phoneticPr fontId="3" type="noConversion"/>
  <conditionalFormatting sqref="G7:AI31">
    <cfRule type="cellIs" dxfId="211" priority="1" operator="between">
      <formula>G$4*0.65</formula>
      <formula>G$4</formula>
    </cfRule>
    <cfRule type="cellIs" dxfId="210" priority="2" operator="between">
      <formula>G$4*0.3</formula>
      <formula>G$4*0.65</formula>
    </cfRule>
    <cfRule type="cellIs" dxfId="209" priority="3" operator="between">
      <formula>0</formula>
      <formula>G$4*0.3</formula>
    </cfRule>
    <cfRule type="cellIs" dxfId="208" priority="4" operator="greaterThan">
      <formula>G$4</formula>
    </cfRule>
  </conditionalFormatting>
  <hyperlinks>
    <hyperlink ref="A7" location="'1'!A1" display="Student  1" xr:uid="{B4E326CD-9947-41CB-95B0-6D88EC0676FE}"/>
    <hyperlink ref="A8" location="'2'!A1" display="Student 2" xr:uid="{BD97998E-47DE-4B73-9ABB-4CBB6BEE4EEF}"/>
    <hyperlink ref="A9" location="'3'!A1" display="Student  3" xr:uid="{EAC27FD0-1548-4A7A-861E-A4209BC3CB79}"/>
    <hyperlink ref="A10" location="'4'!A1" display="Student  4" xr:uid="{839F307F-CE7C-46D0-982F-5B729DF79DFD}"/>
    <hyperlink ref="A11" location="'5'!A1" display="Student  5" xr:uid="{2AADCFA6-30C2-409C-921D-669661807F13}"/>
    <hyperlink ref="A12" location="'6'!A1" display="Student  6" xr:uid="{CAD98ECF-6D6D-4F78-8197-3EDD3C81E69C}"/>
    <hyperlink ref="A13" location="'7'!A1" display="Student  7" xr:uid="{8FF551D5-FBFC-4C3A-A3CF-76E00ECEDBB0}"/>
    <hyperlink ref="A14" location="'8'!A1" display="Student  8" xr:uid="{FAE9181B-C3E8-4512-8B08-7B1F92A57AD5}"/>
    <hyperlink ref="A15" location="'9'!A1" display="Student  9" xr:uid="{BE2947FE-D552-4D1F-AEA5-FDBDBA3BAFE4}"/>
    <hyperlink ref="A16" location="'10'!A1" display="Student  10" xr:uid="{0BBC22BA-E9AC-4240-BE29-BC255D8F362C}"/>
    <hyperlink ref="A17" location="'11'!A1" display="Student  11" xr:uid="{744114C6-D2CB-4DCF-9457-0A5BBD47AA8F}"/>
    <hyperlink ref="A18" location="'12'!A1" display="Student  12" xr:uid="{B847ABCD-ADFB-4F22-945C-D99C8D28A5E6}"/>
    <hyperlink ref="A19" location="'13'!A1" display="Student  13" xr:uid="{991CA9FF-742C-488B-A76A-1F96D286714D}"/>
    <hyperlink ref="A31" location="'25'!A1" display="Student  25" xr:uid="{00503A6A-AAB1-489B-A14A-3E600ED4B21A}"/>
    <hyperlink ref="A30" location="'24'!A1" display="Student  24" xr:uid="{4B4F7032-4CB4-4EE4-A67A-45AF76E7699F}"/>
    <hyperlink ref="A29" location="'23'!A1" display="Student  23" xr:uid="{CE98CA98-D27A-4189-B632-51AAF5554EB1}"/>
    <hyperlink ref="A28" location="'22'!A1" display="Student  22" xr:uid="{597E5A72-B024-4CF6-B7F2-57DD8A6C9BB2}"/>
    <hyperlink ref="A27" location="'21'!A1" display="Student  21" xr:uid="{4FB8AD32-6173-4A38-B1E5-FE3F0E7D8390}"/>
    <hyperlink ref="A26" location="'20'!A1" display="Student  20" xr:uid="{0F086A72-AF9A-4E15-91CF-143B9A7B8B3B}"/>
    <hyperlink ref="A25" location="'19'!A1" display="Student  19" xr:uid="{D23243F7-FAFA-4019-AB09-A9543ACA4F24}"/>
    <hyperlink ref="A24" location="'18'!A1" display="Student  18" xr:uid="{9829A53E-A695-496D-8B4F-80EE693A1302}"/>
    <hyperlink ref="A23" location="'17'!A1" display="Student  17" xr:uid="{19A26B9D-D55C-4F8F-94E3-62D119E8A164}"/>
    <hyperlink ref="A22" location="'16'!A1" display="Student  16" xr:uid="{FC401DB6-3A19-4749-BB50-AF33F8C69883}"/>
    <hyperlink ref="A21" location="'15'!A1" display="Student  15" xr:uid="{D93303F8-CA2E-459D-9048-C46360B94275}"/>
    <hyperlink ref="A20" location="'14'!A1" display="Student  14" xr:uid="{BB69825E-863B-49DA-BB6C-FD45CFBDDE6F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1A0-D8F8-431D-B69E-04E3CF407EB1}">
  <sheetPr codeName="Sheet9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Emily Crowe</v>
      </c>
      <c r="C2" s="132"/>
      <c r="F2" s="84">
        <v>1</v>
      </c>
      <c r="G2" s="77" t="s">
        <v>0</v>
      </c>
      <c r="H2" s="78">
        <f>K2</f>
        <v>0</v>
      </c>
      <c r="K2" s="78">
        <f>vert!L14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vert!L15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vert!L16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vert!L17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vert!L18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vert!L19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vert!L20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vert!L21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vert!L22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vert!L23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vert!L24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vert!L25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vert!L26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vert!L27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vert!L28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vert!L29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vert!L30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vert!L31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vert!L32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vert!L33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vert!L34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vert!L35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vert!L36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vert!L37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vert!L38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vert!L39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vert!L40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vert!L41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vert!L42</f>
        <v>0</v>
      </c>
      <c r="L30" s="16">
        <v>4</v>
      </c>
    </row>
    <row r="31" spans="2:12" ht="16" thickBot="1" x14ac:dyDescent="0.25">
      <c r="K31" s="78" t="str">
        <f>vert!L43</f>
        <v>Grade U</v>
      </c>
    </row>
    <row r="32" spans="2:12" ht="16" thickBot="1" x14ac:dyDescent="0.25">
      <c r="K32" s="78">
        <f>vert!L44</f>
        <v>0</v>
      </c>
    </row>
    <row r="33" spans="2:11" ht="16" thickBot="1" x14ac:dyDescent="0.25">
      <c r="K33" s="78">
        <f>vert!L45</f>
        <v>0</v>
      </c>
    </row>
    <row r="34" spans="2:11" ht="16" thickBot="1" x14ac:dyDescent="0.25">
      <c r="K34" s="78" t="str">
        <f>vert!L46</f>
        <v>Emily Crowe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vert!L47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vert!L48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vert!L49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vert!L50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vert!L51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vert!L52</f>
        <v/>
      </c>
    </row>
  </sheetData>
  <mergeCells count="3">
    <mergeCell ref="B2:C5"/>
    <mergeCell ref="B16:C22"/>
    <mergeCell ref="B25:C30"/>
  </mergeCells>
  <conditionalFormatting sqref="H2:H30">
    <cfRule type="cellIs" dxfId="151" priority="5" operator="between">
      <formula>$L2*0.65</formula>
      <formula>$L2</formula>
    </cfRule>
    <cfRule type="cellIs" dxfId="150" priority="6" operator="between">
      <formula>$L2*0.3</formula>
      <formula>$L2*0.65</formula>
    </cfRule>
    <cfRule type="cellIs" dxfId="149" priority="7" operator="between">
      <formula>0</formula>
      <formula>$L2*0.3</formula>
    </cfRule>
    <cfRule type="cellIs" dxfId="148" priority="8" operator="greaterThan">
      <formula>$L2</formula>
    </cfRule>
  </conditionalFormatting>
  <conditionalFormatting sqref="K2:K40">
    <cfRule type="cellIs" dxfId="147" priority="1" operator="between">
      <formula>$L2*0.65</formula>
      <formula>$L2</formula>
    </cfRule>
    <cfRule type="cellIs" dxfId="146" priority="2" operator="between">
      <formula>$L2*0.3</formula>
      <formula>$L2*0.65</formula>
    </cfRule>
    <cfRule type="cellIs" dxfId="145" priority="3" operator="between">
      <formula>0</formula>
      <formula>$L2*0.3</formula>
    </cfRule>
    <cfRule type="cellIs" dxfId="144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4CA2-DF1D-4C7E-9F4A-27C0E5F39289}">
  <sheetPr codeName="Sheet10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Yasmin Dantas</v>
      </c>
      <c r="C2" s="132"/>
      <c r="F2" s="84">
        <v>1</v>
      </c>
      <c r="G2" s="77" t="s">
        <v>0</v>
      </c>
      <c r="H2" s="78">
        <f>K2</f>
        <v>0</v>
      </c>
      <c r="K2" s="78">
        <f>vert!M14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vert!M15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vert!M16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vert!M17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vert!M18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vert!M19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vert!M20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vert!M21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vert!M22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vert!M23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vert!M24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vert!M25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vert!M26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vert!M27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vert!M28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vert!M29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vert!M30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vert!M31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vert!M32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vert!M33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vert!M34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vert!M35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vert!M36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vert!M37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vert!M38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vert!M39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vert!M40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vert!M41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vert!M42</f>
        <v>0</v>
      </c>
      <c r="L30" s="16">
        <v>4</v>
      </c>
    </row>
    <row r="31" spans="2:12" ht="16" thickBot="1" x14ac:dyDescent="0.25">
      <c r="K31" s="78" t="str">
        <f>vert!M43</f>
        <v>Grade U</v>
      </c>
    </row>
    <row r="32" spans="2:12" ht="16" thickBot="1" x14ac:dyDescent="0.25">
      <c r="K32" s="78">
        <f>vert!M44</f>
        <v>0</v>
      </c>
    </row>
    <row r="33" spans="2:11" ht="16" thickBot="1" x14ac:dyDescent="0.25">
      <c r="K33" s="78">
        <f>vert!M45</f>
        <v>0</v>
      </c>
    </row>
    <row r="34" spans="2:11" ht="16" thickBot="1" x14ac:dyDescent="0.25">
      <c r="K34" s="78" t="str">
        <f>vert!M46</f>
        <v>Yasmin Dantas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vert!M47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vert!M48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vert!M49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vert!M50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vert!M51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vert!M52</f>
        <v/>
      </c>
    </row>
  </sheetData>
  <mergeCells count="3">
    <mergeCell ref="B2:C5"/>
    <mergeCell ref="B16:C22"/>
    <mergeCell ref="B25:C30"/>
  </mergeCells>
  <conditionalFormatting sqref="H2:H30">
    <cfRule type="cellIs" dxfId="143" priority="5" operator="between">
      <formula>$L2*0.65</formula>
      <formula>$L2</formula>
    </cfRule>
    <cfRule type="cellIs" dxfId="142" priority="6" operator="between">
      <formula>$L2*0.3</formula>
      <formula>$L2*0.65</formula>
    </cfRule>
    <cfRule type="cellIs" dxfId="141" priority="7" operator="between">
      <formula>0</formula>
      <formula>$L2*0.3</formula>
    </cfRule>
    <cfRule type="cellIs" dxfId="140" priority="8" operator="greaterThan">
      <formula>$L2</formula>
    </cfRule>
  </conditionalFormatting>
  <conditionalFormatting sqref="K2:K40">
    <cfRule type="cellIs" dxfId="139" priority="1" operator="between">
      <formula>$L2*0.65</formula>
      <formula>$L2</formula>
    </cfRule>
    <cfRule type="cellIs" dxfId="138" priority="2" operator="between">
      <formula>$L2*0.3</formula>
      <formula>$L2*0.65</formula>
    </cfRule>
    <cfRule type="cellIs" dxfId="137" priority="3" operator="between">
      <formula>0</formula>
      <formula>$L2*0.3</formula>
    </cfRule>
    <cfRule type="cellIs" dxfId="136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2A72-9399-4B8D-B1CE-3014675869CD}">
  <sheetPr codeName="Sheet11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Mia Duffy</v>
      </c>
      <c r="C2" s="132"/>
      <c r="F2" s="84">
        <v>1</v>
      </c>
      <c r="G2" s="77" t="s">
        <v>0</v>
      </c>
      <c r="H2" s="78">
        <f>K2</f>
        <v>0</v>
      </c>
      <c r="K2" s="78">
        <f>vert!N14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vert!N15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vert!N16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vert!N17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vert!N18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vert!N19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vert!N20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vert!N21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vert!N22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vert!N23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vert!N24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vert!N25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vert!N26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vert!N27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vert!N28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vert!N29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vert!N30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vert!N31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vert!N32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vert!N33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vert!N34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vert!N35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vert!N36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vert!N37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vert!N38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vert!N39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vert!N40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vert!N41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vert!N42</f>
        <v>0</v>
      </c>
      <c r="L30" s="16">
        <v>4</v>
      </c>
    </row>
    <row r="31" spans="2:12" ht="16" thickBot="1" x14ac:dyDescent="0.25">
      <c r="K31" s="78" t="str">
        <f>vert!N43</f>
        <v>Grade U</v>
      </c>
    </row>
    <row r="32" spans="2:12" ht="16" thickBot="1" x14ac:dyDescent="0.25">
      <c r="K32" s="78">
        <f>vert!N44</f>
        <v>0</v>
      </c>
    </row>
    <row r="33" spans="2:11" ht="16" thickBot="1" x14ac:dyDescent="0.25">
      <c r="K33" s="78">
        <f>vert!N45</f>
        <v>0</v>
      </c>
    </row>
    <row r="34" spans="2:11" ht="16" thickBot="1" x14ac:dyDescent="0.25">
      <c r="K34" s="78" t="str">
        <f>vert!N46</f>
        <v>Mia Duffy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vert!N47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vert!N48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vert!N49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vert!N50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vert!N51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vert!N52</f>
        <v/>
      </c>
    </row>
  </sheetData>
  <mergeCells count="3">
    <mergeCell ref="B2:C5"/>
    <mergeCell ref="B16:C22"/>
    <mergeCell ref="B25:C30"/>
  </mergeCells>
  <conditionalFormatting sqref="H2:H30">
    <cfRule type="cellIs" dxfId="135" priority="5" operator="between">
      <formula>$L2*0.65</formula>
      <formula>$L2</formula>
    </cfRule>
    <cfRule type="cellIs" dxfId="134" priority="6" operator="between">
      <formula>$L2*0.3</formula>
      <formula>$L2*0.65</formula>
    </cfRule>
    <cfRule type="cellIs" dxfId="133" priority="7" operator="between">
      <formula>0</formula>
      <formula>$L2*0.3</formula>
    </cfRule>
    <cfRule type="cellIs" dxfId="132" priority="8" operator="greaterThan">
      <formula>$L2</formula>
    </cfRule>
  </conditionalFormatting>
  <conditionalFormatting sqref="K2:K40">
    <cfRule type="cellIs" dxfId="131" priority="1" operator="between">
      <formula>$L2*0.65</formula>
      <formula>$L2</formula>
    </cfRule>
    <cfRule type="cellIs" dxfId="130" priority="2" operator="between">
      <formula>$L2*0.3</formula>
      <formula>$L2*0.65</formula>
    </cfRule>
    <cfRule type="cellIs" dxfId="129" priority="3" operator="between">
      <formula>0</formula>
      <formula>$L2*0.3</formula>
    </cfRule>
    <cfRule type="cellIs" dxfId="128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1ABF-76B2-4054-A508-A5672B954443}">
  <sheetPr codeName="Sheet12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Dylan Edwards</v>
      </c>
      <c r="C2" s="132"/>
      <c r="F2" s="84">
        <v>1</v>
      </c>
      <c r="G2" s="77" t="s">
        <v>0</v>
      </c>
      <c r="H2" s="78">
        <f>K2</f>
        <v>4</v>
      </c>
      <c r="K2" s="78">
        <f>vert!O14</f>
        <v>4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3</v>
      </c>
      <c r="K3" s="78">
        <f>vert!O15</f>
        <v>3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5</v>
      </c>
      <c r="K4" s="78">
        <f>vert!O16</f>
        <v>5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5</v>
      </c>
      <c r="K5" s="78">
        <f>vert!O17</f>
        <v>5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2</v>
      </c>
      <c r="K6" s="78">
        <f>vert!O18</f>
        <v>2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11/33</v>
      </c>
      <c r="F7" s="89">
        <v>6</v>
      </c>
      <c r="G7" s="83" t="s">
        <v>74</v>
      </c>
      <c r="H7" s="78">
        <f t="shared" si="0"/>
        <v>0</v>
      </c>
      <c r="K7" s="78">
        <f>vert!O19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5/32</v>
      </c>
      <c r="F8" s="85">
        <v>7</v>
      </c>
      <c r="G8" s="81" t="s">
        <v>75</v>
      </c>
      <c r="H8" s="78">
        <f t="shared" si="0"/>
        <v>4</v>
      </c>
      <c r="K8" s="78">
        <f>vert!O20</f>
        <v>4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3/27</v>
      </c>
      <c r="F9" s="88">
        <v>8</v>
      </c>
      <c r="G9" s="82" t="s">
        <v>76</v>
      </c>
      <c r="H9" s="78">
        <f t="shared" si="0"/>
        <v>1</v>
      </c>
      <c r="K9" s="78">
        <f>vert!O21</f>
        <v>1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8/14</v>
      </c>
      <c r="F10" s="86">
        <v>9</v>
      </c>
      <c r="G10" s="80" t="s">
        <v>77</v>
      </c>
      <c r="H10" s="78">
        <f t="shared" si="0"/>
        <v>0</v>
      </c>
      <c r="K10" s="78">
        <f>vert!O22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vert!O23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27/120</v>
      </c>
      <c r="F12" s="86">
        <v>11</v>
      </c>
      <c r="G12" s="80" t="s">
        <v>79</v>
      </c>
      <c r="H12" s="78">
        <f t="shared" si="0"/>
        <v>0</v>
      </c>
      <c r="K12" s="78">
        <f>vert!O24</f>
        <v>0</v>
      </c>
      <c r="L12" s="16">
        <v>5</v>
      </c>
    </row>
    <row r="13" spans="2:12" ht="16" thickBot="1" x14ac:dyDescent="0.25">
      <c r="C13" s="91" t="str">
        <f>K31</f>
        <v>Grade 2</v>
      </c>
      <c r="F13" s="86">
        <v>12</v>
      </c>
      <c r="G13" s="80" t="s">
        <v>80</v>
      </c>
      <c r="H13" s="78">
        <f t="shared" si="0"/>
        <v>0</v>
      </c>
      <c r="K13" s="78">
        <f>vert!O25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vert!O26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vert!O27</f>
        <v>0</v>
      </c>
      <c r="L15" s="16">
        <v>5</v>
      </c>
    </row>
    <row r="16" spans="2:12" ht="16" thickBot="1" x14ac:dyDescent="0.25">
      <c r="B16" s="131" t="str">
        <f>K35</f>
        <v>You have a good working understanging in the topic Statistics &amp; Probability.
Questions you have done well on include: Probability, Converting FDP, Problem Solving, Algebra terminology, Averages.
You need 12 more marks to get a Grade 3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vert!O28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vert!O29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vert!O30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vert!O31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1</v>
      </c>
      <c r="K20" s="78">
        <f>vert!O32</f>
        <v>1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vert!O33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2</v>
      </c>
      <c r="K22" s="78">
        <f>vert!O34</f>
        <v>2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vert!O35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vert!O36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Co-ordinates,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vert!O37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vert!O38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vert!O39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vert!O40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vert!O41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vert!O42</f>
        <v>0</v>
      </c>
      <c r="L30" s="16">
        <v>4</v>
      </c>
    </row>
    <row r="31" spans="2:12" ht="16" thickBot="1" x14ac:dyDescent="0.25">
      <c r="K31" s="78" t="str">
        <f>vert!O43</f>
        <v>Grade 2</v>
      </c>
    </row>
    <row r="32" spans="2:12" ht="16" thickBot="1" x14ac:dyDescent="0.25">
      <c r="K32" s="78">
        <f>vert!O44</f>
        <v>27</v>
      </c>
    </row>
    <row r="33" spans="2:11" ht="16" thickBot="1" x14ac:dyDescent="0.25">
      <c r="K33" s="78">
        <f>vert!O45</f>
        <v>22.5</v>
      </c>
    </row>
    <row r="34" spans="2:11" ht="16" thickBot="1" x14ac:dyDescent="0.25">
      <c r="K34" s="78" t="str">
        <f>vert!O46</f>
        <v>Dylan Edwards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33.333333333333329</v>
      </c>
      <c r="K35" s="78" t="str">
        <f>vert!O47</f>
        <v>You have a good working understanging in the topic Statistics &amp; Probability.
Questions you have done well on include: Probability, Converting FDP, Problem Solving, Algebra terminology, Averages.
You need 12 more marks to get a Grade 3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15.625</v>
      </c>
      <c r="K36" s="78" t="str">
        <f>vert!O48</f>
        <v>Questions you have struggled with include :  Co-ordinates,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11.111111111111111</v>
      </c>
      <c r="K37" s="78">
        <f>vert!O49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57.142857142857139</v>
      </c>
      <c r="K38" s="78" t="str">
        <f>vert!O50</f>
        <v>Grade 3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vert!O51</f>
        <v>Probability, Converting FDP, Problem Solving, Algebra terminology, Averages</v>
      </c>
    </row>
    <row r="40" spans="2:11" x14ac:dyDescent="0.2">
      <c r="B40" s="73" t="s">
        <v>115</v>
      </c>
      <c r="C40" s="125">
        <f>SUM(H2:H30)/1.2</f>
        <v>22.5</v>
      </c>
      <c r="K40" s="78" t="str">
        <f>vert!O52</f>
        <v xml:space="preserve">Probability, Converting FDP, Problem Solving, Algebra terminology, Averages, </v>
      </c>
    </row>
  </sheetData>
  <mergeCells count="3">
    <mergeCell ref="B2:C5"/>
    <mergeCell ref="B16:C22"/>
    <mergeCell ref="B25:C30"/>
  </mergeCells>
  <conditionalFormatting sqref="H2:H30">
    <cfRule type="cellIs" dxfId="127" priority="5" operator="between">
      <formula>$L2*0.65</formula>
      <formula>$L2</formula>
    </cfRule>
    <cfRule type="cellIs" dxfId="126" priority="6" operator="between">
      <formula>$L2*0.3</formula>
      <formula>$L2*0.65</formula>
    </cfRule>
    <cfRule type="cellIs" dxfId="125" priority="7" operator="between">
      <formula>0</formula>
      <formula>$L2*0.3</formula>
    </cfRule>
    <cfRule type="cellIs" dxfId="124" priority="8" operator="greaterThan">
      <formula>$L2</formula>
    </cfRule>
  </conditionalFormatting>
  <conditionalFormatting sqref="K2:K40">
    <cfRule type="cellIs" dxfId="123" priority="1" operator="between">
      <formula>$L2*0.65</formula>
      <formula>$L2</formula>
    </cfRule>
    <cfRule type="cellIs" dxfId="122" priority="2" operator="between">
      <formula>$L2*0.3</formula>
      <formula>$L2*0.65</formula>
    </cfRule>
    <cfRule type="cellIs" dxfId="121" priority="3" operator="between">
      <formula>0</formula>
      <formula>$L2*0.3</formula>
    </cfRule>
    <cfRule type="cellIs" dxfId="120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1580-532F-418F-A324-9B562C7D40A8}">
  <sheetPr codeName="Sheet13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Scarlet Carmichael</v>
      </c>
      <c r="C2" s="132"/>
      <c r="F2" s="84">
        <v>1</v>
      </c>
      <c r="G2" s="77" t="s">
        <v>0</v>
      </c>
      <c r="H2" s="78">
        <f>K2</f>
        <v>0</v>
      </c>
      <c r="K2" s="78">
        <f>vert!P14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vert!P15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vert!P16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vert!P17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vert!P18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vert!P19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vert!P20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vert!P21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vert!P22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vert!P23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vert!P24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vert!P25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vert!P26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vert!P27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vert!P28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vert!P29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vert!P30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vert!P31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vert!P32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vert!P33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vert!P34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vert!P35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vert!P36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vert!P37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vert!P38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vert!P39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vert!P40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vert!P41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vert!P42</f>
        <v>0</v>
      </c>
      <c r="L30" s="16">
        <v>4</v>
      </c>
    </row>
    <row r="31" spans="2:12" ht="16" thickBot="1" x14ac:dyDescent="0.25">
      <c r="K31" s="78" t="str">
        <f>vert!P43</f>
        <v>Grade U</v>
      </c>
    </row>
    <row r="32" spans="2:12" ht="16" thickBot="1" x14ac:dyDescent="0.25">
      <c r="K32" s="78">
        <f>vert!P44</f>
        <v>0</v>
      </c>
    </row>
    <row r="33" spans="2:11" ht="16" thickBot="1" x14ac:dyDescent="0.25">
      <c r="K33" s="78">
        <f>vert!P45</f>
        <v>0</v>
      </c>
    </row>
    <row r="34" spans="2:11" ht="16" thickBot="1" x14ac:dyDescent="0.25">
      <c r="K34" s="78" t="str">
        <f>vert!P46</f>
        <v>Scarlet Carmichael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vert!P47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vert!P48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vert!P49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vert!P50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vert!P51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vert!P52</f>
        <v/>
      </c>
    </row>
  </sheetData>
  <mergeCells count="3">
    <mergeCell ref="B2:C5"/>
    <mergeCell ref="B16:C22"/>
    <mergeCell ref="B25:C30"/>
  </mergeCells>
  <conditionalFormatting sqref="H2:H30">
    <cfRule type="cellIs" dxfId="119" priority="5" operator="between">
      <formula>$L2*0.65</formula>
      <formula>$L2</formula>
    </cfRule>
    <cfRule type="cellIs" dxfId="118" priority="6" operator="between">
      <formula>$L2*0.3</formula>
      <formula>$L2*0.65</formula>
    </cfRule>
    <cfRule type="cellIs" dxfId="117" priority="7" operator="between">
      <formula>0</formula>
      <formula>$L2*0.3</formula>
    </cfRule>
    <cfRule type="cellIs" dxfId="116" priority="8" operator="greaterThan">
      <formula>$L2</formula>
    </cfRule>
  </conditionalFormatting>
  <conditionalFormatting sqref="K2:K40">
    <cfRule type="cellIs" dxfId="115" priority="1" operator="between">
      <formula>$L2*0.65</formula>
      <formula>$L2</formula>
    </cfRule>
    <cfRule type="cellIs" dxfId="114" priority="2" operator="between">
      <formula>$L2*0.3</formula>
      <formula>$L2*0.65</formula>
    </cfRule>
    <cfRule type="cellIs" dxfId="113" priority="3" operator="between">
      <formula>0</formula>
      <formula>$L2*0.3</formula>
    </cfRule>
    <cfRule type="cellIs" dxfId="112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896F-7AD5-49A0-918D-A5812149E14E}">
  <sheetPr codeName="Sheet14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Tallilah Hgolt</v>
      </c>
      <c r="C2" s="132"/>
      <c r="F2" s="84">
        <v>1</v>
      </c>
      <c r="G2" s="77" t="s">
        <v>0</v>
      </c>
      <c r="H2" s="78">
        <f>K2</f>
        <v>0</v>
      </c>
      <c r="K2" s="78">
        <f>vert!Q14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vert!Q15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vert!Q16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vert!Q17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vert!Q18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vert!Q19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vert!Q20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vert!Q21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vert!Q22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vert!Q23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vert!Q24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vert!Q25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vert!Q26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vert!Q27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vert!Q28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vert!Q29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vert!Q30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vert!Q31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vert!Q32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vert!Q33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vert!Q34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vert!Q35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vert!Q36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vert!Q37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vert!Q38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vert!Q39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vert!Q40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vert!Q41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vert!Q42</f>
        <v>0</v>
      </c>
      <c r="L30" s="16">
        <v>4</v>
      </c>
    </row>
    <row r="31" spans="2:12" ht="16" thickBot="1" x14ac:dyDescent="0.25">
      <c r="K31" s="78" t="str">
        <f>vert!Q43</f>
        <v>Grade U</v>
      </c>
    </row>
    <row r="32" spans="2:12" ht="16" thickBot="1" x14ac:dyDescent="0.25">
      <c r="K32" s="78">
        <f>vert!Q44</f>
        <v>0</v>
      </c>
    </row>
    <row r="33" spans="2:11" ht="16" thickBot="1" x14ac:dyDescent="0.25">
      <c r="K33" s="78">
        <f>vert!Q45</f>
        <v>0</v>
      </c>
    </row>
    <row r="34" spans="2:11" ht="16" thickBot="1" x14ac:dyDescent="0.25">
      <c r="K34" s="78" t="str">
        <f>vert!Q46</f>
        <v>Tallilah Hgolt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vert!Q47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vert!Q48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vert!Q49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vert!Q50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vert!Q51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vert!Q52</f>
        <v/>
      </c>
    </row>
  </sheetData>
  <mergeCells count="3">
    <mergeCell ref="B2:C5"/>
    <mergeCell ref="B16:C22"/>
    <mergeCell ref="B25:C30"/>
  </mergeCells>
  <conditionalFormatting sqref="H2:H30">
    <cfRule type="cellIs" dxfId="111" priority="5" operator="between">
      <formula>$L2*0.65</formula>
      <formula>$L2</formula>
    </cfRule>
    <cfRule type="cellIs" dxfId="110" priority="6" operator="between">
      <formula>$L2*0.3</formula>
      <formula>$L2*0.65</formula>
    </cfRule>
    <cfRule type="cellIs" dxfId="109" priority="7" operator="between">
      <formula>0</formula>
      <formula>$L2*0.3</formula>
    </cfRule>
    <cfRule type="cellIs" dxfId="108" priority="8" operator="greaterThan">
      <formula>$L2</formula>
    </cfRule>
  </conditionalFormatting>
  <conditionalFormatting sqref="K2:K40">
    <cfRule type="cellIs" dxfId="107" priority="1" operator="between">
      <formula>$L2*0.65</formula>
      <formula>$L2</formula>
    </cfRule>
    <cfRule type="cellIs" dxfId="106" priority="2" operator="between">
      <formula>$L2*0.3</formula>
      <formula>$L2*0.65</formula>
    </cfRule>
    <cfRule type="cellIs" dxfId="105" priority="3" operator="between">
      <formula>0</formula>
      <formula>$L2*0.3</formula>
    </cfRule>
    <cfRule type="cellIs" dxfId="104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0104-D504-4B30-A36F-5241534F4E6C}">
  <sheetPr codeName="Sheet15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Macie Kerrigan</v>
      </c>
      <c r="C2" s="132"/>
      <c r="F2" s="84">
        <v>1</v>
      </c>
      <c r="G2" s="77" t="s">
        <v>0</v>
      </c>
      <c r="H2" s="78">
        <f>K2</f>
        <v>0</v>
      </c>
      <c r="K2" s="78">
        <f>vert!R14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1</v>
      </c>
      <c r="K3" s="78">
        <f>vert!R15</f>
        <v>1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vert!R16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4</v>
      </c>
      <c r="K5" s="78">
        <f>vert!R17</f>
        <v>4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vert!R18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4/33</v>
      </c>
      <c r="F7" s="89">
        <v>6</v>
      </c>
      <c r="G7" s="83" t="s">
        <v>74</v>
      </c>
      <c r="H7" s="78">
        <f t="shared" si="0"/>
        <v>0</v>
      </c>
      <c r="K7" s="78">
        <f>vert!R19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1/32</v>
      </c>
      <c r="F8" s="85">
        <v>7</v>
      </c>
      <c r="G8" s="81" t="s">
        <v>75</v>
      </c>
      <c r="H8" s="78">
        <f t="shared" si="0"/>
        <v>0</v>
      </c>
      <c r="K8" s="78">
        <f>vert!R20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1/27</v>
      </c>
      <c r="F9" s="88">
        <v>8</v>
      </c>
      <c r="G9" s="82" t="s">
        <v>76</v>
      </c>
      <c r="H9" s="78">
        <f t="shared" si="0"/>
        <v>1</v>
      </c>
      <c r="K9" s="78">
        <f>vert!R21</f>
        <v>1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1/14</v>
      </c>
      <c r="F10" s="86">
        <v>9</v>
      </c>
      <c r="G10" s="80" t="s">
        <v>77</v>
      </c>
      <c r="H10" s="78">
        <f t="shared" si="0"/>
        <v>0</v>
      </c>
      <c r="K10" s="78">
        <f>vert!R22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vert!R23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7/120</v>
      </c>
      <c r="F12" s="86">
        <v>11</v>
      </c>
      <c r="G12" s="80" t="s">
        <v>79</v>
      </c>
      <c r="H12" s="78">
        <f t="shared" si="0"/>
        <v>0</v>
      </c>
      <c r="K12" s="78">
        <f>vert!R24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1</v>
      </c>
      <c r="K13" s="78">
        <f>vert!R25</f>
        <v>1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vert!R26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vert!R27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5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vert!R28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vert!R29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vert!R30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vert!R31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vert!R32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vert!R33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vert!R34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vert!R35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vert!R36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Converting FDP,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vert!R37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vert!R38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vert!R39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vert!R40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vert!R41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vert!R42</f>
        <v>0</v>
      </c>
      <c r="L30" s="16">
        <v>4</v>
      </c>
    </row>
    <row r="31" spans="2:12" ht="16" thickBot="1" x14ac:dyDescent="0.25">
      <c r="K31" s="78" t="str">
        <f>vert!R43</f>
        <v>Grade U</v>
      </c>
    </row>
    <row r="32" spans="2:12" ht="16" thickBot="1" x14ac:dyDescent="0.25">
      <c r="K32" s="78">
        <f>vert!R44</f>
        <v>7</v>
      </c>
    </row>
    <row r="33" spans="2:11" ht="16" thickBot="1" x14ac:dyDescent="0.25">
      <c r="K33" s="78">
        <f>vert!R45</f>
        <v>5.8333333333333339</v>
      </c>
    </row>
    <row r="34" spans="2:11" ht="16" thickBot="1" x14ac:dyDescent="0.25">
      <c r="K34" s="78" t="str">
        <f>vert!R46</f>
        <v>Macie Kerrigan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12.121212121212121</v>
      </c>
      <c r="K35" s="78" t="str">
        <f>vert!R47</f>
        <v>Despite finding the exam challenging, you showed resilience by attempting the questions. This demonstrates your determination and willingness to engage with the material.
You need 5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3.125</v>
      </c>
      <c r="K36" s="78" t="str">
        <f>vert!R48</f>
        <v>Questions you have struggled with include :  Number, Converting FDP,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3.7037037037037033</v>
      </c>
      <c r="K37" s="78">
        <f>vert!R49</f>
        <v>5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7.1428571428571423</v>
      </c>
      <c r="K38" s="78" t="str">
        <f>vert!R50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vert!R51</f>
        <v/>
      </c>
    </row>
    <row r="40" spans="2:11" x14ac:dyDescent="0.2">
      <c r="B40" s="73" t="s">
        <v>115</v>
      </c>
      <c r="C40" s="125">
        <f>SUM(H2:H30)/1.2</f>
        <v>5.8333333333333339</v>
      </c>
      <c r="K40" s="78" t="str">
        <f>vert!R52</f>
        <v/>
      </c>
    </row>
  </sheetData>
  <mergeCells count="3">
    <mergeCell ref="B2:C5"/>
    <mergeCell ref="B16:C22"/>
    <mergeCell ref="B25:C30"/>
  </mergeCells>
  <conditionalFormatting sqref="H2:H30">
    <cfRule type="cellIs" dxfId="103" priority="5" operator="between">
      <formula>$L2*0.65</formula>
      <formula>$L2</formula>
    </cfRule>
    <cfRule type="cellIs" dxfId="102" priority="6" operator="between">
      <formula>$L2*0.3</formula>
      <formula>$L2*0.65</formula>
    </cfRule>
    <cfRule type="cellIs" dxfId="101" priority="7" operator="between">
      <formula>0</formula>
      <formula>$L2*0.3</formula>
    </cfRule>
    <cfRule type="cellIs" dxfId="100" priority="8" operator="greaterThan">
      <formula>$L2</formula>
    </cfRule>
  </conditionalFormatting>
  <conditionalFormatting sqref="K2:K40">
    <cfRule type="cellIs" dxfId="99" priority="1" operator="between">
      <formula>$L2*0.65</formula>
      <formula>$L2</formula>
    </cfRule>
    <cfRule type="cellIs" dxfId="98" priority="2" operator="between">
      <formula>$L2*0.3</formula>
      <formula>$L2*0.65</formula>
    </cfRule>
    <cfRule type="cellIs" dxfId="97" priority="3" operator="between">
      <formula>0</formula>
      <formula>$L2*0.3</formula>
    </cfRule>
    <cfRule type="cellIs" dxfId="96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7C0-CC2A-4400-85AB-580F257CA6D1}">
  <sheetPr codeName="Sheet16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Co nnie Maddison</v>
      </c>
      <c r="C2" s="132"/>
      <c r="F2" s="84">
        <v>1</v>
      </c>
      <c r="G2" s="77" t="s">
        <v>0</v>
      </c>
      <c r="H2" s="78">
        <f>K2</f>
        <v>0</v>
      </c>
      <c r="K2" s="78">
        <f>vert!S14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vert!S15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vert!S16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vert!S17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vert!S18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vert!S19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vert!S20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vert!S21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vert!S22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vert!S23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vert!S24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vert!S25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vert!S26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vert!S27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vert!S28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vert!S29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vert!S30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vert!S31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vert!S32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vert!S33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vert!S34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vert!S35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vert!S36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vert!S37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vert!S38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vert!S39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vert!S40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vert!S41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vert!S42</f>
        <v>0</v>
      </c>
      <c r="L30" s="16">
        <v>4</v>
      </c>
    </row>
    <row r="31" spans="2:12" ht="16" thickBot="1" x14ac:dyDescent="0.25">
      <c r="K31" s="78" t="str">
        <f>vert!S43</f>
        <v>Grade U</v>
      </c>
    </row>
    <row r="32" spans="2:12" ht="16" thickBot="1" x14ac:dyDescent="0.25">
      <c r="K32" s="78">
        <f>vert!S44</f>
        <v>0</v>
      </c>
    </row>
    <row r="33" spans="2:11" ht="16" thickBot="1" x14ac:dyDescent="0.25">
      <c r="K33" s="78">
        <f>vert!S45</f>
        <v>0</v>
      </c>
    </row>
    <row r="34" spans="2:11" ht="16" thickBot="1" x14ac:dyDescent="0.25">
      <c r="K34" s="78" t="str">
        <f>vert!S46</f>
        <v>Co nnie Maddison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vert!S47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vert!S48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vert!S49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vert!S50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vert!S51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vert!S52</f>
        <v/>
      </c>
    </row>
  </sheetData>
  <mergeCells count="3">
    <mergeCell ref="B2:C5"/>
    <mergeCell ref="B16:C22"/>
    <mergeCell ref="B25:C30"/>
  </mergeCells>
  <conditionalFormatting sqref="H2:H30">
    <cfRule type="cellIs" dxfId="95" priority="5" operator="between">
      <formula>$L2*0.65</formula>
      <formula>$L2</formula>
    </cfRule>
    <cfRule type="cellIs" dxfId="94" priority="6" operator="between">
      <formula>$L2*0.3</formula>
      <formula>$L2*0.65</formula>
    </cfRule>
    <cfRule type="cellIs" dxfId="93" priority="7" operator="between">
      <formula>0</formula>
      <formula>$L2*0.3</formula>
    </cfRule>
    <cfRule type="cellIs" dxfId="92" priority="8" operator="greaterThan">
      <formula>$L2</formula>
    </cfRule>
  </conditionalFormatting>
  <conditionalFormatting sqref="K2:K40">
    <cfRule type="cellIs" dxfId="91" priority="1" operator="between">
      <formula>$L2*0.65</formula>
      <formula>$L2</formula>
    </cfRule>
    <cfRule type="cellIs" dxfId="90" priority="2" operator="between">
      <formula>$L2*0.3</formula>
      <formula>$L2*0.65</formula>
    </cfRule>
    <cfRule type="cellIs" dxfId="89" priority="3" operator="between">
      <formula>0</formula>
      <formula>$L2*0.3</formula>
    </cfRule>
    <cfRule type="cellIs" dxfId="88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A84E-05D1-45B6-BBD2-1E4F4805EF93}">
  <sheetPr codeName="Sheet17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Leah Moss</v>
      </c>
      <c r="C2" s="132"/>
      <c r="F2" s="84">
        <v>1</v>
      </c>
      <c r="G2" s="77" t="s">
        <v>0</v>
      </c>
      <c r="H2" s="78">
        <f>K2</f>
        <v>0</v>
      </c>
      <c r="K2" s="78">
        <f>vert!T14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vert!T15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vert!T16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vert!T17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vert!T18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vert!T19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vert!T20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vert!T21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vert!T22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vert!T23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vert!T24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vert!T25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vert!T26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vert!T27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vert!T28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vert!T29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vert!T30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vert!T31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vert!T32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vert!T33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vert!T34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vert!T35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vert!T36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vert!T37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vert!T38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vert!T39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vert!T40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vert!T41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vert!T42</f>
        <v>0</v>
      </c>
      <c r="L30" s="16">
        <v>4</v>
      </c>
    </row>
    <row r="31" spans="2:12" ht="16" thickBot="1" x14ac:dyDescent="0.25">
      <c r="K31" s="78" t="str">
        <f>vert!T43</f>
        <v>Grade U</v>
      </c>
    </row>
    <row r="32" spans="2:12" ht="16" thickBot="1" x14ac:dyDescent="0.25">
      <c r="K32" s="78">
        <f>vert!T44</f>
        <v>0</v>
      </c>
    </row>
    <row r="33" spans="2:11" ht="16" thickBot="1" x14ac:dyDescent="0.25">
      <c r="K33" s="78">
        <f>vert!T45</f>
        <v>0</v>
      </c>
    </row>
    <row r="34" spans="2:11" ht="16" thickBot="1" x14ac:dyDescent="0.25">
      <c r="K34" s="78" t="str">
        <f>vert!T46</f>
        <v>Leah Moss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vert!T47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vert!T48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vert!T49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vert!T50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vert!T51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vert!T52</f>
        <v/>
      </c>
    </row>
  </sheetData>
  <mergeCells count="3">
    <mergeCell ref="B2:C5"/>
    <mergeCell ref="B16:C22"/>
    <mergeCell ref="B25:C30"/>
  </mergeCells>
  <conditionalFormatting sqref="H2:H30">
    <cfRule type="cellIs" dxfId="87" priority="5" operator="between">
      <formula>$L2*0.65</formula>
      <formula>$L2</formula>
    </cfRule>
    <cfRule type="cellIs" dxfId="86" priority="6" operator="between">
      <formula>$L2*0.3</formula>
      <formula>$L2*0.65</formula>
    </cfRule>
    <cfRule type="cellIs" dxfId="85" priority="7" operator="between">
      <formula>0</formula>
      <formula>$L2*0.3</formula>
    </cfRule>
    <cfRule type="cellIs" dxfId="84" priority="8" operator="greaterThan">
      <formula>$L2</formula>
    </cfRule>
  </conditionalFormatting>
  <conditionalFormatting sqref="K2:K40">
    <cfRule type="cellIs" dxfId="83" priority="1" operator="between">
      <formula>$L2*0.65</formula>
      <formula>$L2</formula>
    </cfRule>
    <cfRule type="cellIs" dxfId="82" priority="2" operator="between">
      <formula>$L2*0.3</formula>
      <formula>$L2*0.65</formula>
    </cfRule>
    <cfRule type="cellIs" dxfId="81" priority="3" operator="between">
      <formula>0</formula>
      <formula>$L2*0.3</formula>
    </cfRule>
    <cfRule type="cellIs" dxfId="80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4652-1CF4-4450-A24C-2ED91E236B91}">
  <sheetPr codeName="Sheet18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Hollie Pemberton</v>
      </c>
      <c r="C2" s="132"/>
      <c r="F2" s="84">
        <v>1</v>
      </c>
      <c r="G2" s="77" t="s">
        <v>0</v>
      </c>
      <c r="H2" s="78">
        <f>K2</f>
        <v>3</v>
      </c>
      <c r="K2" s="78">
        <f>vert!U14</f>
        <v>3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1</v>
      </c>
      <c r="K3" s="78">
        <f>vert!U15</f>
        <v>1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vert!U16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4</v>
      </c>
      <c r="K5" s="78">
        <f>vert!U17</f>
        <v>4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vert!U18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7/33</v>
      </c>
      <c r="F7" s="89">
        <v>6</v>
      </c>
      <c r="G7" s="83" t="s">
        <v>74</v>
      </c>
      <c r="H7" s="78">
        <f t="shared" si="0"/>
        <v>0</v>
      </c>
      <c r="K7" s="78">
        <f>vert!U19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1/32</v>
      </c>
      <c r="F8" s="85">
        <v>7</v>
      </c>
      <c r="G8" s="81" t="s">
        <v>75</v>
      </c>
      <c r="H8" s="78">
        <f t="shared" si="0"/>
        <v>1</v>
      </c>
      <c r="K8" s="78">
        <f>vert!U20</f>
        <v>1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vert!U21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3/14</v>
      </c>
      <c r="F10" s="86">
        <v>9</v>
      </c>
      <c r="G10" s="80" t="s">
        <v>77</v>
      </c>
      <c r="H10" s="78">
        <f t="shared" si="0"/>
        <v>0</v>
      </c>
      <c r="K10" s="78">
        <f>vert!U22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2/14</v>
      </c>
      <c r="F11" s="87">
        <v>10</v>
      </c>
      <c r="G11" s="76" t="s">
        <v>78</v>
      </c>
      <c r="H11" s="78">
        <f t="shared" si="0"/>
        <v>0</v>
      </c>
      <c r="K11" s="78">
        <f>vert!U23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13/120</v>
      </c>
      <c r="F12" s="86">
        <v>11</v>
      </c>
      <c r="G12" s="80" t="s">
        <v>79</v>
      </c>
      <c r="H12" s="78">
        <f t="shared" si="0"/>
        <v>0</v>
      </c>
      <c r="K12" s="78">
        <f>vert!U24</f>
        <v>0</v>
      </c>
      <c r="L12" s="16">
        <v>5</v>
      </c>
    </row>
    <row r="13" spans="2:12" ht="16" thickBot="1" x14ac:dyDescent="0.25">
      <c r="C13" s="91" t="str">
        <f>K31</f>
        <v>Grade 1</v>
      </c>
      <c r="F13" s="86">
        <v>12</v>
      </c>
      <c r="G13" s="80" t="s">
        <v>80</v>
      </c>
      <c r="H13" s="78">
        <f t="shared" si="0"/>
        <v>0</v>
      </c>
      <c r="K13" s="78">
        <f>vert!U25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2</v>
      </c>
      <c r="K14" s="78">
        <f>vert!U26</f>
        <v>2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vert!U27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2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vert!U28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vert!U29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vert!U30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vert!U31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vert!U32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vert!U33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vert!U34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vert!U35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1</v>
      </c>
      <c r="K24" s="78">
        <f>vert!U36</f>
        <v>1</v>
      </c>
      <c r="L24" s="16">
        <v>4</v>
      </c>
    </row>
    <row r="25" spans="2:12" ht="16" thickBot="1" x14ac:dyDescent="0.25">
      <c r="B25" s="131" t="str">
        <f>K36</f>
        <v>Questions you have struggled with include :  Converting FDP,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vert!U37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vert!U38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vert!U39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1</v>
      </c>
      <c r="K28" s="78">
        <f>vert!U40</f>
        <v>1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vert!U41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vert!U42</f>
        <v>0</v>
      </c>
      <c r="L30" s="16">
        <v>4</v>
      </c>
    </row>
    <row r="31" spans="2:12" ht="16" thickBot="1" x14ac:dyDescent="0.25">
      <c r="K31" s="78" t="str">
        <f>vert!U43</f>
        <v>Grade 1</v>
      </c>
    </row>
    <row r="32" spans="2:12" ht="16" thickBot="1" x14ac:dyDescent="0.25">
      <c r="K32" s="78">
        <f>vert!U44</f>
        <v>13</v>
      </c>
    </row>
    <row r="33" spans="2:11" ht="16" thickBot="1" x14ac:dyDescent="0.25">
      <c r="K33" s="78">
        <f>vert!U45</f>
        <v>10.833333333333334</v>
      </c>
    </row>
    <row r="34" spans="2:11" ht="16" thickBot="1" x14ac:dyDescent="0.25">
      <c r="K34" s="78" t="str">
        <f>vert!U46</f>
        <v>Hollie Pemberton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21.212121212121211</v>
      </c>
      <c r="K35" s="78" t="str">
        <f>vert!U47</f>
        <v>Despite finding the exam challenging, you showed resilience by attempting the questions. This demonstrates your determination and willingness to engage with the material.
You need 12 more marks to get a Grade 2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3.125</v>
      </c>
      <c r="K36" s="78" t="str">
        <f>vert!U48</f>
        <v>Questions you have struggled with include :  Converting FDP,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vert!U49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21.428571428571427</v>
      </c>
      <c r="K38" s="78" t="str">
        <f>vert!U50</f>
        <v>Grade 2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14.285714285714285</v>
      </c>
      <c r="K39" s="78" t="str">
        <f>vert!U51</f>
        <v/>
      </c>
    </row>
    <row r="40" spans="2:11" x14ac:dyDescent="0.2">
      <c r="B40" s="73" t="s">
        <v>115</v>
      </c>
      <c r="C40" s="125">
        <f>SUM(H2:H30)/1.2</f>
        <v>10.833333333333334</v>
      </c>
      <c r="K40" s="78" t="str">
        <f>vert!U52</f>
        <v/>
      </c>
    </row>
  </sheetData>
  <mergeCells count="3">
    <mergeCell ref="B2:C5"/>
    <mergeCell ref="B16:C22"/>
    <mergeCell ref="B25:C30"/>
  </mergeCells>
  <conditionalFormatting sqref="H2:H30">
    <cfRule type="cellIs" dxfId="79" priority="5" operator="between">
      <formula>$L2*0.65</formula>
      <formula>$L2</formula>
    </cfRule>
    <cfRule type="cellIs" dxfId="78" priority="6" operator="between">
      <formula>$L2*0.3</formula>
      <formula>$L2*0.65</formula>
    </cfRule>
    <cfRule type="cellIs" dxfId="77" priority="7" operator="between">
      <formula>0</formula>
      <formula>$L2*0.3</formula>
    </cfRule>
    <cfRule type="cellIs" dxfId="76" priority="8" operator="greaterThan">
      <formula>$L2</formula>
    </cfRule>
  </conditionalFormatting>
  <conditionalFormatting sqref="K2:K40">
    <cfRule type="cellIs" dxfId="75" priority="1" operator="between">
      <formula>$L2*0.65</formula>
      <formula>$L2</formula>
    </cfRule>
    <cfRule type="cellIs" dxfId="74" priority="2" operator="between">
      <formula>$L2*0.3</formula>
      <formula>$L2*0.65</formula>
    </cfRule>
    <cfRule type="cellIs" dxfId="73" priority="3" operator="between">
      <formula>0</formula>
      <formula>$L2*0.3</formula>
    </cfRule>
    <cfRule type="cellIs" dxfId="72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CEBA-EB90-4060-96A2-0742D535A294}">
  <sheetPr codeName="Sheet1"/>
  <dimension ref="A1:AY241"/>
  <sheetViews>
    <sheetView topLeftCell="A2" zoomScale="70" zoomScaleNormal="70" workbookViewId="0">
      <selection activeCell="AA21" sqref="AA21"/>
    </sheetView>
  </sheetViews>
  <sheetFormatPr baseColWidth="10" defaultColWidth="8.83203125" defaultRowHeight="15" x14ac:dyDescent="0.2"/>
  <cols>
    <col min="1" max="1" width="12.5" bestFit="1" customWidth="1"/>
    <col min="4" max="4" width="11.1640625" bestFit="1" customWidth="1"/>
    <col min="6" max="6" width="11.6640625" bestFit="1" customWidth="1"/>
    <col min="7" max="35" width="5.5" customWidth="1"/>
    <col min="36" max="37" width="6.6640625" customWidth="1"/>
    <col min="38" max="38" width="6.1640625" customWidth="1"/>
    <col min="39" max="43" width="4.1640625" customWidth="1"/>
  </cols>
  <sheetData>
    <row r="1" spans="1:51" hidden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6"/>
      <c r="AN1" s="16"/>
      <c r="AO1" s="16"/>
      <c r="AP1" s="16"/>
      <c r="AQ1" s="16"/>
      <c r="AR1" s="17"/>
    </row>
    <row r="2" spans="1:51" ht="81" customHeight="1" thickBot="1" x14ac:dyDescent="0.6">
      <c r="A2" s="23"/>
      <c r="B2" s="23"/>
      <c r="C2" s="23"/>
      <c r="D2" s="23"/>
      <c r="E2" s="23"/>
      <c r="F2" s="23"/>
      <c r="G2" s="66" t="s">
        <v>0</v>
      </c>
      <c r="H2" s="64" t="s">
        <v>3</v>
      </c>
      <c r="I2" s="65" t="s">
        <v>1</v>
      </c>
      <c r="J2" s="66" t="s">
        <v>0</v>
      </c>
      <c r="K2" s="67" t="s">
        <v>2</v>
      </c>
      <c r="L2" s="68" t="s">
        <v>4</v>
      </c>
      <c r="M2" s="64" t="s">
        <v>3</v>
      </c>
      <c r="N2" s="67" t="s">
        <v>2</v>
      </c>
      <c r="O2" s="65" t="s">
        <v>1</v>
      </c>
      <c r="P2" s="66" t="s">
        <v>0</v>
      </c>
      <c r="Q2" s="65" t="s">
        <v>1</v>
      </c>
      <c r="R2" s="65" t="s">
        <v>1</v>
      </c>
      <c r="S2" s="68" t="s">
        <v>4</v>
      </c>
      <c r="T2" s="65" t="s">
        <v>1</v>
      </c>
      <c r="U2" s="67" t="s">
        <v>2</v>
      </c>
      <c r="V2" s="68" t="s">
        <v>4</v>
      </c>
      <c r="W2" s="66" t="s">
        <v>0</v>
      </c>
      <c r="X2" s="67" t="s">
        <v>2</v>
      </c>
      <c r="Y2" s="64" t="s">
        <v>3</v>
      </c>
      <c r="Z2" s="68" t="s">
        <v>4</v>
      </c>
      <c r="AA2" s="66" t="s">
        <v>0</v>
      </c>
      <c r="AB2" s="66" t="s">
        <v>0</v>
      </c>
      <c r="AC2" s="64" t="s">
        <v>3</v>
      </c>
      <c r="AD2" s="67" t="s">
        <v>2</v>
      </c>
      <c r="AE2" s="65" t="s">
        <v>1</v>
      </c>
      <c r="AF2" s="65" t="s">
        <v>1</v>
      </c>
      <c r="AG2" s="65" t="s">
        <v>1</v>
      </c>
      <c r="AH2" s="67" t="s">
        <v>2</v>
      </c>
      <c r="AI2" s="66" t="s">
        <v>0</v>
      </c>
      <c r="AJ2" s="8"/>
      <c r="AK2" s="9" t="s">
        <v>5</v>
      </c>
      <c r="AL2" s="9"/>
      <c r="AM2" s="18" t="s">
        <v>0</v>
      </c>
      <c r="AN2" s="19" t="s">
        <v>6</v>
      </c>
      <c r="AO2" s="20" t="s">
        <v>2</v>
      </c>
      <c r="AP2" s="21" t="s">
        <v>3</v>
      </c>
      <c r="AQ2" s="22" t="s">
        <v>4</v>
      </c>
      <c r="AR2" s="17"/>
    </row>
    <row r="3" spans="1:51" ht="16" thickBot="1" x14ac:dyDescent="0.25">
      <c r="A3" s="1" t="s">
        <v>7</v>
      </c>
      <c r="B3" s="1" t="s">
        <v>8</v>
      </c>
      <c r="C3" s="2" t="s">
        <v>9</v>
      </c>
      <c r="D3" s="2" t="s">
        <v>10</v>
      </c>
      <c r="E3" s="2" t="s">
        <v>11</v>
      </c>
      <c r="F3" s="44" t="s">
        <v>12</v>
      </c>
      <c r="G3" s="34">
        <v>1</v>
      </c>
      <c r="H3" s="32">
        <v>2</v>
      </c>
      <c r="I3" s="30">
        <v>3</v>
      </c>
      <c r="J3" s="29">
        <v>4</v>
      </c>
      <c r="K3" s="31">
        <v>5</v>
      </c>
      <c r="L3" s="33">
        <v>6</v>
      </c>
      <c r="M3" s="32">
        <v>7</v>
      </c>
      <c r="N3" s="31">
        <v>8</v>
      </c>
      <c r="O3" s="30">
        <v>9</v>
      </c>
      <c r="P3" s="29">
        <v>10</v>
      </c>
      <c r="Q3" s="30">
        <v>11</v>
      </c>
      <c r="R3" s="30">
        <v>12</v>
      </c>
      <c r="S3" s="33">
        <v>13</v>
      </c>
      <c r="T3" s="30">
        <v>14</v>
      </c>
      <c r="U3" s="31">
        <v>15</v>
      </c>
      <c r="V3" s="33">
        <v>16</v>
      </c>
      <c r="W3" s="29">
        <v>17</v>
      </c>
      <c r="X3" s="31">
        <v>18</v>
      </c>
      <c r="Y3" s="32">
        <v>19</v>
      </c>
      <c r="Z3" s="33">
        <v>20</v>
      </c>
      <c r="AA3" s="29">
        <v>21</v>
      </c>
      <c r="AB3" s="29">
        <v>22</v>
      </c>
      <c r="AC3" s="32">
        <v>23</v>
      </c>
      <c r="AD3" s="31">
        <v>24</v>
      </c>
      <c r="AE3" s="30">
        <v>25</v>
      </c>
      <c r="AF3" s="30">
        <v>26</v>
      </c>
      <c r="AG3" s="30">
        <v>27</v>
      </c>
      <c r="AH3" s="31">
        <v>28</v>
      </c>
      <c r="AI3" s="29">
        <v>29</v>
      </c>
      <c r="AJ3" s="24" t="s">
        <v>13</v>
      </c>
      <c r="AK3" s="13" t="s">
        <v>14</v>
      </c>
      <c r="AL3" s="7" t="s">
        <v>15</v>
      </c>
      <c r="AM3" s="16" t="s">
        <v>16</v>
      </c>
      <c r="AN3" s="16" t="s">
        <v>5</v>
      </c>
      <c r="AO3" s="16" t="s">
        <v>17</v>
      </c>
      <c r="AP3" s="16" t="s">
        <v>18</v>
      </c>
      <c r="AQ3" s="16" t="s">
        <v>19</v>
      </c>
      <c r="AR3" s="17" t="s">
        <v>20</v>
      </c>
    </row>
    <row r="4" spans="1:51" ht="16" hidden="1" thickBot="1" x14ac:dyDescent="0.25">
      <c r="A4" s="109">
        <v>0</v>
      </c>
      <c r="B4" s="109" t="s">
        <v>21</v>
      </c>
      <c r="C4" s="110" t="s">
        <v>22</v>
      </c>
      <c r="D4" s="110">
        <v>1</v>
      </c>
      <c r="E4" s="110" t="s">
        <v>23</v>
      </c>
      <c r="F4" s="111" t="s">
        <v>24</v>
      </c>
      <c r="G4" s="112">
        <v>7</v>
      </c>
      <c r="H4" s="113">
        <v>3</v>
      </c>
      <c r="I4" s="113">
        <v>5</v>
      </c>
      <c r="J4" s="113">
        <v>6</v>
      </c>
      <c r="K4" s="113">
        <v>2</v>
      </c>
      <c r="L4" s="113">
        <v>4</v>
      </c>
      <c r="M4" s="113">
        <v>4</v>
      </c>
      <c r="N4" s="113">
        <v>7</v>
      </c>
      <c r="O4" s="113">
        <v>3</v>
      </c>
      <c r="P4" s="113">
        <v>2</v>
      </c>
      <c r="Q4" s="113">
        <v>5</v>
      </c>
      <c r="R4" s="113">
        <v>3</v>
      </c>
      <c r="S4" s="113">
        <v>4</v>
      </c>
      <c r="T4" s="113">
        <v>5</v>
      </c>
      <c r="U4" s="113">
        <v>3</v>
      </c>
      <c r="V4" s="113">
        <v>4</v>
      </c>
      <c r="W4" s="113">
        <v>5</v>
      </c>
      <c r="X4" s="113">
        <v>4</v>
      </c>
      <c r="Y4" s="113">
        <v>3</v>
      </c>
      <c r="Z4" s="113">
        <v>2</v>
      </c>
      <c r="AA4" s="113">
        <v>4</v>
      </c>
      <c r="AB4" s="113">
        <v>5</v>
      </c>
      <c r="AC4" s="113">
        <v>4</v>
      </c>
      <c r="AD4" s="113">
        <v>5</v>
      </c>
      <c r="AE4" s="113">
        <v>4</v>
      </c>
      <c r="AF4" s="113">
        <v>3</v>
      </c>
      <c r="AG4" s="113">
        <v>4</v>
      </c>
      <c r="AH4" s="113">
        <v>6</v>
      </c>
      <c r="AI4" s="113">
        <v>4</v>
      </c>
      <c r="AJ4" s="114">
        <f t="shared" ref="AJ4:AJ31" si="0">SUM(G4:AI4)</f>
        <v>120</v>
      </c>
      <c r="AK4" s="115">
        <f>AJ4/1.2</f>
        <v>100</v>
      </c>
      <c r="AL4" s="116"/>
      <c r="AM4" s="117">
        <f>SUM(G4,J4,P4,W4,AA4,AB4,AI4)</f>
        <v>33</v>
      </c>
      <c r="AN4" s="117">
        <f>SUM(I4,O4,Q4,R4,T4,AE4,AF4,AG4)</f>
        <v>32</v>
      </c>
      <c r="AO4" s="117">
        <f>SUM(K4,N4,U4,X4,AD4,AH4)</f>
        <v>27</v>
      </c>
      <c r="AP4" s="117">
        <f>SUM(H4,M4,Y4,AC4)</f>
        <v>14</v>
      </c>
      <c r="AQ4" s="117">
        <f>SUM(L4,S4,V4,Z4)</f>
        <v>14</v>
      </c>
      <c r="AR4" s="118" t="str">
        <f t="shared" ref="AR4:AR31" si="1">IF(AJ4&gt;=AT$5,AT$4,IF(AJ4&gt;=AU$5,AU$4,IF(AJ4&gt;=AV$5,AV$4,IF(AJ4&gt;=AW$5,AW$4,IF(AJ4&gt;=AX$5,AX$4,AY$4)))))</f>
        <v>Grade 5</v>
      </c>
      <c r="AT4" t="s">
        <v>25</v>
      </c>
      <c r="AU4" t="s">
        <v>26</v>
      </c>
      <c r="AV4" t="s">
        <v>27</v>
      </c>
      <c r="AW4" t="s">
        <v>28</v>
      </c>
      <c r="AX4" t="s">
        <v>29</v>
      </c>
      <c r="AY4" t="s">
        <v>30</v>
      </c>
    </row>
    <row r="5" spans="1:51" ht="16" hidden="1" thickBot="1" x14ac:dyDescent="0.25">
      <c r="A5" s="109">
        <v>0</v>
      </c>
      <c r="B5" s="109" t="s">
        <v>21</v>
      </c>
      <c r="C5" s="110" t="s">
        <v>22</v>
      </c>
      <c r="D5" s="110">
        <v>2</v>
      </c>
      <c r="E5" s="110" t="s">
        <v>31</v>
      </c>
      <c r="F5" s="111" t="s">
        <v>24</v>
      </c>
      <c r="G5" s="119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4">
        <f t="shared" si="0"/>
        <v>0</v>
      </c>
      <c r="AK5" s="115">
        <f t="shared" ref="AK5:AK31" si="2">AJ5/1.2</f>
        <v>0</v>
      </c>
      <c r="AL5" s="116"/>
      <c r="AM5" s="117">
        <f t="shared" ref="AM5:AM31" si="3">SUM(G5,J5,P5,W5,AA5,AB5,AI5)</f>
        <v>0</v>
      </c>
      <c r="AN5" s="117">
        <f t="shared" ref="AN5:AN31" si="4">SUM(I5,O5,Q5,R5,T5,AE5,AF5,AG5)</f>
        <v>0</v>
      </c>
      <c r="AO5" s="117">
        <f t="shared" ref="AO5:AO31" si="5">SUM(K5,N5,U5,X5,AD5,AH5)</f>
        <v>0</v>
      </c>
      <c r="AP5" s="117">
        <f t="shared" ref="AP5:AP31" si="6">SUM(H5,M5,Y5,AC5)</f>
        <v>0</v>
      </c>
      <c r="AQ5" s="117">
        <f t="shared" ref="AQ5:AQ31" si="7">SUM(L5,S5,V5,Z5)</f>
        <v>0</v>
      </c>
      <c r="AR5" s="118" t="str">
        <f t="shared" si="1"/>
        <v>Grade U</v>
      </c>
      <c r="AT5">
        <v>67</v>
      </c>
      <c r="AU5">
        <v>53</v>
      </c>
      <c r="AV5">
        <v>39</v>
      </c>
      <c r="AW5">
        <v>25</v>
      </c>
      <c r="AX5">
        <v>12</v>
      </c>
    </row>
    <row r="6" spans="1:51" ht="16" hidden="1" thickBot="1" x14ac:dyDescent="0.25">
      <c r="A6" s="109">
        <v>0</v>
      </c>
      <c r="B6" s="109" t="s">
        <v>21</v>
      </c>
      <c r="C6" s="110" t="s">
        <v>22</v>
      </c>
      <c r="D6" s="110">
        <v>3</v>
      </c>
      <c r="E6" s="110" t="s">
        <v>32</v>
      </c>
      <c r="F6" s="111" t="s">
        <v>24</v>
      </c>
      <c r="G6" s="119"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7">
        <v>0</v>
      </c>
      <c r="U6" s="117">
        <v>0</v>
      </c>
      <c r="V6" s="117">
        <v>0</v>
      </c>
      <c r="W6" s="117">
        <v>0</v>
      </c>
      <c r="X6" s="117">
        <v>0</v>
      </c>
      <c r="Y6" s="117">
        <v>0</v>
      </c>
      <c r="Z6" s="117">
        <v>0</v>
      </c>
      <c r="AA6" s="117">
        <v>0</v>
      </c>
      <c r="AB6" s="117">
        <v>0</v>
      </c>
      <c r="AC6" s="117">
        <v>0</v>
      </c>
      <c r="AD6" s="117">
        <v>0</v>
      </c>
      <c r="AE6" s="117">
        <v>0</v>
      </c>
      <c r="AF6" s="117">
        <v>0</v>
      </c>
      <c r="AG6" s="117">
        <v>0</v>
      </c>
      <c r="AH6" s="117">
        <v>0</v>
      </c>
      <c r="AI6" s="117">
        <v>0</v>
      </c>
      <c r="AJ6" s="114">
        <f t="shared" si="0"/>
        <v>0</v>
      </c>
      <c r="AK6" s="115">
        <f t="shared" si="2"/>
        <v>0</v>
      </c>
      <c r="AL6" s="116"/>
      <c r="AM6" s="117">
        <f t="shared" si="3"/>
        <v>0</v>
      </c>
      <c r="AN6" s="117">
        <f t="shared" si="4"/>
        <v>0</v>
      </c>
      <c r="AO6" s="117">
        <f t="shared" si="5"/>
        <v>0</v>
      </c>
      <c r="AP6" s="117">
        <f t="shared" si="6"/>
        <v>0</v>
      </c>
      <c r="AQ6" s="117">
        <f t="shared" si="7"/>
        <v>0</v>
      </c>
      <c r="AR6" s="118" t="str">
        <f t="shared" si="1"/>
        <v>Grade U</v>
      </c>
    </row>
    <row r="7" spans="1:51" ht="16" thickBot="1" x14ac:dyDescent="0.25">
      <c r="A7" s="11" t="s">
        <v>33</v>
      </c>
      <c r="B7" s="3" t="s">
        <v>34</v>
      </c>
      <c r="C7" s="4"/>
      <c r="D7" s="4"/>
      <c r="E7" s="4"/>
      <c r="F7" s="45"/>
      <c r="G7" s="2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5">
        <f t="shared" si="0"/>
        <v>0</v>
      </c>
      <c r="AK7" s="14">
        <f t="shared" si="2"/>
        <v>0</v>
      </c>
      <c r="AL7" s="12"/>
      <c r="AM7" s="16">
        <f t="shared" si="3"/>
        <v>0</v>
      </c>
      <c r="AN7" s="16">
        <f t="shared" si="4"/>
        <v>0</v>
      </c>
      <c r="AO7" s="16">
        <f t="shared" si="5"/>
        <v>0</v>
      </c>
      <c r="AP7" s="16">
        <f t="shared" si="6"/>
        <v>0</v>
      </c>
      <c r="AQ7" s="16">
        <f t="shared" si="7"/>
        <v>0</v>
      </c>
      <c r="AR7" s="17" t="str">
        <f t="shared" si="1"/>
        <v>Grade U</v>
      </c>
    </row>
    <row r="8" spans="1:51" ht="16" thickBot="1" x14ac:dyDescent="0.25">
      <c r="A8" s="11" t="s">
        <v>36</v>
      </c>
      <c r="B8" s="3" t="s">
        <v>34</v>
      </c>
      <c r="C8" s="4"/>
      <c r="D8" s="4"/>
      <c r="E8" s="4"/>
      <c r="F8" s="4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5">
        <f t="shared" si="0"/>
        <v>0</v>
      </c>
      <c r="AK8" s="14">
        <f t="shared" si="2"/>
        <v>0</v>
      </c>
      <c r="AL8" s="12"/>
      <c r="AM8" s="16">
        <f t="shared" si="3"/>
        <v>0</v>
      </c>
      <c r="AN8" s="16">
        <f t="shared" si="4"/>
        <v>0</v>
      </c>
      <c r="AO8" s="16">
        <f t="shared" si="5"/>
        <v>0</v>
      </c>
      <c r="AP8" s="16">
        <f t="shared" si="6"/>
        <v>0</v>
      </c>
      <c r="AQ8" s="16">
        <f t="shared" si="7"/>
        <v>0</v>
      </c>
      <c r="AR8" s="17" t="str">
        <f t="shared" si="1"/>
        <v>Grade U</v>
      </c>
    </row>
    <row r="9" spans="1:51" ht="16" thickBot="1" x14ac:dyDescent="0.25">
      <c r="A9" s="11" t="s">
        <v>37</v>
      </c>
      <c r="B9" s="3" t="s">
        <v>34</v>
      </c>
      <c r="C9" s="4"/>
      <c r="D9" s="4"/>
      <c r="E9" s="4"/>
      <c r="F9" s="4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5">
        <f t="shared" si="0"/>
        <v>0</v>
      </c>
      <c r="AK9" s="14">
        <f t="shared" si="2"/>
        <v>0</v>
      </c>
      <c r="AL9" s="12"/>
      <c r="AM9" s="16">
        <f t="shared" si="3"/>
        <v>0</v>
      </c>
      <c r="AN9" s="16">
        <f t="shared" si="4"/>
        <v>0</v>
      </c>
      <c r="AO9" s="16">
        <f t="shared" si="5"/>
        <v>0</v>
      </c>
      <c r="AP9" s="16">
        <f t="shared" si="6"/>
        <v>0</v>
      </c>
      <c r="AQ9" s="16">
        <f t="shared" si="7"/>
        <v>0</v>
      </c>
      <c r="AR9" s="17" t="str">
        <f t="shared" si="1"/>
        <v>Grade U</v>
      </c>
    </row>
    <row r="10" spans="1:51" ht="16" thickBot="1" x14ac:dyDescent="0.25">
      <c r="A10" s="11" t="s">
        <v>38</v>
      </c>
      <c r="B10" s="3" t="s">
        <v>34</v>
      </c>
      <c r="C10" s="4"/>
      <c r="D10" s="4"/>
      <c r="E10" s="4"/>
      <c r="F10" s="4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5">
        <f t="shared" si="0"/>
        <v>0</v>
      </c>
      <c r="AK10" s="14">
        <f t="shared" si="2"/>
        <v>0</v>
      </c>
      <c r="AL10" s="12"/>
      <c r="AM10" s="16">
        <f t="shared" si="3"/>
        <v>0</v>
      </c>
      <c r="AN10" s="16">
        <f t="shared" si="4"/>
        <v>0</v>
      </c>
      <c r="AO10" s="16">
        <f t="shared" si="5"/>
        <v>0</v>
      </c>
      <c r="AP10" s="16">
        <f t="shared" si="6"/>
        <v>0</v>
      </c>
      <c r="AQ10" s="16">
        <f t="shared" si="7"/>
        <v>0</v>
      </c>
      <c r="AR10" s="17" t="str">
        <f t="shared" si="1"/>
        <v>Grade U</v>
      </c>
    </row>
    <row r="11" spans="1:51" ht="16" thickBot="1" x14ac:dyDescent="0.25">
      <c r="A11" s="11" t="s">
        <v>39</v>
      </c>
      <c r="B11" s="3" t="s">
        <v>34</v>
      </c>
      <c r="C11" s="4"/>
      <c r="D11" s="4"/>
      <c r="E11" s="4"/>
      <c r="F11" s="4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5">
        <f t="shared" si="0"/>
        <v>0</v>
      </c>
      <c r="AK11" s="14">
        <f t="shared" si="2"/>
        <v>0</v>
      </c>
      <c r="AL11" s="12"/>
      <c r="AM11" s="16">
        <f t="shared" si="3"/>
        <v>0</v>
      </c>
      <c r="AN11" s="16">
        <f t="shared" si="4"/>
        <v>0</v>
      </c>
      <c r="AO11" s="16">
        <f t="shared" si="5"/>
        <v>0</v>
      </c>
      <c r="AP11" s="16">
        <f t="shared" si="6"/>
        <v>0</v>
      </c>
      <c r="AQ11" s="16">
        <f t="shared" si="7"/>
        <v>0</v>
      </c>
      <c r="AR11" s="17" t="str">
        <f t="shared" si="1"/>
        <v>Grade U</v>
      </c>
    </row>
    <row r="12" spans="1:51" ht="16" thickBot="1" x14ac:dyDescent="0.25">
      <c r="A12" s="11" t="s">
        <v>40</v>
      </c>
      <c r="B12" s="3" t="s">
        <v>34</v>
      </c>
      <c r="C12" s="4"/>
      <c r="D12" s="4"/>
      <c r="E12" s="4"/>
      <c r="F12" s="4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5">
        <f t="shared" si="0"/>
        <v>0</v>
      </c>
      <c r="AK12" s="14">
        <f t="shared" si="2"/>
        <v>0</v>
      </c>
      <c r="AL12" s="12"/>
      <c r="AM12" s="16">
        <f t="shared" si="3"/>
        <v>0</v>
      </c>
      <c r="AN12" s="16">
        <f t="shared" si="4"/>
        <v>0</v>
      </c>
      <c r="AO12" s="16">
        <f t="shared" si="5"/>
        <v>0</v>
      </c>
      <c r="AP12" s="16">
        <f t="shared" si="6"/>
        <v>0</v>
      </c>
      <c r="AQ12" s="16">
        <f t="shared" si="7"/>
        <v>0</v>
      </c>
      <c r="AR12" s="17" t="str">
        <f t="shared" si="1"/>
        <v>Grade U</v>
      </c>
    </row>
    <row r="13" spans="1:51" ht="16" thickBot="1" x14ac:dyDescent="0.25">
      <c r="A13" s="11" t="s">
        <v>41</v>
      </c>
      <c r="B13" s="3" t="s">
        <v>34</v>
      </c>
      <c r="C13" s="4"/>
      <c r="D13" s="4"/>
      <c r="E13" s="4"/>
      <c r="F13" s="4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5">
        <f t="shared" si="0"/>
        <v>0</v>
      </c>
      <c r="AK13" s="14">
        <f t="shared" si="2"/>
        <v>0</v>
      </c>
      <c r="AL13" s="12"/>
      <c r="AM13" s="16">
        <f t="shared" si="3"/>
        <v>0</v>
      </c>
      <c r="AN13" s="16">
        <f t="shared" si="4"/>
        <v>0</v>
      </c>
      <c r="AO13" s="16">
        <f t="shared" si="5"/>
        <v>0</v>
      </c>
      <c r="AP13" s="16">
        <f t="shared" si="6"/>
        <v>0</v>
      </c>
      <c r="AQ13" s="16">
        <f t="shared" si="7"/>
        <v>0</v>
      </c>
      <c r="AR13" s="17" t="str">
        <f t="shared" si="1"/>
        <v>Grade U</v>
      </c>
    </row>
    <row r="14" spans="1:51" ht="16" thickBot="1" x14ac:dyDescent="0.25">
      <c r="A14" s="11" t="s">
        <v>42</v>
      </c>
      <c r="B14" s="3" t="s">
        <v>34</v>
      </c>
      <c r="C14" s="4"/>
      <c r="D14" s="4"/>
      <c r="E14" s="4"/>
      <c r="F14" s="4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5">
        <f t="shared" si="0"/>
        <v>0</v>
      </c>
      <c r="AK14" s="14">
        <f t="shared" si="2"/>
        <v>0</v>
      </c>
      <c r="AL14" s="12"/>
      <c r="AM14" s="16">
        <f t="shared" si="3"/>
        <v>0</v>
      </c>
      <c r="AN14" s="16">
        <f t="shared" si="4"/>
        <v>0</v>
      </c>
      <c r="AO14" s="16">
        <f t="shared" si="5"/>
        <v>0</v>
      </c>
      <c r="AP14" s="16">
        <f t="shared" si="6"/>
        <v>0</v>
      </c>
      <c r="AQ14" s="16">
        <f t="shared" si="7"/>
        <v>0</v>
      </c>
      <c r="AR14" s="17" t="str">
        <f t="shared" si="1"/>
        <v>Grade U</v>
      </c>
    </row>
    <row r="15" spans="1:51" ht="16" thickBot="1" x14ac:dyDescent="0.25">
      <c r="A15" s="11" t="s">
        <v>43</v>
      </c>
      <c r="B15" s="3" t="s">
        <v>34</v>
      </c>
      <c r="C15" s="4"/>
      <c r="D15" s="4"/>
      <c r="E15" s="4"/>
      <c r="F15" s="4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5">
        <f t="shared" si="0"/>
        <v>0</v>
      </c>
      <c r="AK15" s="14">
        <f t="shared" si="2"/>
        <v>0</v>
      </c>
      <c r="AL15" s="12"/>
      <c r="AM15" s="16">
        <f t="shared" si="3"/>
        <v>0</v>
      </c>
      <c r="AN15" s="16">
        <f t="shared" si="4"/>
        <v>0</v>
      </c>
      <c r="AO15" s="16">
        <f t="shared" si="5"/>
        <v>0</v>
      </c>
      <c r="AP15" s="16">
        <f t="shared" si="6"/>
        <v>0</v>
      </c>
      <c r="AQ15" s="16">
        <f t="shared" si="7"/>
        <v>0</v>
      </c>
      <c r="AR15" s="17" t="str">
        <f t="shared" si="1"/>
        <v>Grade U</v>
      </c>
    </row>
    <row r="16" spans="1:51" ht="16" thickBot="1" x14ac:dyDescent="0.25">
      <c r="A16" s="11" t="s">
        <v>44</v>
      </c>
      <c r="B16" s="3" t="s">
        <v>34</v>
      </c>
      <c r="C16" s="4"/>
      <c r="D16" s="4"/>
      <c r="E16" s="4"/>
      <c r="F16" s="4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5">
        <f t="shared" si="0"/>
        <v>0</v>
      </c>
      <c r="AK16" s="14">
        <f t="shared" si="2"/>
        <v>0</v>
      </c>
      <c r="AL16" s="12"/>
      <c r="AM16" s="16">
        <f t="shared" si="3"/>
        <v>0</v>
      </c>
      <c r="AN16" s="16">
        <f t="shared" si="4"/>
        <v>0</v>
      </c>
      <c r="AO16" s="16">
        <f t="shared" si="5"/>
        <v>0</v>
      </c>
      <c r="AP16" s="16">
        <f t="shared" si="6"/>
        <v>0</v>
      </c>
      <c r="AQ16" s="16">
        <f t="shared" si="7"/>
        <v>0</v>
      </c>
      <c r="AR16" s="17" t="str">
        <f t="shared" si="1"/>
        <v>Grade U</v>
      </c>
    </row>
    <row r="17" spans="1:47" ht="16" thickBot="1" x14ac:dyDescent="0.25">
      <c r="A17" s="11" t="s">
        <v>45</v>
      </c>
      <c r="B17" s="3" t="s">
        <v>34</v>
      </c>
      <c r="C17" s="4"/>
      <c r="D17" s="4"/>
      <c r="E17" s="4"/>
      <c r="F17" s="4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5">
        <f t="shared" si="0"/>
        <v>0</v>
      </c>
      <c r="AK17" s="14">
        <f t="shared" si="2"/>
        <v>0</v>
      </c>
      <c r="AL17" s="12"/>
      <c r="AM17" s="16">
        <f t="shared" si="3"/>
        <v>0</v>
      </c>
      <c r="AN17" s="16">
        <f t="shared" si="4"/>
        <v>0</v>
      </c>
      <c r="AO17" s="16">
        <f t="shared" si="5"/>
        <v>0</v>
      </c>
      <c r="AP17" s="16">
        <f t="shared" si="6"/>
        <v>0</v>
      </c>
      <c r="AQ17" s="16">
        <f t="shared" si="7"/>
        <v>0</v>
      </c>
      <c r="AR17" s="17" t="str">
        <f t="shared" si="1"/>
        <v>Grade U</v>
      </c>
    </row>
    <row r="18" spans="1:47" ht="16" thickBot="1" x14ac:dyDescent="0.25">
      <c r="A18" s="11" t="s">
        <v>46</v>
      </c>
      <c r="B18" s="3" t="s">
        <v>34</v>
      </c>
      <c r="C18" s="4"/>
      <c r="D18" s="4"/>
      <c r="E18" s="4"/>
      <c r="F18" s="4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5">
        <f t="shared" si="0"/>
        <v>0</v>
      </c>
      <c r="AK18" s="14">
        <f t="shared" si="2"/>
        <v>0</v>
      </c>
      <c r="AL18" s="12"/>
      <c r="AM18" s="16">
        <f t="shared" si="3"/>
        <v>0</v>
      </c>
      <c r="AN18" s="16">
        <f t="shared" si="4"/>
        <v>0</v>
      </c>
      <c r="AO18" s="16">
        <f t="shared" si="5"/>
        <v>0</v>
      </c>
      <c r="AP18" s="16">
        <f t="shared" si="6"/>
        <v>0</v>
      </c>
      <c r="AQ18" s="16">
        <f t="shared" si="7"/>
        <v>0</v>
      </c>
      <c r="AR18" s="17" t="str">
        <f t="shared" si="1"/>
        <v>Grade U</v>
      </c>
    </row>
    <row r="19" spans="1:47" ht="16" thickBot="1" x14ac:dyDescent="0.25">
      <c r="A19" s="11" t="s">
        <v>47</v>
      </c>
      <c r="B19" s="3" t="s">
        <v>34</v>
      </c>
      <c r="C19" s="4"/>
      <c r="D19" s="4"/>
      <c r="E19" s="4"/>
      <c r="F19" s="4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5">
        <f t="shared" si="0"/>
        <v>0</v>
      </c>
      <c r="AK19" s="14">
        <f t="shared" si="2"/>
        <v>0</v>
      </c>
      <c r="AL19" s="12"/>
      <c r="AM19" s="16">
        <f t="shared" si="3"/>
        <v>0</v>
      </c>
      <c r="AN19" s="16">
        <f t="shared" si="4"/>
        <v>0</v>
      </c>
      <c r="AO19" s="16">
        <f t="shared" si="5"/>
        <v>0</v>
      </c>
      <c r="AP19" s="16">
        <f t="shared" si="6"/>
        <v>0</v>
      </c>
      <c r="AQ19" s="16">
        <f t="shared" si="7"/>
        <v>0</v>
      </c>
      <c r="AR19" s="17" t="str">
        <f t="shared" si="1"/>
        <v>Grade U</v>
      </c>
    </row>
    <row r="20" spans="1:47" ht="16" thickBot="1" x14ac:dyDescent="0.25">
      <c r="A20" s="11" t="s">
        <v>48</v>
      </c>
      <c r="B20" s="3" t="s">
        <v>34</v>
      </c>
      <c r="C20" s="4"/>
      <c r="D20" s="4"/>
      <c r="E20" s="4"/>
      <c r="F20" s="4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5">
        <f t="shared" si="0"/>
        <v>0</v>
      </c>
      <c r="AK20" s="14">
        <f t="shared" si="2"/>
        <v>0</v>
      </c>
      <c r="AL20" s="12"/>
      <c r="AM20" s="16">
        <f t="shared" si="3"/>
        <v>0</v>
      </c>
      <c r="AN20" s="16">
        <f t="shared" si="4"/>
        <v>0</v>
      </c>
      <c r="AO20" s="16">
        <f t="shared" si="5"/>
        <v>0</v>
      </c>
      <c r="AP20" s="16">
        <f t="shared" si="6"/>
        <v>0</v>
      </c>
      <c r="AQ20" s="16">
        <f t="shared" si="7"/>
        <v>0</v>
      </c>
      <c r="AR20" s="17" t="str">
        <f t="shared" si="1"/>
        <v>Grade U</v>
      </c>
    </row>
    <row r="21" spans="1:47" ht="16" thickBot="1" x14ac:dyDescent="0.25">
      <c r="A21" s="11" t="s">
        <v>49</v>
      </c>
      <c r="B21" s="3" t="s">
        <v>34</v>
      </c>
      <c r="C21" s="4"/>
      <c r="D21" s="4"/>
      <c r="E21" s="4"/>
      <c r="F21" s="4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5">
        <f t="shared" si="0"/>
        <v>0</v>
      </c>
      <c r="AK21" s="14">
        <f t="shared" si="2"/>
        <v>0</v>
      </c>
      <c r="AL21" s="12"/>
      <c r="AM21" s="16">
        <f t="shared" si="3"/>
        <v>0</v>
      </c>
      <c r="AN21" s="16">
        <f t="shared" si="4"/>
        <v>0</v>
      </c>
      <c r="AO21" s="16">
        <f t="shared" si="5"/>
        <v>0</v>
      </c>
      <c r="AP21" s="16">
        <f t="shared" si="6"/>
        <v>0</v>
      </c>
      <c r="AQ21" s="16">
        <f t="shared" si="7"/>
        <v>0</v>
      </c>
      <c r="AR21" s="17" t="str">
        <f t="shared" si="1"/>
        <v>Grade U</v>
      </c>
    </row>
    <row r="22" spans="1:47" ht="16" thickBot="1" x14ac:dyDescent="0.25">
      <c r="A22" s="11" t="s">
        <v>50</v>
      </c>
      <c r="B22" s="3" t="s">
        <v>34</v>
      </c>
      <c r="C22" s="4"/>
      <c r="D22" s="4"/>
      <c r="E22" s="4"/>
      <c r="F22" s="4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5">
        <f t="shared" si="0"/>
        <v>0</v>
      </c>
      <c r="AK22" s="14">
        <f t="shared" si="2"/>
        <v>0</v>
      </c>
      <c r="AL22" s="12"/>
      <c r="AM22" s="16">
        <f t="shared" si="3"/>
        <v>0</v>
      </c>
      <c r="AN22" s="16">
        <f t="shared" si="4"/>
        <v>0</v>
      </c>
      <c r="AO22" s="16">
        <f t="shared" si="5"/>
        <v>0</v>
      </c>
      <c r="AP22" s="16">
        <f t="shared" si="6"/>
        <v>0</v>
      </c>
      <c r="AQ22" s="16">
        <f t="shared" si="7"/>
        <v>0</v>
      </c>
      <c r="AR22" s="17" t="str">
        <f t="shared" si="1"/>
        <v>Grade U</v>
      </c>
    </row>
    <row r="23" spans="1:47" ht="16" thickBot="1" x14ac:dyDescent="0.25">
      <c r="A23" s="11" t="s">
        <v>51</v>
      </c>
      <c r="B23" s="3" t="s">
        <v>34</v>
      </c>
      <c r="C23" s="4"/>
      <c r="D23" s="4"/>
      <c r="E23" s="4"/>
      <c r="F23" s="4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5">
        <f t="shared" si="0"/>
        <v>0</v>
      </c>
      <c r="AK23" s="14">
        <f t="shared" si="2"/>
        <v>0</v>
      </c>
      <c r="AL23" s="12"/>
      <c r="AM23" s="16">
        <f t="shared" si="3"/>
        <v>0</v>
      </c>
      <c r="AN23" s="16">
        <f t="shared" si="4"/>
        <v>0</v>
      </c>
      <c r="AO23" s="16">
        <f t="shared" si="5"/>
        <v>0</v>
      </c>
      <c r="AP23" s="16">
        <f t="shared" si="6"/>
        <v>0</v>
      </c>
      <c r="AQ23" s="16">
        <f t="shared" si="7"/>
        <v>0</v>
      </c>
      <c r="AR23" s="17" t="str">
        <f t="shared" si="1"/>
        <v>Grade U</v>
      </c>
    </row>
    <row r="24" spans="1:47" ht="16" thickBot="1" x14ac:dyDescent="0.25">
      <c r="A24" s="11" t="s">
        <v>52</v>
      </c>
      <c r="B24" s="3" t="s">
        <v>34</v>
      </c>
      <c r="C24" s="4"/>
      <c r="D24" s="4"/>
      <c r="E24" s="4"/>
      <c r="F24" s="4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5">
        <f t="shared" si="0"/>
        <v>0</v>
      </c>
      <c r="AK24" s="14">
        <f t="shared" si="2"/>
        <v>0</v>
      </c>
      <c r="AL24" s="12"/>
      <c r="AM24" s="16">
        <f t="shared" si="3"/>
        <v>0</v>
      </c>
      <c r="AN24" s="16">
        <f t="shared" si="4"/>
        <v>0</v>
      </c>
      <c r="AO24" s="16">
        <f t="shared" si="5"/>
        <v>0</v>
      </c>
      <c r="AP24" s="16">
        <f t="shared" si="6"/>
        <v>0</v>
      </c>
      <c r="AQ24" s="16">
        <f t="shared" si="7"/>
        <v>0</v>
      </c>
      <c r="AR24" s="17" t="str">
        <f t="shared" si="1"/>
        <v>Grade U</v>
      </c>
    </row>
    <row r="25" spans="1:47" ht="16" thickBot="1" x14ac:dyDescent="0.25">
      <c r="A25" s="11" t="s">
        <v>53</v>
      </c>
      <c r="B25" s="3" t="s">
        <v>34</v>
      </c>
      <c r="C25" s="4"/>
      <c r="D25" s="4"/>
      <c r="E25" s="4"/>
      <c r="F25" s="4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5">
        <f t="shared" si="0"/>
        <v>0</v>
      </c>
      <c r="AK25" s="14">
        <f t="shared" si="2"/>
        <v>0</v>
      </c>
      <c r="AL25" s="12"/>
      <c r="AM25" s="16">
        <f t="shared" si="3"/>
        <v>0</v>
      </c>
      <c r="AN25" s="16">
        <f t="shared" si="4"/>
        <v>0</v>
      </c>
      <c r="AO25" s="16">
        <f t="shared" si="5"/>
        <v>0</v>
      </c>
      <c r="AP25" s="16">
        <f t="shared" si="6"/>
        <v>0</v>
      </c>
      <c r="AQ25" s="16">
        <f t="shared" si="7"/>
        <v>0</v>
      </c>
      <c r="AR25" s="17" t="str">
        <f t="shared" si="1"/>
        <v>Grade U</v>
      </c>
    </row>
    <row r="26" spans="1:47" ht="16" thickBot="1" x14ac:dyDescent="0.25">
      <c r="A26" s="11" t="s">
        <v>54</v>
      </c>
      <c r="B26" s="3" t="s">
        <v>34</v>
      </c>
      <c r="C26" s="4"/>
      <c r="D26" s="4"/>
      <c r="E26" s="4"/>
      <c r="F26" s="4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5">
        <f t="shared" si="0"/>
        <v>0</v>
      </c>
      <c r="AK26" s="14">
        <f t="shared" si="2"/>
        <v>0</v>
      </c>
      <c r="AL26" s="12"/>
      <c r="AM26" s="16">
        <f t="shared" si="3"/>
        <v>0</v>
      </c>
      <c r="AN26" s="16">
        <f t="shared" si="4"/>
        <v>0</v>
      </c>
      <c r="AO26" s="16">
        <f t="shared" si="5"/>
        <v>0</v>
      </c>
      <c r="AP26" s="16">
        <f t="shared" si="6"/>
        <v>0</v>
      </c>
      <c r="AQ26" s="16">
        <f t="shared" si="7"/>
        <v>0</v>
      </c>
      <c r="AR26" s="17" t="str">
        <f t="shared" si="1"/>
        <v>Grade U</v>
      </c>
    </row>
    <row r="27" spans="1:47" ht="16" thickBot="1" x14ac:dyDescent="0.25">
      <c r="A27" s="11" t="s">
        <v>55</v>
      </c>
      <c r="B27" s="3" t="s">
        <v>34</v>
      </c>
      <c r="C27" s="4"/>
      <c r="D27" s="4"/>
      <c r="E27" s="4"/>
      <c r="F27" s="4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5">
        <f t="shared" si="0"/>
        <v>0</v>
      </c>
      <c r="AK27" s="14">
        <f t="shared" si="2"/>
        <v>0</v>
      </c>
      <c r="AL27" s="12"/>
      <c r="AM27" s="16">
        <f t="shared" si="3"/>
        <v>0</v>
      </c>
      <c r="AN27" s="16">
        <f t="shared" si="4"/>
        <v>0</v>
      </c>
      <c r="AO27" s="16">
        <f t="shared" si="5"/>
        <v>0</v>
      </c>
      <c r="AP27" s="16">
        <f t="shared" si="6"/>
        <v>0</v>
      </c>
      <c r="AQ27" s="16">
        <f t="shared" si="7"/>
        <v>0</v>
      </c>
      <c r="AR27" s="17" t="str">
        <f t="shared" si="1"/>
        <v>Grade U</v>
      </c>
    </row>
    <row r="28" spans="1:47" ht="16" thickBot="1" x14ac:dyDescent="0.25">
      <c r="A28" s="11" t="s">
        <v>56</v>
      </c>
      <c r="B28" s="3" t="s">
        <v>34</v>
      </c>
      <c r="C28" s="4"/>
      <c r="D28" s="4"/>
      <c r="E28" s="4"/>
      <c r="F28" s="4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5">
        <f t="shared" si="0"/>
        <v>0</v>
      </c>
      <c r="AK28" s="14">
        <f t="shared" si="2"/>
        <v>0</v>
      </c>
      <c r="AL28" s="12"/>
      <c r="AM28" s="16">
        <f t="shared" si="3"/>
        <v>0</v>
      </c>
      <c r="AN28" s="16">
        <f t="shared" si="4"/>
        <v>0</v>
      </c>
      <c r="AO28" s="16">
        <f t="shared" si="5"/>
        <v>0</v>
      </c>
      <c r="AP28" s="16">
        <f t="shared" si="6"/>
        <v>0</v>
      </c>
      <c r="AQ28" s="16">
        <f t="shared" si="7"/>
        <v>0</v>
      </c>
      <c r="AR28" s="17" t="str">
        <f t="shared" si="1"/>
        <v>Grade U</v>
      </c>
    </row>
    <row r="29" spans="1:47" ht="16" thickBot="1" x14ac:dyDescent="0.25">
      <c r="A29" s="11" t="s">
        <v>57</v>
      </c>
      <c r="B29" s="3" t="s">
        <v>34</v>
      </c>
      <c r="C29" s="4"/>
      <c r="D29" s="4"/>
      <c r="E29" s="4"/>
      <c r="F29" s="4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5">
        <f t="shared" si="0"/>
        <v>0</v>
      </c>
      <c r="AK29" s="14">
        <f t="shared" si="2"/>
        <v>0</v>
      </c>
      <c r="AL29" s="12"/>
      <c r="AM29" s="16">
        <f t="shared" si="3"/>
        <v>0</v>
      </c>
      <c r="AN29" s="16">
        <f t="shared" si="4"/>
        <v>0</v>
      </c>
      <c r="AO29" s="16">
        <f t="shared" si="5"/>
        <v>0</v>
      </c>
      <c r="AP29" s="16">
        <f t="shared" si="6"/>
        <v>0</v>
      </c>
      <c r="AQ29" s="16">
        <f t="shared" si="7"/>
        <v>0</v>
      </c>
      <c r="AR29" s="17" t="str">
        <f t="shared" si="1"/>
        <v>Grade U</v>
      </c>
    </row>
    <row r="30" spans="1:47" ht="16" thickBot="1" x14ac:dyDescent="0.25">
      <c r="A30" s="11" t="s">
        <v>58</v>
      </c>
      <c r="B30" s="3" t="s">
        <v>34</v>
      </c>
      <c r="C30" s="4"/>
      <c r="D30" s="4"/>
      <c r="E30" s="4"/>
      <c r="F30" s="4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5">
        <f t="shared" si="0"/>
        <v>0</v>
      </c>
      <c r="AK30" s="14">
        <f t="shared" si="2"/>
        <v>0</v>
      </c>
      <c r="AL30" s="12"/>
      <c r="AM30" s="16">
        <f t="shared" si="3"/>
        <v>0</v>
      </c>
      <c r="AN30" s="16">
        <f t="shared" si="4"/>
        <v>0</v>
      </c>
      <c r="AO30" s="16">
        <f t="shared" si="5"/>
        <v>0</v>
      </c>
      <c r="AP30" s="16">
        <f t="shared" si="6"/>
        <v>0</v>
      </c>
      <c r="AQ30" s="16">
        <f t="shared" si="7"/>
        <v>0</v>
      </c>
      <c r="AR30" s="17" t="str">
        <f t="shared" si="1"/>
        <v>Grade U</v>
      </c>
      <c r="AU30" s="10"/>
    </row>
    <row r="31" spans="1:47" ht="16" thickBot="1" x14ac:dyDescent="0.25">
      <c r="A31" s="11" t="s">
        <v>59</v>
      </c>
      <c r="B31" s="26" t="s">
        <v>34</v>
      </c>
      <c r="C31" s="6"/>
      <c r="D31" s="6"/>
      <c r="E31" s="6"/>
      <c r="F31" s="4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15">
        <f t="shared" si="0"/>
        <v>0</v>
      </c>
      <c r="AK31" s="14">
        <f t="shared" si="2"/>
        <v>0</v>
      </c>
      <c r="AL31" s="12"/>
      <c r="AM31" s="16">
        <f t="shared" si="3"/>
        <v>0</v>
      </c>
      <c r="AN31" s="16">
        <f t="shared" si="4"/>
        <v>0</v>
      </c>
      <c r="AO31" s="16">
        <f t="shared" si="5"/>
        <v>0</v>
      </c>
      <c r="AP31" s="16">
        <f t="shared" si="6"/>
        <v>0</v>
      </c>
      <c r="AQ31" s="16">
        <f t="shared" si="7"/>
        <v>0</v>
      </c>
      <c r="AR31" s="17" t="str">
        <f t="shared" si="1"/>
        <v>Grade U</v>
      </c>
    </row>
    <row r="32" spans="1:47" x14ac:dyDescent="0.2">
      <c r="AL32" s="7"/>
    </row>
    <row r="33" spans="7:38" x14ac:dyDescent="0.2">
      <c r="AL33" s="7"/>
    </row>
    <row r="34" spans="7:38" x14ac:dyDescent="0.2">
      <c r="AL34" s="7"/>
    </row>
    <row r="35" spans="7:38" x14ac:dyDescent="0.2">
      <c r="AL35" s="7"/>
    </row>
    <row r="36" spans="7:38" x14ac:dyDescent="0.2"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L36" s="7"/>
    </row>
    <row r="37" spans="7:38" x14ac:dyDescent="0.2"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L37" s="7"/>
    </row>
    <row r="38" spans="7:38" x14ac:dyDescent="0.2"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L38" s="7"/>
    </row>
    <row r="39" spans="7:38" x14ac:dyDescent="0.2"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7:38" x14ac:dyDescent="0.2"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  <row r="41" spans="7:38" x14ac:dyDescent="0.2"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 spans="7:38" x14ac:dyDescent="0.2"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7:38" x14ac:dyDescent="0.2"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</row>
    <row r="44" spans="7:38" x14ac:dyDescent="0.2"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</row>
    <row r="45" spans="7:38" x14ac:dyDescent="0.2"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</row>
    <row r="46" spans="7:38" x14ac:dyDescent="0.2"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7:38" x14ac:dyDescent="0.2"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7:38" x14ac:dyDescent="0.2"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177" spans="6:13" hidden="1" x14ac:dyDescent="0.2"/>
    <row r="178" spans="6:13" hidden="1" x14ac:dyDescent="0.2"/>
    <row r="179" spans="6:13" hidden="1" x14ac:dyDescent="0.2"/>
    <row r="180" spans="6:13" hidden="1" x14ac:dyDescent="0.2"/>
    <row r="181" spans="6:13" hidden="1" x14ac:dyDescent="0.2"/>
    <row r="182" spans="6:13" hidden="1" x14ac:dyDescent="0.2"/>
    <row r="183" spans="6:13" hidden="1" x14ac:dyDescent="0.2"/>
    <row r="184" spans="6:13" hidden="1" x14ac:dyDescent="0.2">
      <c r="G184" s="126" t="s">
        <v>60</v>
      </c>
      <c r="H184" s="127"/>
      <c r="I184" s="127"/>
      <c r="J184" s="127"/>
      <c r="K184" s="127"/>
      <c r="L184" s="127"/>
      <c r="M184" s="128"/>
    </row>
    <row r="185" spans="6:13" hidden="1" x14ac:dyDescent="0.2">
      <c r="G185" s="51" t="s">
        <v>0</v>
      </c>
      <c r="H185" s="52" t="s">
        <v>1</v>
      </c>
      <c r="I185" s="52" t="s">
        <v>2</v>
      </c>
      <c r="J185" s="52" t="s">
        <v>3</v>
      </c>
      <c r="K185" s="52" t="s">
        <v>4</v>
      </c>
      <c r="L185" s="52" t="s">
        <v>13</v>
      </c>
      <c r="M185" s="53" t="s">
        <v>20</v>
      </c>
    </row>
    <row r="186" spans="6:13" hidden="1" x14ac:dyDescent="0.2">
      <c r="F186" s="54" t="str">
        <f>FullPaper!$E$7&amp;" "&amp;FullPaper!$F$7</f>
        <v xml:space="preserve"> </v>
      </c>
      <c r="G186" s="61">
        <f>FullPaper!$AM$7/0.33</f>
        <v>0</v>
      </c>
      <c r="H186" s="69">
        <f>FullPaper!$AN$7/0.32</f>
        <v>0</v>
      </c>
      <c r="I186" s="69">
        <f>FullPaper!$AO$7/0.27</f>
        <v>0</v>
      </c>
      <c r="J186" s="69">
        <f>FullPaper!$AP$7/0.14</f>
        <v>0</v>
      </c>
      <c r="K186" s="69">
        <f>FullPaper!$AQ$7/0.14</f>
        <v>0</v>
      </c>
      <c r="L186" s="69">
        <f>FullPaper!$AJ$7/1.2</f>
        <v>0</v>
      </c>
      <c r="M186" s="56" t="str">
        <f>FullPaper!$AR$7</f>
        <v>Grade U</v>
      </c>
    </row>
    <row r="187" spans="6:13" hidden="1" x14ac:dyDescent="0.2">
      <c r="F187" s="57" t="str">
        <f>FullPaper!$E$8&amp;" "&amp;FullPaper!$F$8</f>
        <v xml:space="preserve"> </v>
      </c>
      <c r="G187" s="62">
        <f>FullPaper!$AM$8/0.33</f>
        <v>0</v>
      </c>
      <c r="H187" s="70">
        <f>FullPaper!$AN$8/0.32</f>
        <v>0</v>
      </c>
      <c r="I187" s="70">
        <f>FullPaper!$AO$8/0.27</f>
        <v>0</v>
      </c>
      <c r="J187" s="70">
        <f>FullPaper!$AP191/0.14</f>
        <v>0</v>
      </c>
      <c r="K187" s="70">
        <f>FullPaper!$AQ$8/0.14</f>
        <v>0</v>
      </c>
      <c r="L187" s="70">
        <f>FullPaper!$AJ$8/1.2</f>
        <v>0</v>
      </c>
      <c r="M187" s="35" t="str">
        <f>FullPaper!$AR$8</f>
        <v>Grade U</v>
      </c>
    </row>
    <row r="188" spans="6:13" hidden="1" x14ac:dyDescent="0.2">
      <c r="F188" s="57" t="str">
        <f>FullPaper!$E$9&amp;" "&amp;FullPaper!$F$9</f>
        <v xml:space="preserve"> </v>
      </c>
      <c r="G188" s="62">
        <f>FullPaper!$AM$9/0.33</f>
        <v>0</v>
      </c>
      <c r="H188" s="70">
        <f>FullPaper!$AN$9/0.32</f>
        <v>0</v>
      </c>
      <c r="I188" s="70">
        <f>FullPaper!$AO$9/0.27</f>
        <v>0</v>
      </c>
      <c r="J188" s="70">
        <f>FullPaper!$AP$9/0.14</f>
        <v>0</v>
      </c>
      <c r="K188" s="70">
        <f>FullPaper!$AQ$9/0.14</f>
        <v>0</v>
      </c>
      <c r="L188" s="70">
        <f>FullPaper!$AJ$9/1.2</f>
        <v>0</v>
      </c>
      <c r="M188" s="35" t="str">
        <f>FullPaper!$AR$9</f>
        <v>Grade U</v>
      </c>
    </row>
    <row r="189" spans="6:13" hidden="1" x14ac:dyDescent="0.2">
      <c r="F189" s="57" t="str">
        <f>FullPaper!$E$10&amp;" "&amp;FullPaper!$F$10</f>
        <v xml:space="preserve"> </v>
      </c>
      <c r="G189" s="62">
        <f>FullPaper!$AM$10/0.33</f>
        <v>0</v>
      </c>
      <c r="H189" s="70">
        <f>FullPaper!$AN$10/0.32</f>
        <v>0</v>
      </c>
      <c r="I189" s="70">
        <f>FullPaper!$AO$10/0.27</f>
        <v>0</v>
      </c>
      <c r="J189" s="70">
        <f>FullPaper!$AP$10/0.14</f>
        <v>0</v>
      </c>
      <c r="K189" s="70">
        <f>FullPaper!$AQ$10/0.14</f>
        <v>0</v>
      </c>
      <c r="L189" s="70">
        <f>FullPaper!$AJ$10/1.2</f>
        <v>0</v>
      </c>
      <c r="M189" s="35" t="str">
        <f>FullPaper!$AR$10</f>
        <v>Grade U</v>
      </c>
    </row>
    <row r="190" spans="6:13" hidden="1" x14ac:dyDescent="0.2">
      <c r="F190" s="57" t="str">
        <f>FullPaper!$E$11&amp;" "&amp;FullPaper!$F$11</f>
        <v xml:space="preserve"> </v>
      </c>
      <c r="G190" s="62">
        <f>FullPaper!$AM$11/0.33</f>
        <v>0</v>
      </c>
      <c r="H190" s="70">
        <f>FullPaper!$AN$11/0.32</f>
        <v>0</v>
      </c>
      <c r="I190" s="70">
        <f>FullPaper!$AO$11/0.27</f>
        <v>0</v>
      </c>
      <c r="J190" s="70">
        <f>FullPaper!$AP$11/0.14</f>
        <v>0</v>
      </c>
      <c r="K190" s="70">
        <f>FullPaper!$AQ$11/0.14</f>
        <v>0</v>
      </c>
      <c r="L190" s="70">
        <f>FullPaper!$AJ$11/1.2</f>
        <v>0</v>
      </c>
      <c r="M190" s="35" t="str">
        <f>FullPaper!$AR$11</f>
        <v>Grade U</v>
      </c>
    </row>
    <row r="191" spans="6:13" hidden="1" x14ac:dyDescent="0.2">
      <c r="F191" s="57" t="str">
        <f>FullPaper!$E$12&amp;" "&amp;FullPaper!$F$12</f>
        <v xml:space="preserve"> </v>
      </c>
      <c r="G191" s="62">
        <f>FullPaper!$AM$12/0.33</f>
        <v>0</v>
      </c>
      <c r="H191" s="70">
        <f>FullPaper!$AN$12/0.32</f>
        <v>0</v>
      </c>
      <c r="I191" s="70">
        <f>FullPaper!$AO$12/0.27</f>
        <v>0</v>
      </c>
      <c r="J191" s="70">
        <f>FullPaper!$AP$12/0.14</f>
        <v>0</v>
      </c>
      <c r="K191" s="70">
        <f>FullPaper!$AQ$12/0.14</f>
        <v>0</v>
      </c>
      <c r="L191" s="70">
        <f>FullPaper!$AJ$12/1.2</f>
        <v>0</v>
      </c>
      <c r="M191" s="35" t="str">
        <f>FullPaper!$AR$12</f>
        <v>Grade U</v>
      </c>
    </row>
    <row r="192" spans="6:13" hidden="1" x14ac:dyDescent="0.2">
      <c r="F192" s="57" t="str">
        <f>FullPaper!$E$13&amp;" "&amp;FullPaper!$F$13</f>
        <v xml:space="preserve"> </v>
      </c>
      <c r="G192" s="62">
        <f>FullPaper!$AM$13/0.33</f>
        <v>0</v>
      </c>
      <c r="H192" s="70">
        <f>FullPaper!$AN$13/0.32</f>
        <v>0</v>
      </c>
      <c r="I192" s="70">
        <f>FullPaper!$AO$13/0.27</f>
        <v>0</v>
      </c>
      <c r="J192" s="70">
        <f>FullPaper!$AP$13/0.14</f>
        <v>0</v>
      </c>
      <c r="K192" s="70">
        <f>FullPaper!$AQ$13/0.14</f>
        <v>0</v>
      </c>
      <c r="L192" s="70">
        <f>FullPaper!$AJ$13/1.2</f>
        <v>0</v>
      </c>
      <c r="M192" s="35" t="str">
        <f>FullPaper!$AR$13</f>
        <v>Grade U</v>
      </c>
    </row>
    <row r="193" spans="6:13" hidden="1" x14ac:dyDescent="0.2">
      <c r="F193" s="57" t="str">
        <f>FullPaper!$E$14&amp;" "&amp;FullPaper!$F$14</f>
        <v xml:space="preserve"> </v>
      </c>
      <c r="G193" s="62">
        <f>FullPaper!$AM$14/0.33</f>
        <v>0</v>
      </c>
      <c r="H193" s="70">
        <f>FullPaper!$AN$14/0.32</f>
        <v>0</v>
      </c>
      <c r="I193" s="70">
        <f>FullPaper!$AO$14/0.27</f>
        <v>0</v>
      </c>
      <c r="J193" s="70">
        <f>FullPaper!$AP$14/0.14</f>
        <v>0</v>
      </c>
      <c r="K193" s="70">
        <f>FullPaper!$AQ$14/0.14</f>
        <v>0</v>
      </c>
      <c r="L193" s="70">
        <f>FullPaper!$AJ$14/1.2</f>
        <v>0</v>
      </c>
      <c r="M193" s="35" t="str">
        <f>FullPaper!$AR$14</f>
        <v>Grade U</v>
      </c>
    </row>
    <row r="194" spans="6:13" hidden="1" x14ac:dyDescent="0.2">
      <c r="F194" s="57" t="str">
        <f>FullPaper!$E$15&amp;" "&amp;FullPaper!$F$15</f>
        <v xml:space="preserve"> </v>
      </c>
      <c r="G194" s="62">
        <f>FullPaper!$AM$15/0.33</f>
        <v>0</v>
      </c>
      <c r="H194" s="70">
        <f>FullPaper!$AN$15/0.32</f>
        <v>0</v>
      </c>
      <c r="I194" s="70">
        <f>FullPaper!$AO$15/0.27</f>
        <v>0</v>
      </c>
      <c r="J194" s="70">
        <f>FullPaper!$AP$15/0.14</f>
        <v>0</v>
      </c>
      <c r="K194" s="70">
        <f>FullPaper!$AQ$15/0.14</f>
        <v>0</v>
      </c>
      <c r="L194" s="70">
        <f>FullPaper!$AJ$15/1.2</f>
        <v>0</v>
      </c>
      <c r="M194" s="35" t="str">
        <f>FullPaper!$AR$15</f>
        <v>Grade U</v>
      </c>
    </row>
    <row r="195" spans="6:13" hidden="1" x14ac:dyDescent="0.2">
      <c r="F195" s="57" t="str">
        <f>FullPaper!$E$16&amp;" "&amp;FullPaper!$F$16</f>
        <v xml:space="preserve"> </v>
      </c>
      <c r="G195" s="62">
        <f>FullPaper!$AM$16/0.33</f>
        <v>0</v>
      </c>
      <c r="H195" s="70">
        <f>FullPaper!$AN$16/0.32</f>
        <v>0</v>
      </c>
      <c r="I195" s="70">
        <f>FullPaper!$AO$16/0.27</f>
        <v>0</v>
      </c>
      <c r="J195" s="70">
        <f>FullPaper!$AP$16/0.14</f>
        <v>0</v>
      </c>
      <c r="K195" s="70">
        <f>FullPaper!$AQ$16/0.14</f>
        <v>0</v>
      </c>
      <c r="L195" s="70">
        <f>FullPaper!$AJ$16/1.2</f>
        <v>0</v>
      </c>
      <c r="M195" s="35" t="str">
        <f>FullPaper!$AR$16</f>
        <v>Grade U</v>
      </c>
    </row>
    <row r="196" spans="6:13" hidden="1" x14ac:dyDescent="0.2">
      <c r="F196" s="57" t="str">
        <f>FullPaper!$E$17&amp;" "&amp;FullPaper!$F$17</f>
        <v xml:space="preserve"> </v>
      </c>
      <c r="G196" s="62">
        <f>FullPaper!$AM$17/0.33</f>
        <v>0</v>
      </c>
      <c r="H196" s="70">
        <f>FullPaper!$AN$17/0.32</f>
        <v>0</v>
      </c>
      <c r="I196" s="70">
        <f>FullPaper!$AO$17/0.27</f>
        <v>0</v>
      </c>
      <c r="J196" s="70">
        <f>FullPaper!$AP$17/0.14</f>
        <v>0</v>
      </c>
      <c r="K196" s="70">
        <f>FullPaper!$AQ$17/0.14</f>
        <v>0</v>
      </c>
      <c r="L196" s="70">
        <f>FullPaper!$AJ$17/1.2</f>
        <v>0</v>
      </c>
      <c r="M196" s="35" t="str">
        <f>FullPaper!$AR$17</f>
        <v>Grade U</v>
      </c>
    </row>
    <row r="197" spans="6:13" hidden="1" x14ac:dyDescent="0.2">
      <c r="F197" s="57" t="str">
        <f>FullPaper!$E$18&amp;" "&amp;FullPaper!$F$18</f>
        <v xml:space="preserve"> </v>
      </c>
      <c r="G197" s="62">
        <f>FullPaper!$AM$18/0.33</f>
        <v>0</v>
      </c>
      <c r="H197" s="70">
        <f>FullPaper!$AN$18/0.32</f>
        <v>0</v>
      </c>
      <c r="I197" s="70">
        <f>FullPaper!$AO$18/0.27</f>
        <v>0</v>
      </c>
      <c r="J197" s="70">
        <f>FullPaper!$AP$18/0.14</f>
        <v>0</v>
      </c>
      <c r="K197" s="70">
        <f>FullPaper!$AQ$18/0.14</f>
        <v>0</v>
      </c>
      <c r="L197" s="70">
        <f>FullPaper!$AJ$18/1.2</f>
        <v>0</v>
      </c>
      <c r="M197" s="35" t="str">
        <f>FullPaper!$AR$18</f>
        <v>Grade U</v>
      </c>
    </row>
    <row r="198" spans="6:13" hidden="1" x14ac:dyDescent="0.2">
      <c r="F198" s="57" t="str">
        <f>FullPaper!$E$19&amp;" "&amp;FullPaper!$F$19</f>
        <v xml:space="preserve"> </v>
      </c>
      <c r="G198" s="62">
        <f>FullPaper!$AM$19/0.33</f>
        <v>0</v>
      </c>
      <c r="H198" s="70">
        <f>FullPaper!$AN$19/0.32</f>
        <v>0</v>
      </c>
      <c r="I198" s="70">
        <f>FullPaper!$AO$19/0.27</f>
        <v>0</v>
      </c>
      <c r="J198" s="70">
        <f>FullPaper!$AP$19/0.14</f>
        <v>0</v>
      </c>
      <c r="K198" s="70">
        <f>FullPaper!$AQ$19/0.14</f>
        <v>0</v>
      </c>
      <c r="L198" s="70">
        <f>FullPaper!$AJ$19/1.2</f>
        <v>0</v>
      </c>
      <c r="M198" s="35" t="str">
        <f>FullPaper!$AR$19</f>
        <v>Grade U</v>
      </c>
    </row>
    <row r="199" spans="6:13" hidden="1" x14ac:dyDescent="0.2">
      <c r="F199" s="57" t="str">
        <f>FullPaper!$E$20&amp;" "&amp;FullPaper!$F$20</f>
        <v xml:space="preserve"> </v>
      </c>
      <c r="G199" s="62">
        <f>FullPaper!$AM$20/0.33</f>
        <v>0</v>
      </c>
      <c r="H199" s="70">
        <f>FullPaper!$AN$20/0.32</f>
        <v>0</v>
      </c>
      <c r="I199" s="70">
        <f>FullPaper!$AO$20/0.27</f>
        <v>0</v>
      </c>
      <c r="J199" s="70">
        <f>FullPaper!$AP$20/0.14</f>
        <v>0</v>
      </c>
      <c r="K199" s="70">
        <f>FullPaper!$AQ$20/0.14</f>
        <v>0</v>
      </c>
      <c r="L199" s="70">
        <f>FullPaper!$AJ$20/1.2</f>
        <v>0</v>
      </c>
      <c r="M199" s="35" t="str">
        <f>FullPaper!$AR$20</f>
        <v>Grade U</v>
      </c>
    </row>
    <row r="200" spans="6:13" hidden="1" x14ac:dyDescent="0.2">
      <c r="F200" s="57" t="str">
        <f>FullPaper!$E$21&amp;" "&amp;FullPaper!$F$21</f>
        <v xml:space="preserve"> </v>
      </c>
      <c r="G200" s="62">
        <f>FullPaper!$AM$21/0.33</f>
        <v>0</v>
      </c>
      <c r="H200" s="70">
        <f>FullPaper!$AN$21/0.32</f>
        <v>0</v>
      </c>
      <c r="I200" s="70">
        <f>FullPaper!$AO$21/0.27</f>
        <v>0</v>
      </c>
      <c r="J200" s="70">
        <f>FullPaper!$AP$21/0.14</f>
        <v>0</v>
      </c>
      <c r="K200" s="70">
        <f>FullPaper!$AQ$21/0.14</f>
        <v>0</v>
      </c>
      <c r="L200" s="70">
        <f>FullPaper!$AJ$21/1.2</f>
        <v>0</v>
      </c>
      <c r="M200" s="35" t="str">
        <f>FullPaper!$AR$21</f>
        <v>Grade U</v>
      </c>
    </row>
    <row r="201" spans="6:13" hidden="1" x14ac:dyDescent="0.2">
      <c r="F201" s="57" t="str">
        <f>FullPaper!$E$22&amp;" "&amp;FullPaper!$F$22</f>
        <v xml:space="preserve"> </v>
      </c>
      <c r="G201" s="62">
        <f>FullPaper!$AM$22/0.33</f>
        <v>0</v>
      </c>
      <c r="H201" s="70">
        <f>FullPaper!$AN$22/0.32</f>
        <v>0</v>
      </c>
      <c r="I201" s="70">
        <f>FullPaper!$AO$22/0.27</f>
        <v>0</v>
      </c>
      <c r="J201" s="70">
        <f>FullPaper!$AP$22/0.14</f>
        <v>0</v>
      </c>
      <c r="K201" s="70">
        <f>FullPaper!$AQ$22/0.14</f>
        <v>0</v>
      </c>
      <c r="L201" s="70">
        <f>FullPaper!$AJ$22/1.2</f>
        <v>0</v>
      </c>
      <c r="M201" s="35" t="str">
        <f>FullPaper!$AR$22</f>
        <v>Grade U</v>
      </c>
    </row>
    <row r="202" spans="6:13" hidden="1" x14ac:dyDescent="0.2">
      <c r="F202" s="57" t="str">
        <f>FullPaper!$E$23&amp;" "&amp;FullPaper!$F$23</f>
        <v xml:space="preserve"> </v>
      </c>
      <c r="G202" s="62">
        <f>FullPaper!$AM$23/0.33</f>
        <v>0</v>
      </c>
      <c r="H202" s="70">
        <f>FullPaper!$AN$23/0.32</f>
        <v>0</v>
      </c>
      <c r="I202" s="70">
        <f>FullPaper!$AO$23/0.27</f>
        <v>0</v>
      </c>
      <c r="J202" s="70">
        <f>FullPaper!$AP$23/0.14</f>
        <v>0</v>
      </c>
      <c r="K202" s="70">
        <f>FullPaper!$AQ$23/0.14</f>
        <v>0</v>
      </c>
      <c r="L202" s="70">
        <f>FullPaper!$AJ$23/1.2</f>
        <v>0</v>
      </c>
      <c r="M202" s="35" t="str">
        <f>FullPaper!$AR$23</f>
        <v>Grade U</v>
      </c>
    </row>
    <row r="203" spans="6:13" hidden="1" x14ac:dyDescent="0.2">
      <c r="F203" s="57" t="str">
        <f>FullPaper!$E$24&amp;" "&amp;FullPaper!$F$24</f>
        <v xml:space="preserve"> </v>
      </c>
      <c r="G203" s="62">
        <f>FullPaper!$AM$24/0.33</f>
        <v>0</v>
      </c>
      <c r="H203" s="70">
        <f>FullPaper!$AN$24/0.32</f>
        <v>0</v>
      </c>
      <c r="I203" s="70">
        <f>FullPaper!$AO$24/0.27</f>
        <v>0</v>
      </c>
      <c r="J203" s="70">
        <f>FullPaper!$AP$24/0.14</f>
        <v>0</v>
      </c>
      <c r="K203" s="70">
        <f>FullPaper!$AQ$24/0.14</f>
        <v>0</v>
      </c>
      <c r="L203" s="70">
        <f>FullPaper!$AJ$24/1.2</f>
        <v>0</v>
      </c>
      <c r="M203" s="35" t="str">
        <f>FullPaper!$AR$24</f>
        <v>Grade U</v>
      </c>
    </row>
    <row r="204" spans="6:13" hidden="1" x14ac:dyDescent="0.2">
      <c r="F204" s="57" t="str">
        <f>FullPaper!$E$25&amp;" "&amp;FullPaper!$F$25</f>
        <v xml:space="preserve"> </v>
      </c>
      <c r="G204" s="62">
        <f>FullPaper!$AM$25/0.33</f>
        <v>0</v>
      </c>
      <c r="H204" s="70">
        <f>FullPaper!$AN$25/0.32</f>
        <v>0</v>
      </c>
      <c r="I204" s="70">
        <f>FullPaper!$AO$258/0.27</f>
        <v>0</v>
      </c>
      <c r="J204" s="70">
        <f>FullPaper!$AP$25/0.14</f>
        <v>0</v>
      </c>
      <c r="K204" s="70">
        <f>FullPaper!$AQ$25/0.14</f>
        <v>0</v>
      </c>
      <c r="L204" s="70">
        <f>FullPaper!$AJ$25/1.2</f>
        <v>0</v>
      </c>
      <c r="M204" s="35" t="str">
        <f>FullPaper!$AR$25</f>
        <v>Grade U</v>
      </c>
    </row>
    <row r="205" spans="6:13" hidden="1" x14ac:dyDescent="0.2">
      <c r="F205" s="57" t="str">
        <f>FullPaper!$E$26&amp;" "&amp;FullPaper!$F$26</f>
        <v xml:space="preserve"> </v>
      </c>
      <c r="G205" s="62">
        <f>FullPaper!$AM$26/0.33</f>
        <v>0</v>
      </c>
      <c r="H205" s="70">
        <f>FullPaper!$AN$26/0.32</f>
        <v>0</v>
      </c>
      <c r="I205" s="70">
        <f>FullPaper!$AO$26/0.27</f>
        <v>0</v>
      </c>
      <c r="J205" s="70">
        <f>FullPaper!$AP$26/0.14</f>
        <v>0</v>
      </c>
      <c r="K205" s="70">
        <f>FullPaper!$AQ$26/0.14</f>
        <v>0</v>
      </c>
      <c r="L205" s="70">
        <f>FullPaper!$AJ$26/1.2</f>
        <v>0</v>
      </c>
      <c r="M205" s="35" t="str">
        <f>FullPaper!$AR$26</f>
        <v>Grade U</v>
      </c>
    </row>
    <row r="206" spans="6:13" hidden="1" x14ac:dyDescent="0.2">
      <c r="F206" s="57" t="str">
        <f>FullPaper!$E$27&amp;" "&amp;FullPaper!$F$27</f>
        <v xml:space="preserve"> </v>
      </c>
      <c r="G206" s="62">
        <f>FullPaper!$AM$27/0.33</f>
        <v>0</v>
      </c>
      <c r="H206" s="70">
        <f>FullPaper!$AN$27/0.32</f>
        <v>0</v>
      </c>
      <c r="I206" s="70">
        <f>FullPaper!$AO$27/0.27</f>
        <v>0</v>
      </c>
      <c r="J206" s="70">
        <f>FullPaper!$AP$27/0.14</f>
        <v>0</v>
      </c>
      <c r="K206" s="70">
        <f>FullPaper!$AQ$27/0.14</f>
        <v>0</v>
      </c>
      <c r="L206" s="70">
        <f>FullPaper!$AJ$27/1.2</f>
        <v>0</v>
      </c>
      <c r="M206" s="35" t="str">
        <f>FullPaper!$AR$27</f>
        <v>Grade U</v>
      </c>
    </row>
    <row r="207" spans="6:13" hidden="1" x14ac:dyDescent="0.2">
      <c r="F207" s="57" t="str">
        <f>FullPaper!$E$28&amp;" "&amp;FullPaper!$F$28</f>
        <v xml:space="preserve"> </v>
      </c>
      <c r="G207" s="62">
        <f>FullPaper!$AM$28/0.33</f>
        <v>0</v>
      </c>
      <c r="H207" s="70">
        <f>FullPaper!$AN$28/0.32</f>
        <v>0</v>
      </c>
      <c r="I207" s="70">
        <f>FullPaper!$AO$28/0.27</f>
        <v>0</v>
      </c>
      <c r="J207" s="70">
        <f>FullPaper!$AP$28/0.14</f>
        <v>0</v>
      </c>
      <c r="K207" s="70">
        <f>FullPaper!$AQ$28/0.14</f>
        <v>0</v>
      </c>
      <c r="L207" s="70">
        <f>FullPaper!$AJ$28/1.2</f>
        <v>0</v>
      </c>
      <c r="M207" s="35" t="str">
        <f>FullPaper!$AR$28</f>
        <v>Grade U</v>
      </c>
    </row>
    <row r="208" spans="6:13" hidden="1" x14ac:dyDescent="0.2">
      <c r="F208" s="57" t="str">
        <f>FullPaper!$E$29&amp;" "&amp;FullPaper!$F$29</f>
        <v xml:space="preserve"> </v>
      </c>
      <c r="G208" s="62">
        <f>FullPaper!$AM$29/0.33</f>
        <v>0</v>
      </c>
      <c r="H208" s="70">
        <f>FullPaper!$AN$29/0.32</f>
        <v>0</v>
      </c>
      <c r="I208" s="70">
        <f>FullPaper!$AO$29/0.27</f>
        <v>0</v>
      </c>
      <c r="J208" s="70">
        <f>FullPaper!$AP$29/0.14</f>
        <v>0</v>
      </c>
      <c r="K208" s="70">
        <f>FullPaper!$AQ$29/0.14</f>
        <v>0</v>
      </c>
      <c r="L208" s="70">
        <f>FullPaper!$AJ$29/1.2</f>
        <v>0</v>
      </c>
      <c r="M208" s="35" t="str">
        <f>FullPaper!$AR$29</f>
        <v>Grade U</v>
      </c>
    </row>
    <row r="209" spans="6:13" hidden="1" x14ac:dyDescent="0.2">
      <c r="F209" s="57" t="str">
        <f>FullPaper!$E$30&amp;" "&amp;FullPaper!$F$30</f>
        <v xml:space="preserve"> </v>
      </c>
      <c r="G209" s="62">
        <f>FullPaper!$AM$30/0.33</f>
        <v>0</v>
      </c>
      <c r="H209" s="70">
        <f>FullPaper!$AN$30/0.32</f>
        <v>0</v>
      </c>
      <c r="I209" s="70">
        <f>FullPaper!$AO$30/0.27</f>
        <v>0</v>
      </c>
      <c r="J209" s="70">
        <f>FullPaper!$AP$30/0.14</f>
        <v>0</v>
      </c>
      <c r="K209" s="70">
        <f>FullPaper!$AQ$30/0.14</f>
        <v>0</v>
      </c>
      <c r="L209" s="70">
        <f>FullPaper!$AJ$30/1.2</f>
        <v>0</v>
      </c>
      <c r="M209" s="35" t="str">
        <f>FullPaper!$AR$30</f>
        <v>Grade U</v>
      </c>
    </row>
    <row r="210" spans="6:13" ht="16" hidden="1" thickBot="1" x14ac:dyDescent="0.25">
      <c r="F210" s="58" t="str">
        <f>FullPaper!$E$31&amp;" "&amp;FullPaper!$F$31</f>
        <v xml:space="preserve"> </v>
      </c>
      <c r="G210" s="63">
        <f>FullPaper!$AM$31/0.33</f>
        <v>0</v>
      </c>
      <c r="H210" s="71">
        <f>FullPaper!$AN$31/0.32</f>
        <v>0</v>
      </c>
      <c r="I210" s="71">
        <f>FullPaper!$AO$31/0.27</f>
        <v>0</v>
      </c>
      <c r="J210" s="71">
        <f>FullPaper!$AP$31/0.14</f>
        <v>0</v>
      </c>
      <c r="K210" s="71">
        <f>FullPaper!$AQ$31/0.14</f>
        <v>0</v>
      </c>
      <c r="L210" s="71">
        <f>FullPaper!$AJ$31/1.2</f>
        <v>0</v>
      </c>
      <c r="M210" s="50" t="str">
        <f>FullPaper!$AR$31</f>
        <v>Grade U</v>
      </c>
    </row>
    <row r="211" spans="6:13" hidden="1" x14ac:dyDescent="0.2"/>
    <row r="212" spans="6:13" hidden="1" x14ac:dyDescent="0.2">
      <c r="G212">
        <v>33</v>
      </c>
      <c r="H212">
        <v>32</v>
      </c>
      <c r="I212">
        <v>27</v>
      </c>
      <c r="J212">
        <v>14</v>
      </c>
      <c r="K212">
        <v>14</v>
      </c>
      <c r="L212">
        <v>120</v>
      </c>
    </row>
    <row r="213" spans="6:13" hidden="1" x14ac:dyDescent="0.2"/>
    <row r="214" spans="6:13" hidden="1" x14ac:dyDescent="0.2">
      <c r="G214" s="126" t="s">
        <v>61</v>
      </c>
      <c r="H214" s="127"/>
      <c r="I214" s="127"/>
      <c r="J214" s="127"/>
      <c r="K214" s="127"/>
      <c r="L214" s="127"/>
      <c r="M214" s="128"/>
    </row>
    <row r="215" spans="6:13" ht="16" hidden="1" thickBot="1" x14ac:dyDescent="0.25">
      <c r="G215" s="48" t="s">
        <v>0</v>
      </c>
      <c r="H215" s="49" t="s">
        <v>1</v>
      </c>
      <c r="I215" s="49" t="s">
        <v>2</v>
      </c>
      <c r="J215" s="49" t="s">
        <v>3</v>
      </c>
      <c r="K215" s="49" t="s">
        <v>4</v>
      </c>
      <c r="L215" s="49" t="s">
        <v>13</v>
      </c>
      <c r="M215" s="50" t="s">
        <v>20</v>
      </c>
    </row>
    <row r="216" spans="6:13" hidden="1" x14ac:dyDescent="0.2">
      <c r="G216" s="59">
        <f>FullPaper!$AM$7</f>
        <v>0</v>
      </c>
      <c r="H216" s="55">
        <f>FullPaper!$AN$7</f>
        <v>0</v>
      </c>
      <c r="I216" s="55">
        <f>FullPaper!$AO$7</f>
        <v>0</v>
      </c>
      <c r="J216" s="55">
        <f>FullPaper!$AP$7</f>
        <v>0</v>
      </c>
      <c r="K216" s="55">
        <f>FullPaper!$AQ$7</f>
        <v>0</v>
      </c>
      <c r="L216" s="55">
        <f>FullPaper!$AJ$7</f>
        <v>0</v>
      </c>
      <c r="M216" s="56" t="str">
        <f>FullPaper!$AR$7</f>
        <v>Grade U</v>
      </c>
    </row>
    <row r="217" spans="6:13" hidden="1" x14ac:dyDescent="0.2">
      <c r="G217" s="47">
        <f>FullPaper!$AM$8</f>
        <v>0</v>
      </c>
      <c r="H217" s="17">
        <f>FullPaper!$AN$8</f>
        <v>0</v>
      </c>
      <c r="I217" s="17">
        <f>FullPaper!$AO$8</f>
        <v>0</v>
      </c>
      <c r="J217" s="17">
        <f>FullPaper!$AP221</f>
        <v>0</v>
      </c>
      <c r="K217" s="17">
        <f>FullPaper!$AQ$8</f>
        <v>0</v>
      </c>
      <c r="L217" s="17">
        <f>FullPaper!$AJ$8</f>
        <v>0</v>
      </c>
      <c r="M217" s="35" t="str">
        <f>FullPaper!$AR$8</f>
        <v>Grade U</v>
      </c>
    </row>
    <row r="218" spans="6:13" hidden="1" x14ac:dyDescent="0.2">
      <c r="G218" s="47">
        <f>FullPaper!$AM$9</f>
        <v>0</v>
      </c>
      <c r="H218" s="17">
        <f>FullPaper!$AN$9</f>
        <v>0</v>
      </c>
      <c r="I218" s="17">
        <f>FullPaper!$AO$9</f>
        <v>0</v>
      </c>
      <c r="J218" s="17">
        <f>FullPaper!$AP$9</f>
        <v>0</v>
      </c>
      <c r="K218" s="17">
        <f>FullPaper!$AQ$9</f>
        <v>0</v>
      </c>
      <c r="L218" s="17">
        <f>FullPaper!$AJ$9</f>
        <v>0</v>
      </c>
      <c r="M218" s="35" t="str">
        <f>FullPaper!$AR$9</f>
        <v>Grade U</v>
      </c>
    </row>
    <row r="219" spans="6:13" hidden="1" x14ac:dyDescent="0.2">
      <c r="G219" s="47">
        <f>FullPaper!$AM$10</f>
        <v>0</v>
      </c>
      <c r="H219" s="17">
        <f>FullPaper!$AN$10</f>
        <v>0</v>
      </c>
      <c r="I219" s="17">
        <f>FullPaper!$AO$10</f>
        <v>0</v>
      </c>
      <c r="J219" s="17">
        <f>FullPaper!$AP$10</f>
        <v>0</v>
      </c>
      <c r="K219" s="17">
        <f>FullPaper!$AQ$10</f>
        <v>0</v>
      </c>
      <c r="L219" s="17">
        <f>FullPaper!$AJ$10</f>
        <v>0</v>
      </c>
      <c r="M219" s="35" t="str">
        <f>FullPaper!$AR$10</f>
        <v>Grade U</v>
      </c>
    </row>
    <row r="220" spans="6:13" hidden="1" x14ac:dyDescent="0.2">
      <c r="G220" s="47">
        <f>FullPaper!$AM$11</f>
        <v>0</v>
      </c>
      <c r="H220" s="17">
        <f>FullPaper!$AN$11</f>
        <v>0</v>
      </c>
      <c r="I220" s="17">
        <f>FullPaper!$AO$11</f>
        <v>0</v>
      </c>
      <c r="J220" s="17">
        <f>FullPaper!$AP$11</f>
        <v>0</v>
      </c>
      <c r="K220" s="17">
        <f>FullPaper!$AQ$11</f>
        <v>0</v>
      </c>
      <c r="L220" s="17">
        <f>FullPaper!$AJ$11</f>
        <v>0</v>
      </c>
      <c r="M220" s="35" t="str">
        <f>FullPaper!$AR$11</f>
        <v>Grade U</v>
      </c>
    </row>
    <row r="221" spans="6:13" hidden="1" x14ac:dyDescent="0.2">
      <c r="G221" s="47">
        <f>FullPaper!$AM$12</f>
        <v>0</v>
      </c>
      <c r="H221" s="17">
        <f>FullPaper!$AN$12</f>
        <v>0</v>
      </c>
      <c r="I221" s="17">
        <f>FullPaper!$AO$12</f>
        <v>0</v>
      </c>
      <c r="J221" s="17">
        <f>FullPaper!$AP$12</f>
        <v>0</v>
      </c>
      <c r="K221" s="17">
        <f>FullPaper!$AQ$12</f>
        <v>0</v>
      </c>
      <c r="L221" s="17">
        <f>FullPaper!$AJ$12</f>
        <v>0</v>
      </c>
      <c r="M221" s="35" t="str">
        <f>FullPaper!$AR$12</f>
        <v>Grade U</v>
      </c>
    </row>
    <row r="222" spans="6:13" hidden="1" x14ac:dyDescent="0.2">
      <c r="G222" s="47">
        <f>FullPaper!$AM$13</f>
        <v>0</v>
      </c>
      <c r="H222" s="17">
        <f>FullPaper!$AN$13</f>
        <v>0</v>
      </c>
      <c r="I222" s="17">
        <f>FullPaper!$AO$13</f>
        <v>0</v>
      </c>
      <c r="J222" s="17">
        <f>FullPaper!$AP$13</f>
        <v>0</v>
      </c>
      <c r="K222" s="17">
        <f>FullPaper!$AQ$13</f>
        <v>0</v>
      </c>
      <c r="L222" s="17">
        <f>FullPaper!$AJ$13</f>
        <v>0</v>
      </c>
      <c r="M222" s="35" t="str">
        <f>FullPaper!$AR$13</f>
        <v>Grade U</v>
      </c>
    </row>
    <row r="223" spans="6:13" hidden="1" x14ac:dyDescent="0.2">
      <c r="G223" s="47">
        <f>FullPaper!$AM$14</f>
        <v>0</v>
      </c>
      <c r="H223" s="17">
        <f>FullPaper!$AN$14</f>
        <v>0</v>
      </c>
      <c r="I223" s="17">
        <f>FullPaper!$AO$14</f>
        <v>0</v>
      </c>
      <c r="J223" s="17">
        <f>FullPaper!$AP$14</f>
        <v>0</v>
      </c>
      <c r="K223" s="17">
        <f>FullPaper!$AQ$14</f>
        <v>0</v>
      </c>
      <c r="L223" s="17">
        <f>FullPaper!$AJ$14</f>
        <v>0</v>
      </c>
      <c r="M223" s="35" t="str">
        <f>FullPaper!$AR$14</f>
        <v>Grade U</v>
      </c>
    </row>
    <row r="224" spans="6:13" hidden="1" x14ac:dyDescent="0.2">
      <c r="G224" s="47">
        <f>FullPaper!$AM$15</f>
        <v>0</v>
      </c>
      <c r="H224" s="17">
        <f>FullPaper!$AN$15</f>
        <v>0</v>
      </c>
      <c r="I224" s="17">
        <f>FullPaper!$AO$15</f>
        <v>0</v>
      </c>
      <c r="J224" s="17">
        <f>FullPaper!$AP$15</f>
        <v>0</v>
      </c>
      <c r="K224" s="17">
        <f>FullPaper!$AQ$15</f>
        <v>0</v>
      </c>
      <c r="L224" s="17">
        <f>FullPaper!$AJ$15</f>
        <v>0</v>
      </c>
      <c r="M224" s="35" t="str">
        <f>FullPaper!$AR$15</f>
        <v>Grade U</v>
      </c>
    </row>
    <row r="225" spans="7:13" hidden="1" x14ac:dyDescent="0.2">
      <c r="G225" s="47">
        <f>FullPaper!$AM$16</f>
        <v>0</v>
      </c>
      <c r="H225" s="17">
        <f>FullPaper!$AN$16</f>
        <v>0</v>
      </c>
      <c r="I225" s="17">
        <f>FullPaper!$AO$16</f>
        <v>0</v>
      </c>
      <c r="J225" s="17">
        <f>FullPaper!$AP$16</f>
        <v>0</v>
      </c>
      <c r="K225" s="17">
        <f>FullPaper!$AQ$16</f>
        <v>0</v>
      </c>
      <c r="L225" s="17">
        <f>FullPaper!$AJ$16</f>
        <v>0</v>
      </c>
      <c r="M225" s="35" t="str">
        <f>FullPaper!$AR$16</f>
        <v>Grade U</v>
      </c>
    </row>
    <row r="226" spans="7:13" hidden="1" x14ac:dyDescent="0.2">
      <c r="G226" s="47">
        <f>FullPaper!$AM$17</f>
        <v>0</v>
      </c>
      <c r="H226" s="17">
        <f>FullPaper!$AN$17</f>
        <v>0</v>
      </c>
      <c r="I226" s="17">
        <f>FullPaper!$AO$17</f>
        <v>0</v>
      </c>
      <c r="J226" s="17">
        <f>FullPaper!$AP$17</f>
        <v>0</v>
      </c>
      <c r="K226" s="17">
        <f>FullPaper!$AQ$17</f>
        <v>0</v>
      </c>
      <c r="L226" s="17">
        <f>FullPaper!$AJ$17</f>
        <v>0</v>
      </c>
      <c r="M226" s="35" t="str">
        <f>FullPaper!$AR$17</f>
        <v>Grade U</v>
      </c>
    </row>
    <row r="227" spans="7:13" hidden="1" x14ac:dyDescent="0.2">
      <c r="G227" s="47">
        <f>FullPaper!$AM$18</f>
        <v>0</v>
      </c>
      <c r="H227" s="17">
        <f>FullPaper!$AN$18</f>
        <v>0</v>
      </c>
      <c r="I227" s="17">
        <f>FullPaper!$AO$18</f>
        <v>0</v>
      </c>
      <c r="J227" s="17">
        <f>FullPaper!$AP$18</f>
        <v>0</v>
      </c>
      <c r="K227" s="17">
        <f>FullPaper!$AQ$18</f>
        <v>0</v>
      </c>
      <c r="L227" s="17">
        <f>FullPaper!$AJ$18</f>
        <v>0</v>
      </c>
      <c r="M227" s="35" t="str">
        <f>FullPaper!$AR$18</f>
        <v>Grade U</v>
      </c>
    </row>
    <row r="228" spans="7:13" hidden="1" x14ac:dyDescent="0.2">
      <c r="G228" s="47">
        <f>FullPaper!$AM$19</f>
        <v>0</v>
      </c>
      <c r="H228" s="17">
        <f>FullPaper!$AN$19</f>
        <v>0</v>
      </c>
      <c r="I228" s="17">
        <f>FullPaper!$AO$19</f>
        <v>0</v>
      </c>
      <c r="J228" s="17">
        <f>FullPaper!$AP$19</f>
        <v>0</v>
      </c>
      <c r="K228" s="17">
        <f>FullPaper!$AQ$19</f>
        <v>0</v>
      </c>
      <c r="L228" s="17">
        <f>FullPaper!$AJ$19</f>
        <v>0</v>
      </c>
      <c r="M228" s="35" t="str">
        <f>FullPaper!$AR$19</f>
        <v>Grade U</v>
      </c>
    </row>
    <row r="229" spans="7:13" hidden="1" x14ac:dyDescent="0.2">
      <c r="G229" s="47">
        <f>FullPaper!$AM$20</f>
        <v>0</v>
      </c>
      <c r="H229" s="17">
        <f>FullPaper!$AN$20</f>
        <v>0</v>
      </c>
      <c r="I229" s="17">
        <f>FullPaper!$AO$20</f>
        <v>0</v>
      </c>
      <c r="J229" s="17">
        <f>FullPaper!$AP$20</f>
        <v>0</v>
      </c>
      <c r="K229" s="17">
        <f>FullPaper!$AQ$20</f>
        <v>0</v>
      </c>
      <c r="L229" s="17">
        <f>FullPaper!$AJ$20</f>
        <v>0</v>
      </c>
      <c r="M229" s="35" t="str">
        <f>FullPaper!$AR$20</f>
        <v>Grade U</v>
      </c>
    </row>
    <row r="230" spans="7:13" hidden="1" x14ac:dyDescent="0.2">
      <c r="G230" s="47">
        <f>FullPaper!$AM$21</f>
        <v>0</v>
      </c>
      <c r="H230" s="17">
        <f>FullPaper!$AN$21</f>
        <v>0</v>
      </c>
      <c r="I230" s="17">
        <f>FullPaper!$AO$21</f>
        <v>0</v>
      </c>
      <c r="J230" s="17">
        <f>FullPaper!$AP$21</f>
        <v>0</v>
      </c>
      <c r="K230" s="17">
        <f>FullPaper!$AQ$21</f>
        <v>0</v>
      </c>
      <c r="L230" s="17">
        <f>FullPaper!$AJ$21</f>
        <v>0</v>
      </c>
      <c r="M230" s="35" t="str">
        <f>FullPaper!$AR$21</f>
        <v>Grade U</v>
      </c>
    </row>
    <row r="231" spans="7:13" hidden="1" x14ac:dyDescent="0.2">
      <c r="G231" s="47">
        <f>FullPaper!$AM$22</f>
        <v>0</v>
      </c>
      <c r="H231" s="17">
        <f>FullPaper!$AN$22</f>
        <v>0</v>
      </c>
      <c r="I231" s="17">
        <f>FullPaper!$AO$22</f>
        <v>0</v>
      </c>
      <c r="J231" s="17">
        <f>FullPaper!$AP$22</f>
        <v>0</v>
      </c>
      <c r="K231" s="17">
        <f>FullPaper!$AQ$22</f>
        <v>0</v>
      </c>
      <c r="L231" s="17">
        <f>FullPaper!$AJ$22</f>
        <v>0</v>
      </c>
      <c r="M231" s="35" t="str">
        <f>FullPaper!$AR$22</f>
        <v>Grade U</v>
      </c>
    </row>
    <row r="232" spans="7:13" hidden="1" x14ac:dyDescent="0.2">
      <c r="G232" s="47">
        <f>FullPaper!$AM$23</f>
        <v>0</v>
      </c>
      <c r="H232" s="17">
        <f>FullPaper!$AN$23</f>
        <v>0</v>
      </c>
      <c r="I232" s="17">
        <f>FullPaper!$AO$23</f>
        <v>0</v>
      </c>
      <c r="J232" s="17">
        <f>FullPaper!$AP$23</f>
        <v>0</v>
      </c>
      <c r="K232" s="17">
        <f>FullPaper!$AQ$23</f>
        <v>0</v>
      </c>
      <c r="L232" s="17">
        <f>FullPaper!$AJ$23</f>
        <v>0</v>
      </c>
      <c r="M232" s="35" t="str">
        <f>FullPaper!$AR$23</f>
        <v>Grade U</v>
      </c>
    </row>
    <row r="233" spans="7:13" hidden="1" x14ac:dyDescent="0.2">
      <c r="G233" s="47">
        <f>FullPaper!$AM$24</f>
        <v>0</v>
      </c>
      <c r="H233" s="17">
        <f>FullPaper!$AN$24</f>
        <v>0</v>
      </c>
      <c r="I233" s="17">
        <f>FullPaper!$AO$24</f>
        <v>0</v>
      </c>
      <c r="J233" s="17">
        <f>FullPaper!$AP$24</f>
        <v>0</v>
      </c>
      <c r="K233" s="17">
        <f>FullPaper!$AQ$24</f>
        <v>0</v>
      </c>
      <c r="L233" s="17">
        <f>FullPaper!$AJ$24</f>
        <v>0</v>
      </c>
      <c r="M233" s="35" t="str">
        <f>FullPaper!$AR$24</f>
        <v>Grade U</v>
      </c>
    </row>
    <row r="234" spans="7:13" hidden="1" x14ac:dyDescent="0.2">
      <c r="G234" s="47">
        <f>FullPaper!$AM$25</f>
        <v>0</v>
      </c>
      <c r="H234" s="17">
        <f>FullPaper!$AN$25</f>
        <v>0</v>
      </c>
      <c r="I234" s="17">
        <f>FullPaper!$AO$25</f>
        <v>0</v>
      </c>
      <c r="J234" s="17">
        <f>FullPaper!$AP$25</f>
        <v>0</v>
      </c>
      <c r="K234" s="17">
        <f>FullPaper!$AQ$25</f>
        <v>0</v>
      </c>
      <c r="L234" s="17">
        <f>FullPaper!$AJ$25</f>
        <v>0</v>
      </c>
      <c r="M234" s="35" t="str">
        <f>FullPaper!$AR$25</f>
        <v>Grade U</v>
      </c>
    </row>
    <row r="235" spans="7:13" hidden="1" x14ac:dyDescent="0.2">
      <c r="G235" s="47">
        <f>FullPaper!$AM$26</f>
        <v>0</v>
      </c>
      <c r="H235" s="17">
        <f>FullPaper!$AN$26</f>
        <v>0</v>
      </c>
      <c r="I235" s="17">
        <f>FullPaper!$AO$26</f>
        <v>0</v>
      </c>
      <c r="J235" s="17">
        <f>FullPaper!$AP$26</f>
        <v>0</v>
      </c>
      <c r="K235" s="17">
        <f>FullPaper!$AQ$26</f>
        <v>0</v>
      </c>
      <c r="L235" s="17">
        <f>FullPaper!$AJ$26</f>
        <v>0</v>
      </c>
      <c r="M235" s="35" t="str">
        <f>FullPaper!$AR$26</f>
        <v>Grade U</v>
      </c>
    </row>
    <row r="236" spans="7:13" hidden="1" x14ac:dyDescent="0.2">
      <c r="G236" s="47">
        <f>FullPaper!$AM$27</f>
        <v>0</v>
      </c>
      <c r="H236" s="17">
        <f>FullPaper!$AN$27</f>
        <v>0</v>
      </c>
      <c r="I236" s="17">
        <f>FullPaper!$AO$27</f>
        <v>0</v>
      </c>
      <c r="J236" s="17">
        <f>FullPaper!$AP$27</f>
        <v>0</v>
      </c>
      <c r="K236" s="17">
        <f>FullPaper!$AQ$27</f>
        <v>0</v>
      </c>
      <c r="L236" s="17">
        <f>FullPaper!$AJ$27</f>
        <v>0</v>
      </c>
      <c r="M236" s="35" t="str">
        <f>FullPaper!$AR$27</f>
        <v>Grade U</v>
      </c>
    </row>
    <row r="237" spans="7:13" hidden="1" x14ac:dyDescent="0.2">
      <c r="G237" s="47">
        <f>FullPaper!$AM$28</f>
        <v>0</v>
      </c>
      <c r="H237" s="17">
        <f>FullPaper!$AN$28</f>
        <v>0</v>
      </c>
      <c r="I237" s="17">
        <f>FullPaper!$AO$28</f>
        <v>0</v>
      </c>
      <c r="J237" s="17">
        <f>FullPaper!$AP$28</f>
        <v>0</v>
      </c>
      <c r="K237" s="17">
        <f>FullPaper!$AQ$28</f>
        <v>0</v>
      </c>
      <c r="L237" s="17">
        <f>FullPaper!$AJ$28</f>
        <v>0</v>
      </c>
      <c r="M237" s="35" t="str">
        <f>FullPaper!$AR$28</f>
        <v>Grade U</v>
      </c>
    </row>
    <row r="238" spans="7:13" hidden="1" x14ac:dyDescent="0.2">
      <c r="G238" s="47">
        <f>FullPaper!$AM$29</f>
        <v>0</v>
      </c>
      <c r="H238" s="17">
        <f>FullPaper!$AN$29</f>
        <v>0</v>
      </c>
      <c r="I238" s="17">
        <f>FullPaper!$AO$29</f>
        <v>0</v>
      </c>
      <c r="J238" s="17">
        <f>FullPaper!$AP$29</f>
        <v>0</v>
      </c>
      <c r="K238" s="17">
        <f>FullPaper!$AQ$29</f>
        <v>0</v>
      </c>
      <c r="L238" s="17">
        <f>FullPaper!$AJ$29</f>
        <v>0</v>
      </c>
      <c r="M238" s="35" t="str">
        <f>FullPaper!$AR$29</f>
        <v>Grade U</v>
      </c>
    </row>
    <row r="239" spans="7:13" hidden="1" x14ac:dyDescent="0.2">
      <c r="G239" s="47">
        <f>FullPaper!$AM$30</f>
        <v>0</v>
      </c>
      <c r="H239" s="17">
        <f>FullPaper!$AN$30</f>
        <v>0</v>
      </c>
      <c r="I239" s="17">
        <f>FullPaper!$AO$30</f>
        <v>0</v>
      </c>
      <c r="J239" s="17">
        <f>FullPaper!$AP$30</f>
        <v>0</v>
      </c>
      <c r="K239" s="17">
        <f>FullPaper!$AQ$30</f>
        <v>0</v>
      </c>
      <c r="L239" s="17">
        <f>FullPaper!$AJ$30</f>
        <v>0</v>
      </c>
      <c r="M239" s="35" t="str">
        <f>FullPaper!$AR$30</f>
        <v>Grade U</v>
      </c>
    </row>
    <row r="240" spans="7:13" ht="16" hidden="1" thickBot="1" x14ac:dyDescent="0.25">
      <c r="G240" s="60">
        <f>FullPaper!$AM$31</f>
        <v>0</v>
      </c>
      <c r="H240" s="49">
        <f>FullPaper!$AN$31</f>
        <v>0</v>
      </c>
      <c r="I240" s="49">
        <f>FullPaper!$AO$31</f>
        <v>0</v>
      </c>
      <c r="J240" s="49">
        <f>FullPaper!$AP$31</f>
        <v>0</v>
      </c>
      <c r="K240" s="49">
        <f>FullPaper!$AQ$31</f>
        <v>0</v>
      </c>
      <c r="L240" s="49">
        <f>FullPaper!$AJ$31</f>
        <v>0</v>
      </c>
      <c r="M240" s="50" t="str">
        <f>FullPaper!$AR$31</f>
        <v>Grade U</v>
      </c>
    </row>
    <row r="241" hidden="1" x14ac:dyDescent="0.2"/>
  </sheetData>
  <autoFilter ref="B3:AR3" xr:uid="{999CCEBA-EB90-4060-96A2-0742D535A294}"/>
  <mergeCells count="2">
    <mergeCell ref="G184:M184"/>
    <mergeCell ref="G214:M214"/>
  </mergeCells>
  <phoneticPr fontId="3" type="noConversion"/>
  <conditionalFormatting sqref="G7:AI31">
    <cfRule type="cellIs" dxfId="207" priority="1" operator="between">
      <formula>G$4*0.65</formula>
      <formula>G$4</formula>
    </cfRule>
    <cfRule type="cellIs" dxfId="206" priority="2" operator="between">
      <formula>G$4*0.3</formula>
      <formula>G$4*0.65</formula>
    </cfRule>
    <cfRule type="cellIs" dxfId="205" priority="3" operator="between">
      <formula>0</formula>
      <formula>G$4*0.3</formula>
    </cfRule>
    <cfRule type="cellIs" dxfId="204" priority="4" operator="greaterThan">
      <formula>G$4</formula>
    </cfRule>
  </conditionalFormatting>
  <hyperlinks>
    <hyperlink ref="A7" location="'1'!A1" display="Student  1" xr:uid="{0788173D-5495-4F37-974D-E22F32F04E9F}"/>
    <hyperlink ref="A8" location="'2'!A1" display="Student 2" xr:uid="{ECE262DB-B208-467F-B461-D032CB7644E1}"/>
    <hyperlink ref="A9" location="'3'!A1" display="Student  3" xr:uid="{13E2E8B2-2A2E-4131-BDCC-6D843EE848EB}"/>
    <hyperlink ref="A10" location="'4'!A1" display="Student  4" xr:uid="{E954A745-65D8-4E3A-94EF-2A6C7EC61F1B}"/>
    <hyperlink ref="A11" location="'5'!A1" display="Student  5" xr:uid="{DE60801A-6DE3-4F49-96C3-05E18DFEAC37}"/>
    <hyperlink ref="A12" location="'6'!A1" display="Student  6" xr:uid="{096EA79B-31CA-4127-9CE5-7D406AF313B0}"/>
    <hyperlink ref="A13" location="'7'!A1" display="Student  7" xr:uid="{89473B8B-78AC-4830-B617-5F02C0095BFA}"/>
    <hyperlink ref="A14" location="'8'!A1" display="Student  8" xr:uid="{FECCA259-0BBC-4F52-8519-5E9F530F997C}"/>
    <hyperlink ref="A15" location="'9'!A1" display="Student  9" xr:uid="{D07C8A6F-F65D-4C24-A576-852B31E379D3}"/>
    <hyperlink ref="A16" location="'10'!A1" display="Student  10" xr:uid="{247DA30F-9099-4FB6-81CF-D8E648BB14CF}"/>
    <hyperlink ref="A17" location="'11'!A1" display="Student  11" xr:uid="{21D5AB64-977C-4C1D-B0A1-73D05D2BD91C}"/>
    <hyperlink ref="A18" location="'12'!A1" display="Student  12" xr:uid="{790F9681-E23B-4CBA-8599-75BF8E38CB45}"/>
    <hyperlink ref="A19" location="'13'!A1" display="Student  13" xr:uid="{17E342E5-0BFD-415B-B9D4-30CC0E80E917}"/>
    <hyperlink ref="A31" location="'25'!A1" display="Student  25" xr:uid="{54C5BA32-00A3-4B7D-ACFE-E0F66C70C3AB}"/>
    <hyperlink ref="A30" location="'24'!A1" display="Student  24" xr:uid="{48624DB1-DDFF-4B79-97FE-25A59B7BB9DC}"/>
    <hyperlink ref="A29" location="'23'!A1" display="Student  23" xr:uid="{B8E588C0-9EDE-456D-A401-341147D91233}"/>
    <hyperlink ref="A28" location="'22'!A1" display="Student  22" xr:uid="{C02998D2-AE1A-41D9-A013-889A232E45D2}"/>
    <hyperlink ref="A27" location="'21'!A1" display="Student  21" xr:uid="{2FB9697E-145D-4935-A383-82F321FCCCFD}"/>
    <hyperlink ref="A26" location="'20'!A1" display="Student  20" xr:uid="{A8149F8A-779E-4510-8AB3-B776FDBD9F52}"/>
    <hyperlink ref="A25" location="'19'!A1" display="Student  19" xr:uid="{60AF91EA-B8C6-4ABB-8755-8850E1CA58D2}"/>
    <hyperlink ref="A24" location="'18'!A1" display="Student  18" xr:uid="{1273487A-CDD0-488F-B2C0-13C94F22FA0D}"/>
    <hyperlink ref="A23" location="'17'!A1" display="Student  17" xr:uid="{1032E3E9-09FF-4CF1-8436-956587538DBF}"/>
    <hyperlink ref="A22" location="'16'!A1" display="Student  16" xr:uid="{A10559E9-52A8-4570-8958-1D24FD243629}"/>
    <hyperlink ref="A21" location="'15'!A1" display="Student  15" xr:uid="{53A3BA1C-E32E-45DD-87E7-0C9EE480E5B2}"/>
    <hyperlink ref="A20" location="'14'!A1" display="Student  14" xr:uid="{288E0F1D-E1CF-46B9-94D1-864D1B427451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1A9-A844-47C0-AC3A-E898809E991B}">
  <sheetPr codeName="Sheet19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Sophie Potter</v>
      </c>
      <c r="C2" s="132"/>
      <c r="F2" s="84">
        <v>1</v>
      </c>
      <c r="G2" s="77" t="s">
        <v>0</v>
      </c>
      <c r="H2" s="78">
        <f>K2</f>
        <v>0</v>
      </c>
      <c r="K2" s="78">
        <f>vert!V14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vert!V15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vert!V16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vert!V17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vert!V18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vert!V19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vert!V20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vert!V21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vert!V22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vert!V23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vert!V24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vert!V25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vert!V26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vert!V27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vert!V28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vert!V29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vert!V30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vert!V31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vert!V32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vert!V33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vert!V34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vert!V35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vert!V36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vert!V37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vert!V38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vert!V39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vert!V40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vert!V41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vert!V42</f>
        <v>0</v>
      </c>
      <c r="L30" s="16">
        <v>4</v>
      </c>
    </row>
    <row r="31" spans="2:12" ht="16" thickBot="1" x14ac:dyDescent="0.25">
      <c r="K31" s="78" t="str">
        <f>vert!V43</f>
        <v>Grade U</v>
      </c>
    </row>
    <row r="32" spans="2:12" ht="16" thickBot="1" x14ac:dyDescent="0.25">
      <c r="K32" s="78">
        <f>vert!V44</f>
        <v>0</v>
      </c>
    </row>
    <row r="33" spans="2:11" ht="16" thickBot="1" x14ac:dyDescent="0.25">
      <c r="K33" s="78">
        <f>vert!V45</f>
        <v>0</v>
      </c>
    </row>
    <row r="34" spans="2:11" ht="16" thickBot="1" x14ac:dyDescent="0.25">
      <c r="K34" s="78" t="str">
        <f>vert!V46</f>
        <v>Sophie Potter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vert!V47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vert!V48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vert!V49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vert!V50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vert!V51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vert!V52</f>
        <v/>
      </c>
    </row>
  </sheetData>
  <mergeCells count="3">
    <mergeCell ref="B2:C5"/>
    <mergeCell ref="B16:C22"/>
    <mergeCell ref="B25:C30"/>
  </mergeCells>
  <conditionalFormatting sqref="H2:H30">
    <cfRule type="cellIs" dxfId="71" priority="5" operator="between">
      <formula>$L2*0.65</formula>
      <formula>$L2</formula>
    </cfRule>
    <cfRule type="cellIs" dxfId="70" priority="6" operator="between">
      <formula>$L2*0.3</formula>
      <formula>$L2*0.65</formula>
    </cfRule>
    <cfRule type="cellIs" dxfId="69" priority="7" operator="between">
      <formula>0</formula>
      <formula>$L2*0.3</formula>
    </cfRule>
    <cfRule type="cellIs" dxfId="68" priority="8" operator="greaterThan">
      <formula>$L2</formula>
    </cfRule>
  </conditionalFormatting>
  <conditionalFormatting sqref="K2:K40">
    <cfRule type="cellIs" dxfId="67" priority="1" operator="between">
      <formula>$L2*0.65</formula>
      <formula>$L2</formula>
    </cfRule>
    <cfRule type="cellIs" dxfId="66" priority="2" operator="between">
      <formula>$L2*0.3</formula>
      <formula>$L2*0.65</formula>
    </cfRule>
    <cfRule type="cellIs" dxfId="65" priority="3" operator="between">
      <formula>0</formula>
      <formula>$L2*0.3</formula>
    </cfRule>
    <cfRule type="cellIs" dxfId="64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B09F-C7A1-48F3-92C7-CE111AC01EF2}">
  <sheetPr codeName="Sheet20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Mia Rutherford</v>
      </c>
      <c r="C2" s="132"/>
      <c r="F2" s="84">
        <v>1</v>
      </c>
      <c r="G2" s="77" t="s">
        <v>0</v>
      </c>
      <c r="H2" s="78">
        <f>K2</f>
        <v>0</v>
      </c>
      <c r="K2" s="78">
        <f>vert!W14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vert!W15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vert!W16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vert!W17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vert!W18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vert!W19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vert!W20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vert!W21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vert!W22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vert!W23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vert!W24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vert!W25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vert!W26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vert!W27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vert!W28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vert!W29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vert!W30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vert!W31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vert!W32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vert!W33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vert!W34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vert!W35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vert!W36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vert!W37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vert!W38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vert!W39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vert!W40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vert!W41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vert!W42</f>
        <v>0</v>
      </c>
      <c r="L30" s="16">
        <v>4</v>
      </c>
    </row>
    <row r="31" spans="2:12" ht="16" thickBot="1" x14ac:dyDescent="0.25">
      <c r="K31" s="78" t="str">
        <f>vert!W43</f>
        <v>Grade U</v>
      </c>
    </row>
    <row r="32" spans="2:12" ht="16" thickBot="1" x14ac:dyDescent="0.25">
      <c r="K32" s="78">
        <f>vert!W44</f>
        <v>0</v>
      </c>
    </row>
    <row r="33" spans="2:11" ht="16" thickBot="1" x14ac:dyDescent="0.25">
      <c r="K33" s="78">
        <f>vert!W45</f>
        <v>0</v>
      </c>
    </row>
    <row r="34" spans="2:11" ht="16" thickBot="1" x14ac:dyDescent="0.25">
      <c r="K34" s="78" t="str">
        <f>vert!W46</f>
        <v>Mia Rutherford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vert!W47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vert!W48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vert!W49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vert!W50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vert!W51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vert!W52</f>
        <v/>
      </c>
    </row>
  </sheetData>
  <mergeCells count="3">
    <mergeCell ref="B2:C5"/>
    <mergeCell ref="B16:C22"/>
    <mergeCell ref="B25:C30"/>
  </mergeCells>
  <conditionalFormatting sqref="H2:H30">
    <cfRule type="cellIs" dxfId="63" priority="5" operator="between">
      <formula>$L2*0.65</formula>
      <formula>$L2</formula>
    </cfRule>
    <cfRule type="cellIs" dxfId="62" priority="6" operator="between">
      <formula>$L2*0.3</formula>
      <formula>$L2*0.65</formula>
    </cfRule>
    <cfRule type="cellIs" dxfId="61" priority="7" operator="between">
      <formula>0</formula>
      <formula>$L2*0.3</formula>
    </cfRule>
    <cfRule type="cellIs" dxfId="60" priority="8" operator="greaterThan">
      <formula>$L2</formula>
    </cfRule>
  </conditionalFormatting>
  <conditionalFormatting sqref="K2:K40">
    <cfRule type="cellIs" dxfId="59" priority="1" operator="between">
      <formula>$L2*0.65</formula>
      <formula>$L2</formula>
    </cfRule>
    <cfRule type="cellIs" dxfId="58" priority="2" operator="between">
      <formula>$L2*0.3</formula>
      <formula>$L2*0.65</formula>
    </cfRule>
    <cfRule type="cellIs" dxfId="57" priority="3" operator="between">
      <formula>0</formula>
      <formula>$L2*0.3</formula>
    </cfRule>
    <cfRule type="cellIs" dxfId="56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E18C-54E5-4085-879B-9BC1142158A6}">
  <sheetPr codeName="Sheet21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Megan Smith</v>
      </c>
      <c r="C2" s="132"/>
      <c r="F2" s="84">
        <v>1</v>
      </c>
      <c r="G2" s="77" t="s">
        <v>0</v>
      </c>
      <c r="H2" s="78">
        <f>K2</f>
        <v>0</v>
      </c>
      <c r="K2" s="78">
        <f>vert!X14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vert!X15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vert!X16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vert!X17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vert!X18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vert!X19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vert!X20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vert!X21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vert!X22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vert!X23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vert!X24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vert!X25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vert!X26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vert!X27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vert!X28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vert!X29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vert!X30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vert!X31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vert!X32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vert!X33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vert!X34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vert!X35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vert!X36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vert!X37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vert!X38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vert!X39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vert!X40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vert!X41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vert!X42</f>
        <v>0</v>
      </c>
      <c r="L30" s="16">
        <v>4</v>
      </c>
    </row>
    <row r="31" spans="2:12" ht="16" thickBot="1" x14ac:dyDescent="0.25">
      <c r="K31" s="78" t="str">
        <f>vert!X43</f>
        <v>Grade U</v>
      </c>
    </row>
    <row r="32" spans="2:12" ht="16" thickBot="1" x14ac:dyDescent="0.25">
      <c r="K32" s="78">
        <f>vert!X44</f>
        <v>0</v>
      </c>
    </row>
    <row r="33" spans="2:11" ht="16" thickBot="1" x14ac:dyDescent="0.25">
      <c r="K33" s="78">
        <f>vert!X45</f>
        <v>0</v>
      </c>
    </row>
    <row r="34" spans="2:11" ht="16" thickBot="1" x14ac:dyDescent="0.25">
      <c r="K34" s="78" t="str">
        <f>vert!X46</f>
        <v>Megan Smith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vert!X47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vert!X48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vert!X49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vert!X50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vert!X51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vert!X52</f>
        <v/>
      </c>
    </row>
  </sheetData>
  <mergeCells count="3">
    <mergeCell ref="B2:C5"/>
    <mergeCell ref="B16:C22"/>
    <mergeCell ref="B25:C30"/>
  </mergeCells>
  <conditionalFormatting sqref="H2:H30">
    <cfRule type="cellIs" dxfId="55" priority="5" operator="between">
      <formula>$L2*0.65</formula>
      <formula>$L2</formula>
    </cfRule>
    <cfRule type="cellIs" dxfId="54" priority="6" operator="between">
      <formula>$L2*0.3</formula>
      <formula>$L2*0.65</formula>
    </cfRule>
    <cfRule type="cellIs" dxfId="53" priority="7" operator="between">
      <formula>0</formula>
      <formula>$L2*0.3</formula>
    </cfRule>
    <cfRule type="cellIs" dxfId="52" priority="8" operator="greaterThan">
      <formula>$L2</formula>
    </cfRule>
  </conditionalFormatting>
  <conditionalFormatting sqref="K2:K40">
    <cfRule type="cellIs" dxfId="51" priority="1" operator="between">
      <formula>$L2*0.65</formula>
      <formula>$L2</formula>
    </cfRule>
    <cfRule type="cellIs" dxfId="50" priority="2" operator="between">
      <formula>$L2*0.3</formula>
      <formula>$L2*0.65</formula>
    </cfRule>
    <cfRule type="cellIs" dxfId="49" priority="3" operator="between">
      <formula>0</formula>
      <formula>$L2*0.3</formula>
    </cfRule>
    <cfRule type="cellIs" dxfId="48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A30B-BA6E-474A-9160-0E5D87E82475}">
  <sheetPr codeName="Sheet22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Shannon Stringer</v>
      </c>
      <c r="C2" s="132"/>
      <c r="F2" s="84">
        <v>1</v>
      </c>
      <c r="G2" s="77" t="s">
        <v>0</v>
      </c>
      <c r="H2" s="78">
        <f>K2</f>
        <v>5</v>
      </c>
      <c r="K2" s="78">
        <f>vert!Y14</f>
        <v>5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3</v>
      </c>
      <c r="K3" s="78">
        <f>vert!Y15</f>
        <v>3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5</v>
      </c>
      <c r="K4" s="78">
        <f>vert!Y16</f>
        <v>5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4</v>
      </c>
      <c r="K5" s="78">
        <f>vert!Y17</f>
        <v>4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1</v>
      </c>
      <c r="K6" s="78">
        <f>vert!Y18</f>
        <v>1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14/33</v>
      </c>
      <c r="F7" s="89">
        <v>6</v>
      </c>
      <c r="G7" s="83" t="s">
        <v>74</v>
      </c>
      <c r="H7" s="78">
        <f t="shared" si="0"/>
        <v>4</v>
      </c>
      <c r="K7" s="78">
        <f>vert!Y19</f>
        <v>4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14/32</v>
      </c>
      <c r="F8" s="85">
        <v>7</v>
      </c>
      <c r="G8" s="81" t="s">
        <v>75</v>
      </c>
      <c r="H8" s="78">
        <f t="shared" si="0"/>
        <v>4</v>
      </c>
      <c r="K8" s="78">
        <f>vert!Y20</f>
        <v>4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8/27</v>
      </c>
      <c r="F9" s="88">
        <v>8</v>
      </c>
      <c r="G9" s="82" t="s">
        <v>76</v>
      </c>
      <c r="H9" s="78">
        <f t="shared" si="0"/>
        <v>5</v>
      </c>
      <c r="K9" s="78">
        <f>vert!Y21</f>
        <v>5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10/14</v>
      </c>
      <c r="F10" s="86">
        <v>9</v>
      </c>
      <c r="G10" s="80" t="s">
        <v>77</v>
      </c>
      <c r="H10" s="78">
        <f t="shared" si="0"/>
        <v>5</v>
      </c>
      <c r="K10" s="78">
        <f>vert!Y22</f>
        <v>5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5/14</v>
      </c>
      <c r="F11" s="87">
        <v>10</v>
      </c>
      <c r="G11" s="76" t="s">
        <v>78</v>
      </c>
      <c r="H11" s="78">
        <f t="shared" si="0"/>
        <v>0</v>
      </c>
      <c r="K11" s="78">
        <f>vert!Y23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51/120</v>
      </c>
      <c r="F12" s="86">
        <v>11</v>
      </c>
      <c r="G12" s="80" t="s">
        <v>79</v>
      </c>
      <c r="H12" s="78">
        <f t="shared" si="0"/>
        <v>2</v>
      </c>
      <c r="K12" s="78">
        <f>vert!Y24</f>
        <v>2</v>
      </c>
      <c r="L12" s="16">
        <v>5</v>
      </c>
    </row>
    <row r="13" spans="2:12" ht="16" thickBot="1" x14ac:dyDescent="0.25">
      <c r="C13" s="91" t="str">
        <f>K31</f>
        <v>Grade 3</v>
      </c>
      <c r="F13" s="86">
        <v>12</v>
      </c>
      <c r="G13" s="80" t="s">
        <v>80</v>
      </c>
      <c r="H13" s="78">
        <f t="shared" si="0"/>
        <v>1</v>
      </c>
      <c r="K13" s="78">
        <f>vert!Y25</f>
        <v>1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1</v>
      </c>
      <c r="K14" s="78">
        <f>vert!Y26</f>
        <v>1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vert!Y27</f>
        <v>0</v>
      </c>
      <c r="L15" s="16">
        <v>5</v>
      </c>
    </row>
    <row r="16" spans="2:12" ht="16" thickBot="1" x14ac:dyDescent="0.25">
      <c r="B16" s="131" t="str">
        <f>K35</f>
        <v>You have a good working understanging in the topic Statistics &amp; Probability.
Questions you have done well on include: Conversion Graph.
You need 2 more marks to get a Grade 4</v>
      </c>
      <c r="C16" s="131"/>
      <c r="F16" s="88">
        <v>15</v>
      </c>
      <c r="G16" s="82" t="s">
        <v>83</v>
      </c>
      <c r="H16" s="78">
        <f t="shared" si="0"/>
        <v>2</v>
      </c>
      <c r="K16" s="78">
        <f>vert!Y28</f>
        <v>2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vert!Y29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3</v>
      </c>
      <c r="K18" s="78">
        <f>vert!Y30</f>
        <v>3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vert!Y31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2</v>
      </c>
      <c r="K20" s="78">
        <f>vert!Y32</f>
        <v>2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vert!Y33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2</v>
      </c>
      <c r="K22" s="78">
        <f>vert!Y34</f>
        <v>2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vert!Y35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1</v>
      </c>
      <c r="K24" s="78">
        <f>vert!Y36</f>
        <v>1</v>
      </c>
      <c r="L24" s="16">
        <v>4</v>
      </c>
    </row>
    <row r="25" spans="2:12" ht="16" thickBot="1" x14ac:dyDescent="0.25">
      <c r="B25" s="131" t="str">
        <f>K36</f>
        <v>Questions you have struggled with include :  Reasoning, Transformation, SDT, Angles in a shape, Algebra with shapes.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vert!Y37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1</v>
      </c>
      <c r="K26" s="78">
        <f>vert!Y38</f>
        <v>1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vert!Y39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vert!Y40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vert!Y41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vert!Y42</f>
        <v>0</v>
      </c>
      <c r="L30" s="16">
        <v>4</v>
      </c>
    </row>
    <row r="31" spans="2:12" ht="16" thickBot="1" x14ac:dyDescent="0.25">
      <c r="K31" s="78" t="str">
        <f>vert!Y43</f>
        <v>Grade 3</v>
      </c>
    </row>
    <row r="32" spans="2:12" ht="16" thickBot="1" x14ac:dyDescent="0.25">
      <c r="K32" s="78">
        <f>vert!Y44</f>
        <v>51</v>
      </c>
    </row>
    <row r="33" spans="2:11" ht="16" thickBot="1" x14ac:dyDescent="0.25">
      <c r="K33" s="78">
        <f>vert!Y45</f>
        <v>42.5</v>
      </c>
    </row>
    <row r="34" spans="2:11" ht="16" thickBot="1" x14ac:dyDescent="0.25">
      <c r="K34" s="78" t="str">
        <f>vert!Y46</f>
        <v>Shannon Stringer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42.424242424242422</v>
      </c>
      <c r="K35" s="78" t="str">
        <f>vert!Y47</f>
        <v>You have a good working understanging in the topic Statistics &amp; Probability.
Questions you have done well on include: Conversion Graph.
You need 2 more marks to get a Grade 4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43.75</v>
      </c>
      <c r="K36" s="78" t="str">
        <f>vert!Y48</f>
        <v>Questions you have struggled with include :  Reasoning, Transformation, SDT, Angles in a shape, Algebra with shapes.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29.629629629629626</v>
      </c>
      <c r="K37" s="78">
        <f>vert!Y49</f>
        <v>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71.428571428571416</v>
      </c>
      <c r="K38" s="78" t="str">
        <f>vert!Y50</f>
        <v>Grade 4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35.714285714285708</v>
      </c>
      <c r="K39" s="78" t="str">
        <f>vert!Y51</f>
        <v>Conversion Graph</v>
      </c>
    </row>
    <row r="40" spans="2:11" x14ac:dyDescent="0.2">
      <c r="B40" s="73" t="s">
        <v>115</v>
      </c>
      <c r="C40" s="125">
        <f>SUM(H2:H30)/1.2</f>
        <v>42.5</v>
      </c>
      <c r="K40" s="78" t="str">
        <f>vert!Y52</f>
        <v xml:space="preserve">Number, Probability, Converting FDP, Co-ordinates, Averages, Expressios &amp; Formula, Conversion Graph, </v>
      </c>
    </row>
  </sheetData>
  <mergeCells count="3">
    <mergeCell ref="B2:C5"/>
    <mergeCell ref="B16:C22"/>
    <mergeCell ref="B25:C30"/>
  </mergeCells>
  <conditionalFormatting sqref="H2:H30">
    <cfRule type="cellIs" dxfId="47" priority="5" operator="between">
      <formula>$L2*0.65</formula>
      <formula>$L2</formula>
    </cfRule>
    <cfRule type="cellIs" dxfId="46" priority="6" operator="between">
      <formula>$L2*0.3</formula>
      <formula>$L2*0.65</formula>
    </cfRule>
    <cfRule type="cellIs" dxfId="45" priority="7" operator="between">
      <formula>0</formula>
      <formula>$L2*0.3</formula>
    </cfRule>
    <cfRule type="cellIs" dxfId="44" priority="8" operator="greaterThan">
      <formula>$L2</formula>
    </cfRule>
  </conditionalFormatting>
  <conditionalFormatting sqref="K2:K40">
    <cfRule type="cellIs" dxfId="43" priority="1" operator="between">
      <formula>$L2*0.65</formula>
      <formula>$L2</formula>
    </cfRule>
    <cfRule type="cellIs" dxfId="42" priority="2" operator="between">
      <formula>$L2*0.3</formula>
      <formula>$L2*0.65</formula>
    </cfRule>
    <cfRule type="cellIs" dxfId="41" priority="3" operator="between">
      <formula>0</formula>
      <formula>$L2*0.3</formula>
    </cfRule>
    <cfRule type="cellIs" dxfId="40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C83B-7C38-4721-8920-FFF7751BD53E}">
  <sheetPr codeName="Sheet23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Lillymay Taylor</v>
      </c>
      <c r="C2" s="132"/>
      <c r="F2" s="84">
        <v>1</v>
      </c>
      <c r="G2" s="77" t="s">
        <v>0</v>
      </c>
      <c r="H2" s="78">
        <f>K2</f>
        <v>0</v>
      </c>
      <c r="K2" s="78">
        <f>vert!Z14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vert!Z15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vert!Z16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vert!Z17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vert!Z18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vert!Z19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vert!Z20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vert!Z21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vert!Z22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vert!Z23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vert!Z24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vert!Z25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vert!Z26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vert!Z27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vert!Z28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vert!Z29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vert!Z30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vert!Z31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vert!Z32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vert!Z33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vert!Z34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vert!Z35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vert!Z36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vert!Z37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vert!Z38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vert!Z39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vert!Z40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vert!Z41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vert!Z42</f>
        <v>0</v>
      </c>
      <c r="L30" s="16">
        <v>4</v>
      </c>
    </row>
    <row r="31" spans="2:12" ht="16" thickBot="1" x14ac:dyDescent="0.25">
      <c r="K31" s="78" t="str">
        <f>vert!Z43</f>
        <v>Grade U</v>
      </c>
    </row>
    <row r="32" spans="2:12" ht="16" thickBot="1" x14ac:dyDescent="0.25">
      <c r="K32" s="78">
        <f>vert!Z44</f>
        <v>0</v>
      </c>
    </row>
    <row r="33" spans="2:11" ht="16" thickBot="1" x14ac:dyDescent="0.25">
      <c r="K33" s="78">
        <f>vert!Z45</f>
        <v>0</v>
      </c>
    </row>
    <row r="34" spans="2:11" ht="16" thickBot="1" x14ac:dyDescent="0.25">
      <c r="K34" s="78" t="str">
        <f>vert!Z46</f>
        <v>Lillymay Taylor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vert!Z47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vert!Z48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vert!Z49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vert!Z50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vert!Z51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vert!Z52</f>
        <v/>
      </c>
    </row>
  </sheetData>
  <mergeCells count="3">
    <mergeCell ref="B2:C5"/>
    <mergeCell ref="B16:C22"/>
    <mergeCell ref="B25:C30"/>
  </mergeCells>
  <conditionalFormatting sqref="H2:H30">
    <cfRule type="cellIs" dxfId="39" priority="5" operator="between">
      <formula>$L2*0.65</formula>
      <formula>$L2</formula>
    </cfRule>
    <cfRule type="cellIs" dxfId="38" priority="6" operator="between">
      <formula>$L2*0.3</formula>
      <formula>$L2*0.65</formula>
    </cfRule>
    <cfRule type="cellIs" dxfId="37" priority="7" operator="between">
      <formula>0</formula>
      <formula>$L2*0.3</formula>
    </cfRule>
    <cfRule type="cellIs" dxfId="36" priority="8" operator="greaterThan">
      <formula>$L2</formula>
    </cfRule>
  </conditionalFormatting>
  <conditionalFormatting sqref="K2:K40">
    <cfRule type="cellIs" dxfId="35" priority="1" operator="between">
      <formula>$L2*0.65</formula>
      <formula>$L2</formula>
    </cfRule>
    <cfRule type="cellIs" dxfId="34" priority="2" operator="between">
      <formula>$L2*0.3</formula>
      <formula>$L2*0.65</formula>
    </cfRule>
    <cfRule type="cellIs" dxfId="33" priority="3" operator="between">
      <formula>0</formula>
      <formula>$L2*0.3</formula>
    </cfRule>
    <cfRule type="cellIs" dxfId="32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6F64-5686-4306-8B86-01A4A62B2582}">
  <sheetPr codeName="Sheet24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Ester Uwanna</v>
      </c>
      <c r="C2" s="132"/>
      <c r="F2" s="84">
        <v>1</v>
      </c>
      <c r="G2" s="77" t="s">
        <v>0</v>
      </c>
      <c r="H2" s="78">
        <f>K2</f>
        <v>0</v>
      </c>
      <c r="K2" s="78">
        <f>vert!AA14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vert!AA15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vert!AA16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vert!AA17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vert!AA18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vert!AA19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vert!AA20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vert!AA21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vert!AA22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vert!AA23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vert!AA24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vert!AA25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vert!AA26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vert!AA27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vert!AA28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vert!AA29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vert!AA30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vert!AA31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vert!AA32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vert!AA33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vert!AA34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vert!AA35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vert!AA36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vert!AA37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vert!AA38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vert!AA39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vert!AA40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vert!AA41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vert!AA42</f>
        <v>0</v>
      </c>
      <c r="L30" s="16">
        <v>4</v>
      </c>
    </row>
    <row r="31" spans="2:12" ht="16" thickBot="1" x14ac:dyDescent="0.25">
      <c r="K31" s="78" t="str">
        <f>vert!AA43</f>
        <v>Grade U</v>
      </c>
    </row>
    <row r="32" spans="2:12" ht="16" thickBot="1" x14ac:dyDescent="0.25">
      <c r="K32" s="78">
        <f>vert!AA44</f>
        <v>0</v>
      </c>
    </row>
    <row r="33" spans="2:11" ht="16" thickBot="1" x14ac:dyDescent="0.25">
      <c r="K33" s="78">
        <f>vert!AA45</f>
        <v>0</v>
      </c>
    </row>
    <row r="34" spans="2:11" ht="16" thickBot="1" x14ac:dyDescent="0.25">
      <c r="K34" s="78" t="str">
        <f>vert!AA46</f>
        <v>Ester Uwanna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vert!AA47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vert!AA48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vert!AA49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vert!AA50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vert!AA51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vert!AA52</f>
        <v/>
      </c>
    </row>
  </sheetData>
  <mergeCells count="3">
    <mergeCell ref="B2:C5"/>
    <mergeCell ref="B16:C22"/>
    <mergeCell ref="B25:C30"/>
  </mergeCells>
  <conditionalFormatting sqref="H2:H30">
    <cfRule type="cellIs" dxfId="31" priority="5" operator="between">
      <formula>$L2*0.65</formula>
      <formula>$L2</formula>
    </cfRule>
    <cfRule type="cellIs" dxfId="30" priority="6" operator="between">
      <formula>$L2*0.3</formula>
      <formula>$L2*0.65</formula>
    </cfRule>
    <cfRule type="cellIs" dxfId="29" priority="7" operator="between">
      <formula>0</formula>
      <formula>$L2*0.3</formula>
    </cfRule>
    <cfRule type="cellIs" dxfId="28" priority="8" operator="greaterThan">
      <formula>$L2</formula>
    </cfRule>
  </conditionalFormatting>
  <conditionalFormatting sqref="K2:K40">
    <cfRule type="cellIs" dxfId="27" priority="1" operator="between">
      <formula>$L2*0.65</formula>
      <formula>$L2</formula>
    </cfRule>
    <cfRule type="cellIs" dxfId="26" priority="2" operator="between">
      <formula>$L2*0.3</formula>
      <formula>$L2*0.65</formula>
    </cfRule>
    <cfRule type="cellIs" dxfId="25" priority="3" operator="between">
      <formula>0</formula>
      <formula>$L2*0.3</formula>
    </cfRule>
    <cfRule type="cellIs" dxfId="24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3979-276B-4412-8994-576F20A19F33}">
  <sheetPr codeName="Sheet25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Josephine Wilson</v>
      </c>
      <c r="C2" s="132"/>
      <c r="F2" s="84">
        <v>1</v>
      </c>
      <c r="G2" s="77" t="s">
        <v>0</v>
      </c>
      <c r="H2" s="78">
        <f>K2</f>
        <v>0</v>
      </c>
      <c r="K2" s="78">
        <f>vert!AB14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vert!AB15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vert!AB16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vert!AB17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vert!AB18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vert!AB19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vert!AB20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vert!AB21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vert!AB22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vert!AB23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vert!AB24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vert!AB25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vert!AB26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vert!AB27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vert!AB28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vert!AB29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vert!AB30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vert!AB31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vert!AB32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vert!AB33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vert!AB34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vert!AB35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vert!AB36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vert!AB37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vert!AB38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vert!AB39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vert!AB40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vert!AB41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vert!AB42</f>
        <v>0</v>
      </c>
      <c r="L30" s="16">
        <v>4</v>
      </c>
    </row>
    <row r="31" spans="2:12" ht="16" thickBot="1" x14ac:dyDescent="0.25">
      <c r="K31" s="78" t="str">
        <f>vert!AB43</f>
        <v>Grade U</v>
      </c>
    </row>
    <row r="32" spans="2:12" ht="16" thickBot="1" x14ac:dyDescent="0.25">
      <c r="K32" s="78">
        <f>vert!AB44</f>
        <v>0</v>
      </c>
    </row>
    <row r="33" spans="2:11" ht="16" thickBot="1" x14ac:dyDescent="0.25">
      <c r="K33" s="78">
        <f>vert!AB45</f>
        <v>0</v>
      </c>
    </row>
    <row r="34" spans="2:11" ht="16" thickBot="1" x14ac:dyDescent="0.25">
      <c r="K34" s="78" t="str">
        <f>vert!AB46</f>
        <v>Josephine Wilson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vert!AB47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vert!AB48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vert!AB49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vert!AB50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vert!AB51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vert!AB52</f>
        <v/>
      </c>
    </row>
  </sheetData>
  <mergeCells count="3">
    <mergeCell ref="B2:C5"/>
    <mergeCell ref="B16:C22"/>
    <mergeCell ref="B25:C30"/>
  </mergeCells>
  <conditionalFormatting sqref="H2:H30">
    <cfRule type="cellIs" dxfId="23" priority="5" operator="between">
      <formula>$L2*0.65</formula>
      <formula>$L2</formula>
    </cfRule>
    <cfRule type="cellIs" dxfId="22" priority="6" operator="between">
      <formula>$L2*0.3</formula>
      <formula>$L2*0.65</formula>
    </cfRule>
    <cfRule type="cellIs" dxfId="21" priority="7" operator="between">
      <formula>0</formula>
      <formula>$L2*0.3</formula>
    </cfRule>
    <cfRule type="cellIs" dxfId="20" priority="8" operator="greaterThan">
      <formula>$L2</formula>
    </cfRule>
  </conditionalFormatting>
  <conditionalFormatting sqref="K2:K40">
    <cfRule type="cellIs" dxfId="19" priority="1" operator="between">
      <formula>$L2*0.65</formula>
      <formula>$L2</formula>
    </cfRule>
    <cfRule type="cellIs" dxfId="18" priority="2" operator="between">
      <formula>$L2*0.3</formula>
      <formula>$L2*0.65</formula>
    </cfRule>
    <cfRule type="cellIs" dxfId="17" priority="3" operator="between">
      <formula>0</formula>
      <formula>$L2*0.3</formula>
    </cfRule>
    <cfRule type="cellIs" dxfId="16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98C8-2968-458D-A272-1231FDDA24E4}">
  <sheetPr codeName="Sheet26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0 0</v>
      </c>
      <c r="C2" s="132"/>
      <c r="F2" s="84">
        <v>1</v>
      </c>
      <c r="G2" s="77" t="s">
        <v>0</v>
      </c>
      <c r="H2" s="78">
        <f>K2</f>
        <v>0</v>
      </c>
      <c r="K2" s="78">
        <f>vert!AC14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vert!AC15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vert!AC16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vert!AC17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vert!AC18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vert!AC19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vert!AC20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vert!AC21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vert!AC22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vert!AC23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vert!AC24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vert!AC25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vert!AC26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vert!AC27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vert!AC28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vert!AC29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vert!AC30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vert!AC31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vert!AC32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vert!AC33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vert!AC34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vert!AC35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vert!AC36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vert!AC37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vert!AC38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vert!AC39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vert!AC40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vert!AC41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vert!AC42</f>
        <v>0</v>
      </c>
      <c r="L30" s="16">
        <v>4</v>
      </c>
    </row>
    <row r="31" spans="2:12" ht="16" thickBot="1" x14ac:dyDescent="0.25">
      <c r="K31" s="78" t="str">
        <f>vert!AC43</f>
        <v>Grade U</v>
      </c>
    </row>
    <row r="32" spans="2:12" ht="16" thickBot="1" x14ac:dyDescent="0.25">
      <c r="K32" s="78">
        <f>vert!AC44</f>
        <v>0</v>
      </c>
    </row>
    <row r="33" spans="2:11" ht="16" thickBot="1" x14ac:dyDescent="0.25">
      <c r="K33" s="78">
        <f>vert!AC45</f>
        <v>0</v>
      </c>
    </row>
    <row r="34" spans="2:11" ht="16" thickBot="1" x14ac:dyDescent="0.25">
      <c r="K34" s="78" t="str">
        <f>vert!AC46</f>
        <v>0 0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vert!AC47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vert!AC48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vert!AC49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vert!AC50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vert!AC51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vert!AC52</f>
        <v/>
      </c>
    </row>
  </sheetData>
  <mergeCells count="3">
    <mergeCell ref="B2:C5"/>
    <mergeCell ref="B16:C22"/>
    <mergeCell ref="B25:C30"/>
  </mergeCells>
  <conditionalFormatting sqref="H2:H30">
    <cfRule type="cellIs" dxfId="15" priority="5" operator="between">
      <formula>$L2*0.65</formula>
      <formula>$L2</formula>
    </cfRule>
    <cfRule type="cellIs" dxfId="14" priority="6" operator="between">
      <formula>$L2*0.3</formula>
      <formula>$L2*0.65</formula>
    </cfRule>
    <cfRule type="cellIs" dxfId="13" priority="7" operator="between">
      <formula>0</formula>
      <formula>$L2*0.3</formula>
    </cfRule>
    <cfRule type="cellIs" dxfId="12" priority="8" operator="greaterThan">
      <formula>$L2</formula>
    </cfRule>
  </conditionalFormatting>
  <conditionalFormatting sqref="K2:K40">
    <cfRule type="cellIs" dxfId="11" priority="1" operator="between">
      <formula>$L2*0.65</formula>
      <formula>$L2</formula>
    </cfRule>
    <cfRule type="cellIs" dxfId="10" priority="2" operator="between">
      <formula>$L2*0.3</formula>
      <formula>$L2*0.65</formula>
    </cfRule>
    <cfRule type="cellIs" dxfId="9" priority="3" operator="between">
      <formula>0</formula>
      <formula>$L2*0.3</formula>
    </cfRule>
    <cfRule type="cellIs" dxfId="8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59-1A0E-4066-9DCD-2A2DEC387D6A}">
  <sheetPr codeName="Sheet27"/>
  <dimension ref="B1:L40"/>
  <sheetViews>
    <sheetView zoomScale="53" zoomScaleNormal="70" workbookViewId="0">
      <selection activeCell="R42" sqref="R42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0 0</v>
      </c>
      <c r="C2" s="132"/>
      <c r="F2" s="84">
        <v>1</v>
      </c>
      <c r="G2" s="77" t="s">
        <v>0</v>
      </c>
      <c r="H2" s="78">
        <f>K2</f>
        <v>0</v>
      </c>
      <c r="K2" s="78">
        <f>vert!AD14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vert!AD15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vert!AD16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vert!AD17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vert!AD18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vert!AD19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vert!AD20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vert!AD21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vert!AD22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vert!AD23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vert!AD24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vert!AD25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vert!AD26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vert!AD27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vert!AD28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vert!AD29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vert!AD30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vert!AD31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vert!AD32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vert!AD33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vert!AD34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vert!AD35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vert!AD36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vert!AD37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vert!AD38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vert!AD39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vert!AD40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vert!AD41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vert!AD42</f>
        <v>0</v>
      </c>
      <c r="L30" s="16">
        <v>4</v>
      </c>
    </row>
    <row r="31" spans="2:12" ht="16" thickBot="1" x14ac:dyDescent="0.25">
      <c r="K31" s="78" t="str">
        <f>vert!AD43</f>
        <v>Grade U</v>
      </c>
    </row>
    <row r="32" spans="2:12" ht="16" thickBot="1" x14ac:dyDescent="0.25">
      <c r="K32" s="78">
        <f>vert!AD44</f>
        <v>0</v>
      </c>
    </row>
    <row r="33" spans="2:11" ht="16" thickBot="1" x14ac:dyDescent="0.25">
      <c r="K33" s="78">
        <f>vert!AD45</f>
        <v>0</v>
      </c>
    </row>
    <row r="34" spans="2:11" ht="16" thickBot="1" x14ac:dyDescent="0.25">
      <c r="K34" s="78" t="str">
        <f>vert!AD46</f>
        <v>0 0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vert!AD47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vert!AD48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vert!AD49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vert!AD50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vert!AD51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vert!AD52</f>
        <v/>
      </c>
    </row>
  </sheetData>
  <mergeCells count="3">
    <mergeCell ref="B2:C5"/>
    <mergeCell ref="B16:C22"/>
    <mergeCell ref="B25:C30"/>
  </mergeCells>
  <conditionalFormatting sqref="H2:H30">
    <cfRule type="cellIs" dxfId="7" priority="5" operator="between">
      <formula>$L2*0.65</formula>
      <formula>$L2</formula>
    </cfRule>
    <cfRule type="cellIs" dxfId="6" priority="6" operator="between">
      <formula>$L2*0.3</formula>
      <formula>$L2*0.65</formula>
    </cfRule>
    <cfRule type="cellIs" dxfId="5" priority="7" operator="between">
      <formula>0</formula>
      <formula>$L2*0.3</formula>
    </cfRule>
    <cfRule type="cellIs" dxfId="4" priority="8" operator="greaterThan">
      <formula>$L2</formula>
    </cfRule>
  </conditionalFormatting>
  <conditionalFormatting sqref="K2:K40">
    <cfRule type="cellIs" dxfId="3" priority="1" operator="between">
      <formula>$L2*0.65</formula>
      <formula>$L2</formula>
    </cfRule>
    <cfRule type="cellIs" dxfId="2" priority="2" operator="between">
      <formula>$L2*0.3</formula>
      <formula>$L2*0.65</formula>
    </cfRule>
    <cfRule type="cellIs" dxfId="1" priority="3" operator="between">
      <formula>0</formula>
      <formula>$L2*0.3</formula>
    </cfRule>
    <cfRule type="cellIs" dxfId="0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34F1-681F-49A5-8EAF-B2314F0E04A7}">
  <sheetPr codeName="Sheet2">
    <tabColor rgb="FFFF0000"/>
  </sheetPr>
  <dimension ref="A1:AG162"/>
  <sheetViews>
    <sheetView topLeftCell="A40" zoomScale="96" zoomScaleNormal="55" workbookViewId="0">
      <selection activeCell="B61" sqref="B61"/>
    </sheetView>
  </sheetViews>
  <sheetFormatPr baseColWidth="10" defaultColWidth="8.83203125" defaultRowHeight="17" customHeight="1" x14ac:dyDescent="0.2"/>
  <cols>
    <col min="1" max="1" width="7.83203125" customWidth="1"/>
    <col min="2" max="2" width="19.33203125" bestFit="1" customWidth="1"/>
    <col min="3" max="5" width="9.33203125" bestFit="1" customWidth="1"/>
    <col min="6" max="11" width="12" bestFit="1" customWidth="1"/>
    <col min="12" max="12" width="10.1640625" bestFit="1" customWidth="1"/>
    <col min="13" max="16" width="12" bestFit="1" customWidth="1"/>
    <col min="17" max="20" width="10.1640625" bestFit="1" customWidth="1"/>
    <col min="21" max="22" width="12" bestFit="1" customWidth="1"/>
    <col min="23" max="24" width="10.1640625" bestFit="1" customWidth="1"/>
    <col min="25" max="28" width="12" bestFit="1" customWidth="1"/>
    <col min="29" max="29" width="11.33203125" bestFit="1" customWidth="1"/>
    <col min="30" max="30" width="10.1640625" bestFit="1" customWidth="1"/>
    <col min="32" max="32" width="22.83203125" bestFit="1" customWidth="1"/>
    <col min="33" max="33" width="12" bestFit="1" customWidth="1"/>
  </cols>
  <sheetData>
    <row r="1" spans="1:33" ht="17" customHeight="1" thickBot="1" x14ac:dyDescent="0.6">
      <c r="A1" s="23"/>
      <c r="B1" s="1" t="s">
        <v>7</v>
      </c>
      <c r="C1" s="3">
        <v>0</v>
      </c>
      <c r="D1" s="3">
        <v>0</v>
      </c>
      <c r="E1" s="3">
        <v>0</v>
      </c>
      <c r="F1" s="11" t="s">
        <v>33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  <c r="T1" s="11" t="s">
        <v>49</v>
      </c>
      <c r="U1" s="11" t="s">
        <v>50</v>
      </c>
      <c r="V1" s="11" t="s">
        <v>51</v>
      </c>
      <c r="W1" s="11" t="s">
        <v>52</v>
      </c>
      <c r="X1" s="11" t="s">
        <v>53</v>
      </c>
      <c r="Y1" s="11" t="s">
        <v>54</v>
      </c>
      <c r="Z1" s="11" t="s">
        <v>55</v>
      </c>
      <c r="AA1" s="11" t="s">
        <v>56</v>
      </c>
      <c r="AB1" s="11" t="s">
        <v>57</v>
      </c>
      <c r="AC1" s="11" t="s">
        <v>58</v>
      </c>
      <c r="AD1" s="11" t="s">
        <v>59</v>
      </c>
    </row>
    <row r="2" spans="1:33" ht="17" customHeight="1" thickBot="1" x14ac:dyDescent="0.6">
      <c r="A2" s="23"/>
      <c r="B2" s="1" t="s">
        <v>8</v>
      </c>
      <c r="C2" s="3" t="s">
        <v>21</v>
      </c>
      <c r="D2" s="3" t="s">
        <v>21</v>
      </c>
      <c r="E2" s="3" t="s">
        <v>21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34</v>
      </c>
      <c r="T2" s="3" t="s">
        <v>34</v>
      </c>
      <c r="U2" s="3" t="s">
        <v>34</v>
      </c>
      <c r="V2" s="3" t="s">
        <v>34</v>
      </c>
      <c r="W2" s="3" t="s">
        <v>34</v>
      </c>
      <c r="X2" s="3" t="s">
        <v>34</v>
      </c>
      <c r="Y2" s="3" t="s">
        <v>34</v>
      </c>
      <c r="Z2" s="3" t="s">
        <v>34</v>
      </c>
      <c r="AA2" s="3" t="s">
        <v>34</v>
      </c>
      <c r="AB2" s="3" t="s">
        <v>34</v>
      </c>
      <c r="AC2" s="3" t="s">
        <v>34</v>
      </c>
      <c r="AD2" s="26" t="s">
        <v>34</v>
      </c>
    </row>
    <row r="3" spans="1:33" ht="17" customHeight="1" thickBot="1" x14ac:dyDescent="0.6">
      <c r="A3" s="23"/>
      <c r="B3" s="2" t="s">
        <v>9</v>
      </c>
      <c r="C3" s="4" t="s">
        <v>22</v>
      </c>
      <c r="D3" s="4" t="s">
        <v>22</v>
      </c>
      <c r="E3" s="4" t="s">
        <v>22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6" t="s">
        <v>62</v>
      </c>
    </row>
    <row r="4" spans="1:33" ht="17" customHeight="1" thickBot="1" x14ac:dyDescent="0.6">
      <c r="A4" s="23"/>
      <c r="B4" s="2" t="s">
        <v>10</v>
      </c>
      <c r="C4" s="4">
        <v>1</v>
      </c>
      <c r="D4" s="4">
        <v>2</v>
      </c>
      <c r="E4" s="4">
        <v>3</v>
      </c>
      <c r="F4" s="4">
        <v>2400001</v>
      </c>
      <c r="G4" s="4">
        <v>2400002</v>
      </c>
      <c r="H4" s="4">
        <v>2400003</v>
      </c>
      <c r="I4" s="4">
        <v>2400004</v>
      </c>
      <c r="J4" s="4">
        <v>2400005</v>
      </c>
      <c r="K4" s="4">
        <v>2400006</v>
      </c>
      <c r="L4" s="4">
        <v>2400007</v>
      </c>
      <c r="M4" s="4">
        <v>2400008</v>
      </c>
      <c r="N4" s="4">
        <v>2400009</v>
      </c>
      <c r="O4" s="4">
        <v>2400010</v>
      </c>
      <c r="P4" s="4">
        <v>2400011</v>
      </c>
      <c r="Q4" s="4">
        <v>2400012</v>
      </c>
      <c r="R4" s="4">
        <v>2400013</v>
      </c>
      <c r="S4" s="4">
        <v>2400014</v>
      </c>
      <c r="T4" s="4">
        <v>2400015</v>
      </c>
      <c r="U4" s="4">
        <v>2400016</v>
      </c>
      <c r="V4" s="4">
        <v>2400017</v>
      </c>
      <c r="W4" s="4">
        <v>2400018</v>
      </c>
      <c r="X4" s="4">
        <v>2400019</v>
      </c>
      <c r="Y4" s="4">
        <v>2400020</v>
      </c>
      <c r="Z4" s="4">
        <v>2400021</v>
      </c>
      <c r="AA4" s="4">
        <v>2400022</v>
      </c>
      <c r="AB4" s="4">
        <v>2400023</v>
      </c>
      <c r="AC4" s="4">
        <v>2400024</v>
      </c>
      <c r="AD4" s="6">
        <v>2400025</v>
      </c>
    </row>
    <row r="5" spans="1:33" ht="17" customHeight="1" thickBot="1" x14ac:dyDescent="0.6">
      <c r="A5" s="23"/>
      <c r="B5" s="2" t="s">
        <v>11</v>
      </c>
      <c r="C5" s="4" t="s">
        <v>23</v>
      </c>
      <c r="D5" s="4" t="s">
        <v>31</v>
      </c>
      <c r="E5" s="4" t="s">
        <v>32</v>
      </c>
      <c r="F5" s="4" t="str">
        <f>IF(FullPaper!E7="",'Odd&amp;Even'!E7,FullPaper!E7)</f>
        <v>Ethan</v>
      </c>
      <c r="G5" s="4" t="str">
        <f>IF(FullPaper!E8="",'Odd&amp;Even'!E8,FullPaper!E8)</f>
        <v>Rubie</v>
      </c>
      <c r="H5" s="4" t="str">
        <f>IF(FullPaper!E9="",'Odd&amp;Even'!E9,FullPaper!E9)</f>
        <v>Jensen</v>
      </c>
      <c r="I5" s="4" t="str">
        <f>IF(FullPaper!E10="",'Odd&amp;Even'!E10,FullPaper!E10)</f>
        <v>Kaitlin</v>
      </c>
      <c r="J5" s="4" t="str">
        <f>IF(FullPaper!E11="",'Odd&amp;Even'!E11,FullPaper!E11)</f>
        <v>Daniel</v>
      </c>
      <c r="K5" s="4" t="str">
        <f>IF(FullPaper!E12="",'Odd&amp;Even'!E12,FullPaper!E12)</f>
        <v>Lilmay</v>
      </c>
      <c r="L5" s="4" t="str">
        <f>IF(FullPaper!E13="",'Odd&amp;Even'!E13,FullPaper!E13)</f>
        <v>Emily</v>
      </c>
      <c r="M5" s="4" t="str">
        <f>IF(FullPaper!E14="",'Odd&amp;Even'!E14,FullPaper!E14)</f>
        <v>Yasmin</v>
      </c>
      <c r="N5" s="4" t="str">
        <f>IF(FullPaper!E15="",'Odd&amp;Even'!E15,FullPaper!E15)</f>
        <v>Mia</v>
      </c>
      <c r="O5" s="4" t="str">
        <f>IF(FullPaper!E16="",'Odd&amp;Even'!E16,FullPaper!E16)</f>
        <v>Dylan</v>
      </c>
      <c r="P5" s="4" t="str">
        <f>IF(FullPaper!E17="",'Odd&amp;Even'!E17,FullPaper!E17)</f>
        <v>Scarlet</v>
      </c>
      <c r="Q5" s="4" t="str">
        <f>IF(FullPaper!E18="",'Odd&amp;Even'!E18,FullPaper!E18)</f>
        <v>Tallilah</v>
      </c>
      <c r="R5" s="4" t="str">
        <f>IF(FullPaper!E19="",'Odd&amp;Even'!E19,FullPaper!E19)</f>
        <v>Macie</v>
      </c>
      <c r="S5" s="4" t="str">
        <f>IF(FullPaper!E20="",'Odd&amp;Even'!E20,FullPaper!E20)</f>
        <v>Co nnie</v>
      </c>
      <c r="T5" s="4" t="str">
        <f>IF(FullPaper!E21="",'Odd&amp;Even'!E21,FullPaper!E21)</f>
        <v>Leah</v>
      </c>
      <c r="U5" s="4" t="str">
        <f>IF(FullPaper!E22="",'Odd&amp;Even'!E22,FullPaper!E22)</f>
        <v>Hollie</v>
      </c>
      <c r="V5" s="4" t="str">
        <f>IF(FullPaper!E23="",'Odd&amp;Even'!E23,FullPaper!E23)</f>
        <v>Sophie</v>
      </c>
      <c r="W5" s="4" t="str">
        <f>IF(FullPaper!E24="",'Odd&amp;Even'!E24,FullPaper!E24)</f>
        <v>Mia</v>
      </c>
      <c r="X5" s="4" t="str">
        <f>IF(FullPaper!E25="",'Odd&amp;Even'!E25,FullPaper!E25)</f>
        <v>Megan</v>
      </c>
      <c r="Y5" s="4" t="str">
        <f>IF(FullPaper!E26="",'Odd&amp;Even'!E26,FullPaper!E26)</f>
        <v>Shannon</v>
      </c>
      <c r="Z5" s="4" t="str">
        <f>IF(FullPaper!E27="",'Odd&amp;Even'!E27,FullPaper!E27)</f>
        <v>Lillymay</v>
      </c>
      <c r="AA5" s="4" t="str">
        <f>IF(FullPaper!E28="",'Odd&amp;Even'!E28,FullPaper!E28)</f>
        <v>Ester</v>
      </c>
      <c r="AB5" s="4" t="str">
        <f>IF(FullPaper!E29="",'Odd&amp;Even'!E29,FullPaper!E29)</f>
        <v>Josephine</v>
      </c>
      <c r="AC5" s="4">
        <f>IF(FullPaper!E30="",'Odd&amp;Even'!E30,FullPaper!E30)</f>
        <v>0</v>
      </c>
      <c r="AD5" s="6">
        <f>IF(FullPaper!E31="",'Odd&amp;Even'!E31,FullPaper!E31)</f>
        <v>0</v>
      </c>
    </row>
    <row r="6" spans="1:33" ht="17" customHeight="1" thickBot="1" x14ac:dyDescent="0.6">
      <c r="A6" s="23"/>
      <c r="B6" s="44" t="s">
        <v>12</v>
      </c>
      <c r="C6" s="45" t="s">
        <v>24</v>
      </c>
      <c r="D6" s="45" t="s">
        <v>24</v>
      </c>
      <c r="E6" s="45" t="s">
        <v>24</v>
      </c>
      <c r="F6" s="45" t="str">
        <f>IF(FullPaper!F7="",'Odd&amp;Even'!F7,FullPaper!F7)</f>
        <v>Arthur</v>
      </c>
      <c r="G6" s="45" t="str">
        <f>IF(FullPaper!F8="",'Odd&amp;Even'!F8,FullPaper!F8)</f>
        <v>Bennett</v>
      </c>
      <c r="H6" s="45" t="str">
        <f>IF(FullPaper!F9="",'Odd&amp;Even'!F9,FullPaper!F9)</f>
        <v>Blanchard</v>
      </c>
      <c r="I6" s="45" t="str">
        <f>IF(FullPaper!F10="",'Odd&amp;Even'!F10,FullPaper!F10)</f>
        <v>Bracken</v>
      </c>
      <c r="J6" s="45" t="str">
        <f>IF(FullPaper!F11="",'Odd&amp;Even'!F11,FullPaper!F11)</f>
        <v>Brown</v>
      </c>
      <c r="K6" s="45" t="str">
        <f>IF(FullPaper!F12="",'Odd&amp;Even'!F12,FullPaper!F12)</f>
        <v>Carney</v>
      </c>
      <c r="L6" s="45" t="str">
        <f>IF(FullPaper!F13="",'Odd&amp;Even'!F13,FullPaper!F13)</f>
        <v>Crowe</v>
      </c>
      <c r="M6" s="45" t="str">
        <f>IF(FullPaper!F14="",'Odd&amp;Even'!F14,FullPaper!F14)</f>
        <v>Dantas</v>
      </c>
      <c r="N6" s="45" t="str">
        <f>IF(FullPaper!F15="",'Odd&amp;Even'!F15,FullPaper!F15)</f>
        <v>Duffy</v>
      </c>
      <c r="O6" s="45" t="str">
        <f>IF(FullPaper!F16="",'Odd&amp;Even'!F16,FullPaper!F16)</f>
        <v>Edwards</v>
      </c>
      <c r="P6" s="45" t="str">
        <f>IF(FullPaper!F17="",'Odd&amp;Even'!F17,FullPaper!F17)</f>
        <v>Carmichael</v>
      </c>
      <c r="Q6" s="45" t="str">
        <f>IF(FullPaper!F18="",'Odd&amp;Even'!F18,FullPaper!F18)</f>
        <v>Hgolt</v>
      </c>
      <c r="R6" s="45" t="str">
        <f>IF(FullPaper!F19="",'Odd&amp;Even'!F19,FullPaper!F19)</f>
        <v>Kerrigan</v>
      </c>
      <c r="S6" s="45" t="str">
        <f>IF(FullPaper!F20="",'Odd&amp;Even'!F20,FullPaper!F20)</f>
        <v>Maddison</v>
      </c>
      <c r="T6" s="45" t="str">
        <f>IF(FullPaper!F21="",'Odd&amp;Even'!F21,FullPaper!F21)</f>
        <v>Moss</v>
      </c>
      <c r="U6" s="45" t="str">
        <f>IF(FullPaper!F22="",'Odd&amp;Even'!F22,FullPaper!F22)</f>
        <v>Pemberton</v>
      </c>
      <c r="V6" s="45" t="str">
        <f>IF(FullPaper!F23="",'Odd&amp;Even'!F23,FullPaper!F23)</f>
        <v>Potter</v>
      </c>
      <c r="W6" s="45" t="str">
        <f>IF(FullPaper!F24="",'Odd&amp;Even'!F24,FullPaper!F24)</f>
        <v>Rutherford</v>
      </c>
      <c r="X6" s="45" t="str">
        <f>IF(FullPaper!F25="",'Odd&amp;Even'!F25,FullPaper!F25)</f>
        <v>Smith</v>
      </c>
      <c r="Y6" s="45" t="str">
        <f>IF(FullPaper!F26="",'Odd&amp;Even'!F26,FullPaper!F26)</f>
        <v>Stringer</v>
      </c>
      <c r="Z6" s="45" t="str">
        <f>IF(FullPaper!F27="",'Odd&amp;Even'!F27,FullPaper!F27)</f>
        <v>Taylor</v>
      </c>
      <c r="AA6" s="45" t="str">
        <f>IF(FullPaper!F28="",'Odd&amp;Even'!F28,FullPaper!F28)</f>
        <v>Uwanna</v>
      </c>
      <c r="AB6" s="45" t="str">
        <f>IF(FullPaper!F29="",'Odd&amp;Even'!F29,FullPaper!F29)</f>
        <v>Wilson</v>
      </c>
      <c r="AC6" s="45">
        <f>IF(FullPaper!F30="",'Odd&amp;Even'!F30,FullPaper!F30)</f>
        <v>0</v>
      </c>
      <c r="AD6" s="46">
        <f>IF(FullPaper!F31="",'Odd&amp;Even'!F31,FullPaper!F31)</f>
        <v>0</v>
      </c>
    </row>
    <row r="7" spans="1:33" ht="17" customHeight="1" thickBot="1" x14ac:dyDescent="0.6">
      <c r="A7" s="23"/>
      <c r="B7" s="93" t="s">
        <v>63</v>
      </c>
      <c r="C7" s="7"/>
      <c r="D7" s="7"/>
      <c r="E7" s="7"/>
      <c r="F7" s="7" t="str">
        <f>F5&amp;" "&amp;F6</f>
        <v>Ethan Arthur</v>
      </c>
      <c r="G7" s="7" t="str">
        <f t="shared" ref="G7:AD7" si="0">G5&amp;" "&amp;G6</f>
        <v>Rubie Bennett</v>
      </c>
      <c r="H7" s="7" t="str">
        <f t="shared" si="0"/>
        <v>Jensen Blanchard</v>
      </c>
      <c r="I7" s="7" t="str">
        <f t="shared" si="0"/>
        <v>Kaitlin Bracken</v>
      </c>
      <c r="J7" s="7" t="str">
        <f t="shared" si="0"/>
        <v>Daniel Brown</v>
      </c>
      <c r="K7" s="7" t="str">
        <f t="shared" si="0"/>
        <v>Lilmay Carney</v>
      </c>
      <c r="L7" s="7" t="str">
        <f t="shared" si="0"/>
        <v>Emily Crowe</v>
      </c>
      <c r="M7" s="7" t="str">
        <f t="shared" si="0"/>
        <v>Yasmin Dantas</v>
      </c>
      <c r="N7" s="7" t="str">
        <f t="shared" si="0"/>
        <v>Mia Duffy</v>
      </c>
      <c r="O7" s="7" t="str">
        <f t="shared" si="0"/>
        <v>Dylan Edwards</v>
      </c>
      <c r="P7" s="7" t="str">
        <f t="shared" si="0"/>
        <v>Scarlet Carmichael</v>
      </c>
      <c r="Q7" s="7" t="str">
        <f t="shared" si="0"/>
        <v>Tallilah Hgolt</v>
      </c>
      <c r="R7" s="7" t="str">
        <f t="shared" si="0"/>
        <v>Macie Kerrigan</v>
      </c>
      <c r="S7" s="7" t="str">
        <f t="shared" si="0"/>
        <v>Co nnie Maddison</v>
      </c>
      <c r="T7" s="7" t="str">
        <f t="shared" si="0"/>
        <v>Leah Moss</v>
      </c>
      <c r="U7" s="7" t="str">
        <f t="shared" si="0"/>
        <v>Hollie Pemberton</v>
      </c>
      <c r="V7" s="7" t="str">
        <f t="shared" si="0"/>
        <v>Sophie Potter</v>
      </c>
      <c r="W7" s="7" t="str">
        <f t="shared" si="0"/>
        <v>Mia Rutherford</v>
      </c>
      <c r="X7" s="7" t="str">
        <f t="shared" si="0"/>
        <v>Megan Smith</v>
      </c>
      <c r="Y7" s="7" t="str">
        <f t="shared" si="0"/>
        <v>Shannon Stringer</v>
      </c>
      <c r="Z7" s="7" t="str">
        <f t="shared" si="0"/>
        <v>Lillymay Taylor</v>
      </c>
      <c r="AA7" s="7" t="str">
        <f t="shared" si="0"/>
        <v>Ester Uwanna</v>
      </c>
      <c r="AB7" s="7" t="str">
        <f t="shared" si="0"/>
        <v>Josephine Wilson</v>
      </c>
      <c r="AC7" s="7" t="str">
        <f t="shared" si="0"/>
        <v>0 0</v>
      </c>
      <c r="AD7" s="7" t="str">
        <f t="shared" si="0"/>
        <v>0 0</v>
      </c>
    </row>
    <row r="8" spans="1:33" ht="17" customHeight="1" thickBot="1" x14ac:dyDescent="0.25">
      <c r="A8" s="129" t="s">
        <v>64</v>
      </c>
      <c r="B8" s="1" t="s">
        <v>10</v>
      </c>
      <c r="C8" s="38">
        <f>C14+C17+C23+C30+C34+C35+C42</f>
        <v>33</v>
      </c>
      <c r="D8" s="38">
        <f t="shared" ref="D8:AD8" si="1">D14+D17+D23+D30+D34+D35+D42</f>
        <v>0</v>
      </c>
      <c r="E8" s="38">
        <f t="shared" si="1"/>
        <v>0</v>
      </c>
      <c r="F8" s="38">
        <f t="shared" si="1"/>
        <v>0</v>
      </c>
      <c r="G8" s="38">
        <f t="shared" si="1"/>
        <v>0</v>
      </c>
      <c r="H8" s="38">
        <f t="shared" si="1"/>
        <v>0</v>
      </c>
      <c r="I8" s="38">
        <f t="shared" si="1"/>
        <v>0</v>
      </c>
      <c r="J8" s="38">
        <f t="shared" si="1"/>
        <v>19</v>
      </c>
      <c r="K8" s="38">
        <f t="shared" si="1"/>
        <v>0</v>
      </c>
      <c r="L8" s="38">
        <f t="shared" si="1"/>
        <v>0</v>
      </c>
      <c r="M8" s="38">
        <f t="shared" si="1"/>
        <v>0</v>
      </c>
      <c r="N8" s="38">
        <f t="shared" si="1"/>
        <v>0</v>
      </c>
      <c r="O8" s="38">
        <f t="shared" si="1"/>
        <v>11</v>
      </c>
      <c r="P8" s="38">
        <f t="shared" si="1"/>
        <v>0</v>
      </c>
      <c r="Q8" s="38">
        <f t="shared" si="1"/>
        <v>0</v>
      </c>
      <c r="R8" s="38">
        <f t="shared" si="1"/>
        <v>4</v>
      </c>
      <c r="S8" s="38">
        <f t="shared" si="1"/>
        <v>0</v>
      </c>
      <c r="T8" s="38">
        <f t="shared" si="1"/>
        <v>0</v>
      </c>
      <c r="U8" s="38">
        <f t="shared" si="1"/>
        <v>7</v>
      </c>
      <c r="V8" s="38">
        <f t="shared" si="1"/>
        <v>0</v>
      </c>
      <c r="W8" s="38">
        <f t="shared" si="1"/>
        <v>0</v>
      </c>
      <c r="X8" s="38">
        <f t="shared" si="1"/>
        <v>0</v>
      </c>
      <c r="Y8" s="38">
        <f t="shared" si="1"/>
        <v>14</v>
      </c>
      <c r="Z8" s="38">
        <f t="shared" si="1"/>
        <v>0</v>
      </c>
      <c r="AA8" s="38">
        <f t="shared" si="1"/>
        <v>0</v>
      </c>
      <c r="AB8" s="38">
        <f t="shared" si="1"/>
        <v>0</v>
      </c>
      <c r="AC8" s="38">
        <f t="shared" si="1"/>
        <v>0</v>
      </c>
      <c r="AD8" s="38">
        <f t="shared" si="1"/>
        <v>0</v>
      </c>
    </row>
    <row r="9" spans="1:33" ht="17" customHeight="1" thickBot="1" x14ac:dyDescent="0.25">
      <c r="A9" s="129"/>
      <c r="B9" s="40" t="s">
        <v>65</v>
      </c>
      <c r="C9" s="28">
        <f>C16+C22+C24+C25+C27+C38+C39+C40</f>
        <v>32</v>
      </c>
      <c r="D9" s="28">
        <f t="shared" ref="D9:AD9" si="2">D16+D22+D24+D25+D27+D38+D39+D40</f>
        <v>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  <c r="J9" s="28">
        <f t="shared" si="2"/>
        <v>13</v>
      </c>
      <c r="K9" s="28">
        <f t="shared" si="2"/>
        <v>0</v>
      </c>
      <c r="L9" s="28">
        <f t="shared" si="2"/>
        <v>0</v>
      </c>
      <c r="M9" s="28">
        <f t="shared" si="2"/>
        <v>0</v>
      </c>
      <c r="N9" s="28">
        <f t="shared" si="2"/>
        <v>0</v>
      </c>
      <c r="O9" s="28">
        <f t="shared" si="2"/>
        <v>5</v>
      </c>
      <c r="P9" s="28">
        <f t="shared" si="2"/>
        <v>0</v>
      </c>
      <c r="Q9" s="28">
        <f t="shared" si="2"/>
        <v>0</v>
      </c>
      <c r="R9" s="28">
        <f t="shared" si="2"/>
        <v>1</v>
      </c>
      <c r="S9" s="28">
        <f t="shared" si="2"/>
        <v>0</v>
      </c>
      <c r="T9" s="28">
        <f t="shared" si="2"/>
        <v>0</v>
      </c>
      <c r="U9" s="28">
        <f t="shared" si="2"/>
        <v>1</v>
      </c>
      <c r="V9" s="28">
        <f t="shared" si="2"/>
        <v>0</v>
      </c>
      <c r="W9" s="28">
        <f t="shared" si="2"/>
        <v>0</v>
      </c>
      <c r="X9" s="28">
        <f t="shared" si="2"/>
        <v>0</v>
      </c>
      <c r="Y9" s="28">
        <f t="shared" si="2"/>
        <v>14</v>
      </c>
      <c r="Z9" s="28">
        <f t="shared" si="2"/>
        <v>0</v>
      </c>
      <c r="AA9" s="28">
        <f t="shared" si="2"/>
        <v>0</v>
      </c>
      <c r="AB9" s="28">
        <f t="shared" si="2"/>
        <v>0</v>
      </c>
      <c r="AC9" s="28">
        <f t="shared" si="2"/>
        <v>0</v>
      </c>
      <c r="AD9" s="28">
        <f t="shared" si="2"/>
        <v>0</v>
      </c>
    </row>
    <row r="10" spans="1:33" ht="17" customHeight="1" thickBot="1" x14ac:dyDescent="0.25">
      <c r="A10" s="129"/>
      <c r="B10" s="40" t="s">
        <v>2</v>
      </c>
      <c r="C10" s="28">
        <f>C18+C21+C28+C31+C37+C41</f>
        <v>27</v>
      </c>
      <c r="D10" s="28">
        <f t="shared" ref="D10:AD10" si="3">D18+D21+D28+D31+D37+D41</f>
        <v>0</v>
      </c>
      <c r="E10" s="28">
        <f t="shared" si="3"/>
        <v>0</v>
      </c>
      <c r="F10" s="28">
        <f t="shared" si="3"/>
        <v>0</v>
      </c>
      <c r="G10" s="28">
        <f t="shared" si="3"/>
        <v>0</v>
      </c>
      <c r="H10" s="28">
        <f t="shared" si="3"/>
        <v>0</v>
      </c>
      <c r="I10" s="28">
        <f t="shared" si="3"/>
        <v>0</v>
      </c>
      <c r="J10" s="28">
        <f t="shared" si="3"/>
        <v>3</v>
      </c>
      <c r="K10" s="28">
        <f t="shared" si="3"/>
        <v>0</v>
      </c>
      <c r="L10" s="28">
        <f t="shared" si="3"/>
        <v>0</v>
      </c>
      <c r="M10" s="28">
        <f t="shared" si="3"/>
        <v>0</v>
      </c>
      <c r="N10" s="28">
        <f t="shared" si="3"/>
        <v>0</v>
      </c>
      <c r="O10" s="28">
        <f t="shared" si="3"/>
        <v>3</v>
      </c>
      <c r="P10" s="28">
        <f t="shared" si="3"/>
        <v>0</v>
      </c>
      <c r="Q10" s="28">
        <f t="shared" si="3"/>
        <v>0</v>
      </c>
      <c r="R10" s="28">
        <f t="shared" si="3"/>
        <v>1</v>
      </c>
      <c r="S10" s="28">
        <f t="shared" si="3"/>
        <v>0</v>
      </c>
      <c r="T10" s="28">
        <f t="shared" si="3"/>
        <v>0</v>
      </c>
      <c r="U10" s="28">
        <f t="shared" si="3"/>
        <v>0</v>
      </c>
      <c r="V10" s="28">
        <f t="shared" si="3"/>
        <v>0</v>
      </c>
      <c r="W10" s="28">
        <f t="shared" si="3"/>
        <v>0</v>
      </c>
      <c r="X10" s="28">
        <f t="shared" si="3"/>
        <v>0</v>
      </c>
      <c r="Y10" s="28">
        <f t="shared" si="3"/>
        <v>8</v>
      </c>
      <c r="Z10" s="28">
        <f t="shared" si="3"/>
        <v>0</v>
      </c>
      <c r="AA10" s="28">
        <f t="shared" si="3"/>
        <v>0</v>
      </c>
      <c r="AB10" s="28">
        <f t="shared" si="3"/>
        <v>0</v>
      </c>
      <c r="AC10" s="28">
        <f t="shared" si="3"/>
        <v>0</v>
      </c>
      <c r="AD10" s="28">
        <f t="shared" si="3"/>
        <v>0</v>
      </c>
    </row>
    <row r="11" spans="1:33" ht="17" customHeight="1" thickBot="1" x14ac:dyDescent="0.25">
      <c r="A11" s="129"/>
      <c r="B11" s="40" t="s">
        <v>66</v>
      </c>
      <c r="C11" s="28">
        <f>C15+C20+C32+C36</f>
        <v>14</v>
      </c>
      <c r="D11" s="28">
        <f t="shared" ref="D11:AD11" si="4">D15+D20+D32+D36</f>
        <v>0</v>
      </c>
      <c r="E11" s="28">
        <f t="shared" si="4"/>
        <v>0</v>
      </c>
      <c r="F11" s="28">
        <f t="shared" si="4"/>
        <v>0</v>
      </c>
      <c r="G11" s="28">
        <f t="shared" si="4"/>
        <v>0</v>
      </c>
      <c r="H11" s="28">
        <f t="shared" si="4"/>
        <v>0</v>
      </c>
      <c r="I11" s="28">
        <f t="shared" si="4"/>
        <v>0</v>
      </c>
      <c r="J11" s="28">
        <f t="shared" si="4"/>
        <v>9</v>
      </c>
      <c r="K11" s="28">
        <f t="shared" si="4"/>
        <v>0</v>
      </c>
      <c r="L11" s="28">
        <f t="shared" si="4"/>
        <v>0</v>
      </c>
      <c r="M11" s="28">
        <f t="shared" si="4"/>
        <v>0</v>
      </c>
      <c r="N11" s="28">
        <f t="shared" si="4"/>
        <v>0</v>
      </c>
      <c r="O11" s="28">
        <f t="shared" si="4"/>
        <v>8</v>
      </c>
      <c r="P11" s="28">
        <f t="shared" si="4"/>
        <v>0</v>
      </c>
      <c r="Q11" s="28">
        <f t="shared" si="4"/>
        <v>0</v>
      </c>
      <c r="R11" s="28">
        <f t="shared" si="4"/>
        <v>1</v>
      </c>
      <c r="S11" s="28">
        <f t="shared" si="4"/>
        <v>0</v>
      </c>
      <c r="T11" s="28">
        <f t="shared" si="4"/>
        <v>0</v>
      </c>
      <c r="U11" s="28">
        <f t="shared" si="4"/>
        <v>3</v>
      </c>
      <c r="V11" s="28">
        <f t="shared" si="4"/>
        <v>0</v>
      </c>
      <c r="W11" s="28">
        <f t="shared" si="4"/>
        <v>0</v>
      </c>
      <c r="X11" s="28">
        <f t="shared" si="4"/>
        <v>0</v>
      </c>
      <c r="Y11" s="28">
        <f t="shared" si="4"/>
        <v>10</v>
      </c>
      <c r="Z11" s="28">
        <f t="shared" si="4"/>
        <v>0</v>
      </c>
      <c r="AA11" s="28">
        <f t="shared" si="4"/>
        <v>0</v>
      </c>
      <c r="AB11" s="28">
        <f t="shared" si="4"/>
        <v>0</v>
      </c>
      <c r="AC11" s="28">
        <f t="shared" si="4"/>
        <v>0</v>
      </c>
      <c r="AD11" s="28">
        <f t="shared" si="4"/>
        <v>0</v>
      </c>
    </row>
    <row r="12" spans="1:33" ht="17" customHeight="1" thickBot="1" x14ac:dyDescent="0.25">
      <c r="A12" s="130"/>
      <c r="B12" s="41" t="s">
        <v>67</v>
      </c>
      <c r="C12" s="37">
        <f>C19+C26+C29+C33</f>
        <v>14</v>
      </c>
      <c r="D12" s="37">
        <f t="shared" ref="D12:AD12" si="5">D19+D26+D29+D33</f>
        <v>0</v>
      </c>
      <c r="E12" s="37">
        <f t="shared" si="5"/>
        <v>0</v>
      </c>
      <c r="F12" s="37">
        <f t="shared" si="5"/>
        <v>0</v>
      </c>
      <c r="G12" s="37">
        <f t="shared" si="5"/>
        <v>0</v>
      </c>
      <c r="H12" s="37">
        <f t="shared" si="5"/>
        <v>0</v>
      </c>
      <c r="I12" s="37">
        <f t="shared" si="5"/>
        <v>0</v>
      </c>
      <c r="J12" s="37">
        <f t="shared" si="5"/>
        <v>6</v>
      </c>
      <c r="K12" s="37">
        <f t="shared" si="5"/>
        <v>0</v>
      </c>
      <c r="L12" s="37">
        <f t="shared" si="5"/>
        <v>0</v>
      </c>
      <c r="M12" s="37">
        <f t="shared" si="5"/>
        <v>0</v>
      </c>
      <c r="N12" s="37">
        <f t="shared" si="5"/>
        <v>0</v>
      </c>
      <c r="O12" s="37">
        <f t="shared" si="5"/>
        <v>0</v>
      </c>
      <c r="P12" s="37">
        <f t="shared" si="5"/>
        <v>0</v>
      </c>
      <c r="Q12" s="37">
        <f t="shared" si="5"/>
        <v>0</v>
      </c>
      <c r="R12" s="37">
        <f t="shared" si="5"/>
        <v>0</v>
      </c>
      <c r="S12" s="37">
        <f t="shared" si="5"/>
        <v>0</v>
      </c>
      <c r="T12" s="37">
        <f t="shared" si="5"/>
        <v>0</v>
      </c>
      <c r="U12" s="37">
        <f t="shared" si="5"/>
        <v>2</v>
      </c>
      <c r="V12" s="37">
        <f t="shared" si="5"/>
        <v>0</v>
      </c>
      <c r="W12" s="37">
        <f t="shared" si="5"/>
        <v>0</v>
      </c>
      <c r="X12" s="37">
        <f t="shared" si="5"/>
        <v>0</v>
      </c>
      <c r="Y12" s="37">
        <f t="shared" si="5"/>
        <v>5</v>
      </c>
      <c r="Z12" s="37">
        <f t="shared" si="5"/>
        <v>0</v>
      </c>
      <c r="AA12" s="37">
        <f t="shared" si="5"/>
        <v>0</v>
      </c>
      <c r="AB12" s="37">
        <f t="shared" si="5"/>
        <v>0</v>
      </c>
      <c r="AC12" s="37">
        <f t="shared" si="5"/>
        <v>0</v>
      </c>
      <c r="AD12" s="37">
        <f t="shared" si="5"/>
        <v>0</v>
      </c>
    </row>
    <row r="13" spans="1:33" ht="17" customHeight="1" thickBot="1" x14ac:dyDescent="0.6">
      <c r="A13" s="42"/>
      <c r="B13" s="72" t="s">
        <v>13</v>
      </c>
      <c r="C13" s="99">
        <f>SUM(C8:C12)</f>
        <v>120</v>
      </c>
      <c r="D13" s="99">
        <f t="shared" ref="D13:AD13" si="6">SUM(D8:D12)</f>
        <v>0</v>
      </c>
      <c r="E13" s="99">
        <f t="shared" si="6"/>
        <v>0</v>
      </c>
      <c r="F13" s="99">
        <f t="shared" si="6"/>
        <v>0</v>
      </c>
      <c r="G13" s="99">
        <f t="shared" si="6"/>
        <v>0</v>
      </c>
      <c r="H13" s="99">
        <f t="shared" si="6"/>
        <v>0</v>
      </c>
      <c r="I13" s="99">
        <f t="shared" si="6"/>
        <v>0</v>
      </c>
      <c r="J13" s="99">
        <f t="shared" si="6"/>
        <v>50</v>
      </c>
      <c r="K13" s="99">
        <f t="shared" si="6"/>
        <v>0</v>
      </c>
      <c r="L13" s="99">
        <f t="shared" si="6"/>
        <v>0</v>
      </c>
      <c r="M13" s="99">
        <f t="shared" si="6"/>
        <v>0</v>
      </c>
      <c r="N13" s="99">
        <f t="shared" si="6"/>
        <v>0</v>
      </c>
      <c r="O13" s="99">
        <f t="shared" si="6"/>
        <v>27</v>
      </c>
      <c r="P13" s="99">
        <f t="shared" si="6"/>
        <v>0</v>
      </c>
      <c r="Q13" s="99">
        <f t="shared" si="6"/>
        <v>0</v>
      </c>
      <c r="R13" s="99">
        <f t="shared" si="6"/>
        <v>7</v>
      </c>
      <c r="S13" s="99">
        <f t="shared" si="6"/>
        <v>0</v>
      </c>
      <c r="T13" s="99">
        <f t="shared" si="6"/>
        <v>0</v>
      </c>
      <c r="U13" s="99">
        <f t="shared" si="6"/>
        <v>13</v>
      </c>
      <c r="V13" s="99">
        <f t="shared" si="6"/>
        <v>0</v>
      </c>
      <c r="W13" s="99">
        <f t="shared" si="6"/>
        <v>0</v>
      </c>
      <c r="X13" s="99">
        <f t="shared" si="6"/>
        <v>0</v>
      </c>
      <c r="Y13" s="99">
        <f t="shared" si="6"/>
        <v>51</v>
      </c>
      <c r="Z13" s="99">
        <f t="shared" si="6"/>
        <v>0</v>
      </c>
      <c r="AA13" s="99">
        <f t="shared" si="6"/>
        <v>0</v>
      </c>
      <c r="AB13" s="99">
        <f t="shared" si="6"/>
        <v>0</v>
      </c>
      <c r="AC13" s="99">
        <f t="shared" si="6"/>
        <v>0</v>
      </c>
      <c r="AD13" s="99">
        <f t="shared" si="6"/>
        <v>0</v>
      </c>
    </row>
    <row r="14" spans="1:33" ht="17" customHeight="1" thickBot="1" x14ac:dyDescent="0.25">
      <c r="A14" s="34">
        <v>1</v>
      </c>
      <c r="B14" s="77" t="s">
        <v>0</v>
      </c>
      <c r="C14" s="27">
        <v>7</v>
      </c>
      <c r="D14" s="25"/>
      <c r="E14" s="25">
        <v>0</v>
      </c>
      <c r="F14" s="25">
        <f>IF(FullPaper!G7="",'Odd&amp;Even'!G7,FullPaper!G7)</f>
        <v>0</v>
      </c>
      <c r="G14" s="25">
        <f>IF(FullPaper!G8="",'Odd&amp;Even'!G8,FullPaper!G8)</f>
        <v>0</v>
      </c>
      <c r="H14" s="25">
        <f>IF(FullPaper!G9="",'Odd&amp;Even'!G9,FullPaper!G9)</f>
        <v>0</v>
      </c>
      <c r="I14" s="25">
        <f>IF(FullPaper!G10="",'Odd&amp;Even'!G10,FullPaper!G10)</f>
        <v>0</v>
      </c>
      <c r="J14" s="25">
        <f>IF(FullPaper!G11="",'Odd&amp;Even'!G11,FullPaper!G11)</f>
        <v>6</v>
      </c>
      <c r="K14" s="25">
        <f>IF(FullPaper!G12="",'Odd&amp;Even'!G12,FullPaper!G12)</f>
        <v>0</v>
      </c>
      <c r="L14" s="25">
        <f>IF(FullPaper!G13="",'Odd&amp;Even'!G13,FullPaper!G13)</f>
        <v>0</v>
      </c>
      <c r="M14" s="25">
        <f>IF(FullPaper!G14="",'Odd&amp;Even'!G14,FullPaper!G14)</f>
        <v>0</v>
      </c>
      <c r="N14" s="25">
        <f>IF(FullPaper!G15="",'Odd&amp;Even'!G15,FullPaper!G15)</f>
        <v>0</v>
      </c>
      <c r="O14" s="25">
        <f>IF(FullPaper!G16="",'Odd&amp;Even'!G16,FullPaper!G16)</f>
        <v>4</v>
      </c>
      <c r="P14" s="25">
        <f>IF(FullPaper!G17="",'Odd&amp;Even'!G17,FullPaper!G17)</f>
        <v>0</v>
      </c>
      <c r="Q14" s="25">
        <f>IF(FullPaper!G18="",'Odd&amp;Even'!G18,FullPaper!G18)</f>
        <v>0</v>
      </c>
      <c r="R14" s="25">
        <f>IF(FullPaper!G19="",'Odd&amp;Even'!G19,FullPaper!G19)</f>
        <v>0</v>
      </c>
      <c r="S14" s="25">
        <f>IF(FullPaper!G20="",'Odd&amp;Even'!G20,FullPaper!G20)</f>
        <v>0</v>
      </c>
      <c r="T14" s="25">
        <f>IF(FullPaper!G21="",'Odd&amp;Even'!G21,FullPaper!G21)</f>
        <v>0</v>
      </c>
      <c r="U14" s="25">
        <f>IF(FullPaper!G22="",'Odd&amp;Even'!G22,FullPaper!G22)</f>
        <v>3</v>
      </c>
      <c r="V14" s="25">
        <f>IF(FullPaper!G23="",'Odd&amp;Even'!G23,FullPaper!G23)</f>
        <v>0</v>
      </c>
      <c r="W14" s="25">
        <f>IF(FullPaper!G24="",'Odd&amp;Even'!G24,FullPaper!G24)</f>
        <v>0</v>
      </c>
      <c r="X14" s="25">
        <f>IF(FullPaper!G25="",'Odd&amp;Even'!G25,FullPaper!G25)</f>
        <v>0</v>
      </c>
      <c r="Y14" s="25">
        <f>IF(FullPaper!G26="",'Odd&amp;Even'!G26,FullPaper!G26)</f>
        <v>5</v>
      </c>
      <c r="Z14" s="25">
        <f>IF(FullPaper!G27="",'Odd&amp;Even'!G27,FullPaper!G27)</f>
        <v>0</v>
      </c>
      <c r="AA14" s="25">
        <f>IF(FullPaper!G28="",'Odd&amp;Even'!G28,FullPaper!G28)</f>
        <v>0</v>
      </c>
      <c r="AB14" s="25">
        <f>IF(FullPaper!G29="",'Odd&amp;Even'!G29,FullPaper!G29)</f>
        <v>0</v>
      </c>
      <c r="AC14" s="25">
        <f>IF(FullPaper!G30="",'Odd&amp;Even'!G30,FullPaper!G30)</f>
        <v>0</v>
      </c>
      <c r="AD14" s="25">
        <f>IF(FullPaper!G31="",'Odd&amp;Even'!G31,FullPaper!G31)</f>
        <v>0</v>
      </c>
    </row>
    <row r="15" spans="1:33" ht="17" customHeight="1" thickBot="1" x14ac:dyDescent="0.25">
      <c r="A15" s="32">
        <v>2</v>
      </c>
      <c r="B15" s="81" t="s">
        <v>68</v>
      </c>
      <c r="C15" s="28">
        <v>3</v>
      </c>
      <c r="D15" s="16"/>
      <c r="E15" s="16">
        <v>0</v>
      </c>
      <c r="F15" s="16">
        <f>IF(FullPaper!H7="",'Odd&amp;Even'!V7,FullPaper!H7)</f>
        <v>0</v>
      </c>
      <c r="G15" s="25">
        <f>IF(FullPaper!H8="",'Odd&amp;Even'!V8,FullPaper!H8)</f>
        <v>0</v>
      </c>
      <c r="H15" s="25">
        <f>IF(FullPaper!H9="",'Odd&amp;Even'!V9,FullPaper!H9)</f>
        <v>0</v>
      </c>
      <c r="I15" s="25">
        <f>IF(FullPaper!H10="",'Odd&amp;Even'!V10,FullPaper!H10)</f>
        <v>0</v>
      </c>
      <c r="J15" s="25">
        <f>IF(FullPaper!H11="",'Odd&amp;Even'!V11,FullPaper!H11)</f>
        <v>3</v>
      </c>
      <c r="K15" s="25">
        <f>IF(FullPaper!H12="",'Odd&amp;Even'!V12,FullPaper!H12)</f>
        <v>0</v>
      </c>
      <c r="L15" s="25">
        <f>IF(FullPaper!H13="",'Odd&amp;Even'!V13,FullPaper!H13)</f>
        <v>0</v>
      </c>
      <c r="M15" s="25">
        <f>IF(FullPaper!H14="",'Odd&amp;Even'!V14,FullPaper!H14)</f>
        <v>0</v>
      </c>
      <c r="N15" s="25">
        <f>IF(FullPaper!H15="",'Odd&amp;Even'!V15,FullPaper!H15)</f>
        <v>0</v>
      </c>
      <c r="O15" s="25">
        <f>IF(FullPaper!H16="",'Odd&amp;Even'!V16,FullPaper!H16)</f>
        <v>3</v>
      </c>
      <c r="P15" s="25">
        <f>IF(FullPaper!H17="",'Odd&amp;Even'!V17,FullPaper!H17)</f>
        <v>0</v>
      </c>
      <c r="Q15" s="25">
        <f>IF(FullPaper!H18="",'Odd&amp;Even'!V18,FullPaper!H18)</f>
        <v>0</v>
      </c>
      <c r="R15" s="25">
        <f>IF(FullPaper!H19="",'Odd&amp;Even'!V19,FullPaper!H19)</f>
        <v>1</v>
      </c>
      <c r="S15" s="25">
        <f>IF(FullPaper!H20="",'Odd&amp;Even'!V20,FullPaper!H20)</f>
        <v>0</v>
      </c>
      <c r="T15" s="25">
        <f>IF(FullPaper!H21="",'Odd&amp;Even'!V21,FullPaper!H21)</f>
        <v>0</v>
      </c>
      <c r="U15" s="25">
        <f>IF(FullPaper!H22="",'Odd&amp;Even'!V22,FullPaper!H22)</f>
        <v>1</v>
      </c>
      <c r="V15" s="25">
        <f>IF(FullPaper!H23="",'Odd&amp;Even'!V23,FullPaper!H23)</f>
        <v>0</v>
      </c>
      <c r="W15" s="25">
        <f>IF(FullPaper!H24="",'Odd&amp;Even'!V24,FullPaper!H24)</f>
        <v>0</v>
      </c>
      <c r="X15" s="25">
        <f>IF(FullPaper!H25="",'Odd&amp;Even'!V25,FullPaper!H25)</f>
        <v>0</v>
      </c>
      <c r="Y15" s="25">
        <f>IF(FullPaper!H26="",'Odd&amp;Even'!V26,FullPaper!H26)</f>
        <v>3</v>
      </c>
      <c r="Z15" s="25">
        <f>IF(FullPaper!H27="",'Odd&amp;Even'!V27,FullPaper!H27)</f>
        <v>0</v>
      </c>
      <c r="AA15" s="25">
        <f>IF(FullPaper!H28="",'Odd&amp;Even'!V28,FullPaper!H28)</f>
        <v>0</v>
      </c>
      <c r="AB15" s="25">
        <f>IF(FullPaper!H29="",'Odd&amp;Even'!V29,FullPaper!H29)</f>
        <v>0</v>
      </c>
      <c r="AC15" s="25">
        <f>IF(FullPaper!H30="",'Odd&amp;Even'!V30,FullPaper!H30)</f>
        <v>0</v>
      </c>
      <c r="AD15" s="25">
        <f>IF(FullPaper!H31="",'Odd&amp;Even'!V31,FullPaper!H31)</f>
        <v>0</v>
      </c>
      <c r="AF15" t="s">
        <v>69</v>
      </c>
      <c r="AG15" t="s">
        <v>70</v>
      </c>
    </row>
    <row r="16" spans="1:33" ht="17" customHeight="1" thickBot="1" x14ac:dyDescent="0.25">
      <c r="A16" s="30">
        <v>3</v>
      </c>
      <c r="B16" s="80" t="s">
        <v>71</v>
      </c>
      <c r="C16" s="28">
        <v>5</v>
      </c>
      <c r="D16" s="16"/>
      <c r="E16" s="16">
        <v>0</v>
      </c>
      <c r="F16" s="16">
        <f>IF(FullPaper!I7="",'Odd&amp;Even'!H7,FullPaper!I7)</f>
        <v>0</v>
      </c>
      <c r="G16" s="16">
        <f>IF(FullPaper!I8="",'Odd&amp;Even'!H8,FullPaper!I8)</f>
        <v>0</v>
      </c>
      <c r="H16" s="25">
        <f>IF(FullPaper!I9="",'Odd&amp;Even'!H9,FullPaper!I9)</f>
        <v>0</v>
      </c>
      <c r="I16" s="25">
        <f>IF(FullPaper!I10="",'Odd&amp;Even'!H10,FullPaper!I10)</f>
        <v>0</v>
      </c>
      <c r="J16" s="25">
        <f>IF(FullPaper!I11="",'Odd&amp;Even'!H11,FullPaper!I11)</f>
        <v>4</v>
      </c>
      <c r="K16" s="25">
        <f>IF(FullPaper!I12="",'Odd&amp;Even'!H12,FullPaper!I12)</f>
        <v>0</v>
      </c>
      <c r="L16" s="25">
        <f>IF(FullPaper!I13="",'Odd&amp;Even'!H13,FullPaper!I13)</f>
        <v>0</v>
      </c>
      <c r="M16" s="25">
        <f>IF(FullPaper!I14="",'Odd&amp;Even'!H14,FullPaper!I14)</f>
        <v>0</v>
      </c>
      <c r="N16" s="25">
        <f>IF(FullPaper!I15="",'Odd&amp;Even'!H15,FullPaper!I15)</f>
        <v>0</v>
      </c>
      <c r="O16" s="25">
        <f>IF(FullPaper!I16="",'Odd&amp;Even'!H16,FullPaper!I16)</f>
        <v>5</v>
      </c>
      <c r="P16" s="25">
        <f>IF(FullPaper!I17="",'Odd&amp;Even'!H17,FullPaper!I17)</f>
        <v>0</v>
      </c>
      <c r="Q16" s="25">
        <f>IF(FullPaper!I18="",'Odd&amp;Even'!H18,FullPaper!I18)</f>
        <v>0</v>
      </c>
      <c r="R16" s="25">
        <f>IF(FullPaper!I19="",'Odd&amp;Even'!H19,FullPaper!I19)</f>
        <v>0</v>
      </c>
      <c r="S16" s="25">
        <f>IF(FullPaper!I20="",'Odd&amp;Even'!H20,FullPaper!I20)</f>
        <v>0</v>
      </c>
      <c r="T16" s="25">
        <f>IF(FullPaper!I21="",'Odd&amp;Even'!H21,FullPaper!I21)</f>
        <v>0</v>
      </c>
      <c r="U16" s="25">
        <f>IF(FullPaper!I22="",'Odd&amp;Even'!H22,FullPaper!I22)</f>
        <v>0</v>
      </c>
      <c r="V16" s="25">
        <f>IF(FullPaper!I23="",'Odd&amp;Even'!H23,FullPaper!I23)</f>
        <v>0</v>
      </c>
      <c r="W16" s="25">
        <f>IF(FullPaper!I24="",'Odd&amp;Even'!H24,FullPaper!I24)</f>
        <v>0</v>
      </c>
      <c r="X16" s="25">
        <f>IF(FullPaper!I25="",'Odd&amp;Even'!H25,FullPaper!I25)</f>
        <v>0</v>
      </c>
      <c r="Y16" s="25">
        <f>IF(FullPaper!I26="",'Odd&amp;Even'!H26,FullPaper!I26)</f>
        <v>5</v>
      </c>
      <c r="Z16" s="25">
        <f>IF(FullPaper!I27="",'Odd&amp;Even'!H27,FullPaper!I27)</f>
        <v>0</v>
      </c>
      <c r="AA16" s="25">
        <f>IF(FullPaper!I28="",'Odd&amp;Even'!H28,FullPaper!I28)</f>
        <v>0</v>
      </c>
      <c r="AB16" s="25">
        <f>IF(FullPaper!I29="",'Odd&amp;Even'!H29,FullPaper!I29)</f>
        <v>0</v>
      </c>
      <c r="AC16" s="25">
        <f>IF(FullPaper!I30="",'Odd&amp;Even'!H30,FullPaper!I30)</f>
        <v>0</v>
      </c>
      <c r="AD16" s="25">
        <f>IF(FullPaper!I31="",'Odd&amp;Even'!H31,FullPaper!I31)</f>
        <v>0</v>
      </c>
    </row>
    <row r="17" spans="1:30" ht="17" customHeight="1" thickBot="1" x14ac:dyDescent="0.25">
      <c r="A17" s="29">
        <v>4</v>
      </c>
      <c r="B17" s="76" t="s">
        <v>72</v>
      </c>
      <c r="C17" s="28">
        <v>6</v>
      </c>
      <c r="D17" s="16"/>
      <c r="E17" s="16">
        <v>0</v>
      </c>
      <c r="F17" s="16">
        <f>IF(FullPaper!J7="",'Odd&amp;Even'!W7,FullPaper!J7)</f>
        <v>0</v>
      </c>
      <c r="G17" s="16">
        <f>IF(FullPaper!J8="",'Odd&amp;Even'!W8,FullPaper!J8)</f>
        <v>0</v>
      </c>
      <c r="H17" s="25">
        <f>IF(FullPaper!J9="",'Odd&amp;Even'!W9,FullPaper!J9)</f>
        <v>0</v>
      </c>
      <c r="I17" s="25">
        <f>IF(FullPaper!J10="",'Odd&amp;Even'!W10,FullPaper!J10)</f>
        <v>0</v>
      </c>
      <c r="J17" s="25">
        <f>IF(FullPaper!J11="",'Odd&amp;Even'!W11,FullPaper!J11)</f>
        <v>6</v>
      </c>
      <c r="K17" s="25">
        <f>IF(FullPaper!J12="",'Odd&amp;Even'!W12,FullPaper!J12)</f>
        <v>0</v>
      </c>
      <c r="L17" s="25">
        <f>IF(FullPaper!J13="",'Odd&amp;Even'!W13,FullPaper!J13)</f>
        <v>0</v>
      </c>
      <c r="M17" s="25">
        <f>IF(FullPaper!J14="",'Odd&amp;Even'!W14,FullPaper!J14)</f>
        <v>0</v>
      </c>
      <c r="N17" s="25">
        <f>IF(FullPaper!J15="",'Odd&amp;Even'!W15,FullPaper!J15)</f>
        <v>0</v>
      </c>
      <c r="O17" s="25">
        <f>IF(FullPaper!J16="",'Odd&amp;Even'!W16,FullPaper!J16)</f>
        <v>5</v>
      </c>
      <c r="P17" s="25">
        <f>IF(FullPaper!J17="",'Odd&amp;Even'!W17,FullPaper!J17)</f>
        <v>0</v>
      </c>
      <c r="Q17" s="25">
        <f>IF(FullPaper!J18="",'Odd&amp;Even'!W18,FullPaper!J18)</f>
        <v>0</v>
      </c>
      <c r="R17" s="25">
        <f>IF(FullPaper!J19="",'Odd&amp;Even'!W19,FullPaper!J19)</f>
        <v>4</v>
      </c>
      <c r="S17" s="25">
        <f>IF(FullPaper!J20="",'Odd&amp;Even'!W20,FullPaper!J20)</f>
        <v>0</v>
      </c>
      <c r="T17" s="25">
        <f>IF(FullPaper!J21="",'Odd&amp;Even'!W21,FullPaper!J21)</f>
        <v>0</v>
      </c>
      <c r="U17" s="25">
        <f>IF(FullPaper!J22="",'Odd&amp;Even'!W22,FullPaper!J22)</f>
        <v>4</v>
      </c>
      <c r="V17" s="25">
        <f>IF(FullPaper!J23="",'Odd&amp;Even'!W23,FullPaper!J23)</f>
        <v>0</v>
      </c>
      <c r="W17" s="25">
        <f>IF(FullPaper!J24="",'Odd&amp;Even'!W24,FullPaper!J24)</f>
        <v>0</v>
      </c>
      <c r="X17" s="25">
        <f>IF(FullPaper!J25="",'Odd&amp;Even'!W25,FullPaper!J25)</f>
        <v>0</v>
      </c>
      <c r="Y17" s="25">
        <f>IF(FullPaper!J26="",'Odd&amp;Even'!W26,FullPaper!J26)</f>
        <v>4</v>
      </c>
      <c r="Z17" s="25">
        <f>IF(FullPaper!J27="",'Odd&amp;Even'!W27,FullPaper!J27)</f>
        <v>0</v>
      </c>
      <c r="AA17" s="25">
        <f>IF(FullPaper!J28="",'Odd&amp;Even'!W28,FullPaper!J28)</f>
        <v>0</v>
      </c>
      <c r="AB17" s="25">
        <f>IF(FullPaper!J29="",'Odd&amp;Even'!W29,FullPaper!J29)</f>
        <v>0</v>
      </c>
      <c r="AC17" s="25">
        <f>IF(FullPaper!J30="",'Odd&amp;Even'!W30,FullPaper!J30)</f>
        <v>0</v>
      </c>
      <c r="AD17" s="25">
        <f>IF(FullPaper!J31="",'Odd&amp;Even'!W31,FullPaper!J31)</f>
        <v>0</v>
      </c>
    </row>
    <row r="18" spans="1:30" ht="17" customHeight="1" thickBot="1" x14ac:dyDescent="0.25">
      <c r="A18" s="31">
        <v>5</v>
      </c>
      <c r="B18" s="82" t="s">
        <v>73</v>
      </c>
      <c r="C18" s="28">
        <v>2</v>
      </c>
      <c r="D18" s="16"/>
      <c r="E18" s="16">
        <v>0</v>
      </c>
      <c r="F18" s="16">
        <f>IF(FullPaper!K7="",'Odd&amp;Even'!I7,FullPaper!K7)</f>
        <v>0</v>
      </c>
      <c r="G18" s="16">
        <f>IF(FullPaper!K8="",'Odd&amp;Even'!I8,FullPaper!K8)</f>
        <v>0</v>
      </c>
      <c r="H18" s="25">
        <f>IF(FullPaper!K9="",'Odd&amp;Even'!I9,FullPaper!K9)</f>
        <v>0</v>
      </c>
      <c r="I18" s="25">
        <f>IF(FullPaper!K10="",'Odd&amp;Even'!I10,FullPaper!K10)</f>
        <v>0</v>
      </c>
      <c r="J18" s="25">
        <f>IF(FullPaper!K11="",'Odd&amp;Even'!I11,FullPaper!K11)</f>
        <v>1</v>
      </c>
      <c r="K18" s="25">
        <f>IF(FullPaper!K12="",'Odd&amp;Even'!I12,FullPaper!K12)</f>
        <v>0</v>
      </c>
      <c r="L18" s="25">
        <f>IF(FullPaper!K13="",'Odd&amp;Even'!I13,FullPaper!K13)</f>
        <v>0</v>
      </c>
      <c r="M18" s="25">
        <f>IF(FullPaper!K14="",'Odd&amp;Even'!I14,FullPaper!K14)</f>
        <v>0</v>
      </c>
      <c r="N18" s="25">
        <f>IF(FullPaper!K15="",'Odd&amp;Even'!I15,FullPaper!K15)</f>
        <v>0</v>
      </c>
      <c r="O18" s="25">
        <f>IF(FullPaper!K16="",'Odd&amp;Even'!I16,FullPaper!K16)</f>
        <v>2</v>
      </c>
      <c r="P18" s="25">
        <f>IF(FullPaper!K17="",'Odd&amp;Even'!I17,FullPaper!K17)</f>
        <v>0</v>
      </c>
      <c r="Q18" s="25">
        <f>IF(FullPaper!K18="",'Odd&amp;Even'!I18,FullPaper!K18)</f>
        <v>0</v>
      </c>
      <c r="R18" s="25">
        <f>IF(FullPaper!K19="",'Odd&amp;Even'!I19,FullPaper!K19)</f>
        <v>0</v>
      </c>
      <c r="S18" s="25">
        <f>IF(FullPaper!K20="",'Odd&amp;Even'!I20,FullPaper!K20)</f>
        <v>0</v>
      </c>
      <c r="T18" s="25">
        <f>IF(FullPaper!K21="",'Odd&amp;Even'!I21,FullPaper!K21)</f>
        <v>0</v>
      </c>
      <c r="U18" s="25">
        <f>IF(FullPaper!K22="",'Odd&amp;Even'!I22,FullPaper!K22)</f>
        <v>0</v>
      </c>
      <c r="V18" s="25">
        <f>IF(FullPaper!K23="",'Odd&amp;Even'!I23,FullPaper!K23)</f>
        <v>0</v>
      </c>
      <c r="W18" s="25">
        <f>IF(FullPaper!K24="",'Odd&amp;Even'!I24,FullPaper!K24)</f>
        <v>0</v>
      </c>
      <c r="X18" s="25">
        <f>IF(FullPaper!K25="",'Odd&amp;Even'!I25,FullPaper!K25)</f>
        <v>0</v>
      </c>
      <c r="Y18" s="25">
        <f>IF(FullPaper!K26="",'Odd&amp;Even'!I26,FullPaper!K26)</f>
        <v>1</v>
      </c>
      <c r="Z18" s="25">
        <f>IF(FullPaper!K27="",'Odd&amp;Even'!I27,FullPaper!K27)</f>
        <v>0</v>
      </c>
      <c r="AA18" s="25">
        <f>IF(FullPaper!K28="",'Odd&amp;Even'!I28,FullPaper!K28)</f>
        <v>0</v>
      </c>
      <c r="AB18" s="25">
        <f>IF(FullPaper!K29="",'Odd&amp;Even'!I29,FullPaper!K29)</f>
        <v>0</v>
      </c>
      <c r="AC18" s="25">
        <f>IF(FullPaper!K30="",'Odd&amp;Even'!I30,FullPaper!K30)</f>
        <v>0</v>
      </c>
      <c r="AD18" s="25">
        <f>IF(FullPaper!K31="",'Odd&amp;Even'!I31,FullPaper!K31)</f>
        <v>0</v>
      </c>
    </row>
    <row r="19" spans="1:30" ht="17" customHeight="1" thickBot="1" x14ac:dyDescent="0.25">
      <c r="A19" s="33">
        <v>6</v>
      </c>
      <c r="B19" s="83" t="s">
        <v>74</v>
      </c>
      <c r="C19" s="28">
        <v>4</v>
      </c>
      <c r="D19" s="16"/>
      <c r="E19" s="16">
        <v>0</v>
      </c>
      <c r="F19" s="16">
        <f>IF(FullPaper!L7="",'Odd&amp;Even'!X7,FullPaper!L7)</f>
        <v>0</v>
      </c>
      <c r="G19" s="16">
        <f>IF(FullPaper!L8="",'Odd&amp;Even'!X8,FullPaper!L8)</f>
        <v>0</v>
      </c>
      <c r="H19" s="25">
        <f>IF(FullPaper!L9="",'Odd&amp;Even'!X9,FullPaper!L9)</f>
        <v>0</v>
      </c>
      <c r="I19" s="25">
        <f>IF(FullPaper!L10="",'Odd&amp;Even'!X10,FullPaper!L10)</f>
        <v>0</v>
      </c>
      <c r="J19" s="25">
        <f>IF(FullPaper!L11="",'Odd&amp;Even'!X11,FullPaper!L11)</f>
        <v>3</v>
      </c>
      <c r="K19" s="25">
        <f>IF(FullPaper!L12="",'Odd&amp;Even'!X12,FullPaper!L12)</f>
        <v>0</v>
      </c>
      <c r="L19" s="25">
        <f>IF(FullPaper!L13="",'Odd&amp;Even'!X13,FullPaper!L13)</f>
        <v>0</v>
      </c>
      <c r="M19" s="25">
        <f>IF(FullPaper!L14="",'Odd&amp;Even'!X14,FullPaper!L14)</f>
        <v>0</v>
      </c>
      <c r="N19" s="25">
        <f>IF(FullPaper!L15="",'Odd&amp;Even'!X15,FullPaper!L15)</f>
        <v>0</v>
      </c>
      <c r="O19" s="25">
        <f>IF(FullPaper!L16="",'Odd&amp;Even'!X16,FullPaper!L16)</f>
        <v>0</v>
      </c>
      <c r="P19" s="25">
        <f>IF(FullPaper!L17="",'Odd&amp;Even'!X17,FullPaper!L17)</f>
        <v>0</v>
      </c>
      <c r="Q19" s="25">
        <f>IF(FullPaper!L18="",'Odd&amp;Even'!X18,FullPaper!L18)</f>
        <v>0</v>
      </c>
      <c r="R19" s="25">
        <f>IF(FullPaper!L19="",'Odd&amp;Even'!X19,FullPaper!L19)</f>
        <v>0</v>
      </c>
      <c r="S19" s="25">
        <f>IF(FullPaper!L20="",'Odd&amp;Even'!X20,FullPaper!L20)</f>
        <v>0</v>
      </c>
      <c r="T19" s="25">
        <f>IF(FullPaper!L21="",'Odd&amp;Even'!X21,FullPaper!L21)</f>
        <v>0</v>
      </c>
      <c r="U19" s="25">
        <f>IF(FullPaper!L22="",'Odd&amp;Even'!X22,FullPaper!L22)</f>
        <v>0</v>
      </c>
      <c r="V19" s="25">
        <f>IF(FullPaper!L23="",'Odd&amp;Even'!X23,FullPaper!L23)</f>
        <v>0</v>
      </c>
      <c r="W19" s="25">
        <f>IF(FullPaper!L24="",'Odd&amp;Even'!X24,FullPaper!L24)</f>
        <v>0</v>
      </c>
      <c r="X19" s="25">
        <f>IF(FullPaper!L25="",'Odd&amp;Even'!X25,FullPaper!L25)</f>
        <v>0</v>
      </c>
      <c r="Y19" s="25">
        <f>IF(FullPaper!L26="",'Odd&amp;Even'!X26,FullPaper!L26)</f>
        <v>4</v>
      </c>
      <c r="Z19" s="25">
        <f>IF(FullPaper!L27="",'Odd&amp;Even'!X27,FullPaper!L27)</f>
        <v>0</v>
      </c>
      <c r="AA19" s="25">
        <f>IF(FullPaper!L28="",'Odd&amp;Even'!X28,FullPaper!L28)</f>
        <v>0</v>
      </c>
      <c r="AB19" s="25">
        <f>IF(FullPaper!L29="",'Odd&amp;Even'!X29,FullPaper!L29)</f>
        <v>0</v>
      </c>
      <c r="AC19" s="25">
        <f>IF(FullPaper!L30="",'Odd&amp;Even'!X30,FullPaper!L30)</f>
        <v>0</v>
      </c>
      <c r="AD19" s="25">
        <f>IF(FullPaper!L31="",'Odd&amp;Even'!X31,FullPaper!L31)</f>
        <v>0</v>
      </c>
    </row>
    <row r="20" spans="1:30" ht="17" customHeight="1" thickBot="1" x14ac:dyDescent="0.25">
      <c r="A20" s="32">
        <v>7</v>
      </c>
      <c r="B20" s="81" t="s">
        <v>75</v>
      </c>
      <c r="C20" s="28">
        <v>4</v>
      </c>
      <c r="D20" s="16"/>
      <c r="E20" s="16">
        <v>0</v>
      </c>
      <c r="F20" s="16">
        <f>IF(FullPaper!M7="",'Odd&amp;Even'!J7,FullPaper!M7)</f>
        <v>0</v>
      </c>
      <c r="G20" s="16">
        <f>IF(FullPaper!M8="",'Odd&amp;Even'!J8,FullPaper!M8)</f>
        <v>0</v>
      </c>
      <c r="H20" s="25">
        <f>IF(FullPaper!M9="",'Odd&amp;Even'!J9,FullPaper!M9)</f>
        <v>0</v>
      </c>
      <c r="I20" s="25">
        <f>IF(FullPaper!M10="",'Odd&amp;Even'!J10,FullPaper!M10)</f>
        <v>0</v>
      </c>
      <c r="J20" s="25">
        <f>IF(FullPaper!M11="",'Odd&amp;Even'!J11,FullPaper!M11)</f>
        <v>4</v>
      </c>
      <c r="K20" s="25">
        <f>IF(FullPaper!M12="",'Odd&amp;Even'!J12,FullPaper!M12)</f>
        <v>0</v>
      </c>
      <c r="L20" s="25">
        <f>IF(FullPaper!M13="",'Odd&amp;Even'!J13,FullPaper!M13)</f>
        <v>0</v>
      </c>
      <c r="M20" s="25">
        <f>IF(FullPaper!M14="",'Odd&amp;Even'!J14,FullPaper!M14)</f>
        <v>0</v>
      </c>
      <c r="N20" s="25">
        <f>IF(FullPaper!M15="",'Odd&amp;Even'!J15,FullPaper!M15)</f>
        <v>0</v>
      </c>
      <c r="O20" s="25">
        <f>IF(FullPaper!M16="",'Odd&amp;Even'!J16,FullPaper!M16)</f>
        <v>4</v>
      </c>
      <c r="P20" s="25">
        <f>IF(FullPaper!M17="",'Odd&amp;Even'!J17,FullPaper!M17)</f>
        <v>0</v>
      </c>
      <c r="Q20" s="25">
        <f>IF(FullPaper!M18="",'Odd&amp;Even'!J18,FullPaper!M18)</f>
        <v>0</v>
      </c>
      <c r="R20" s="25">
        <f>IF(FullPaper!M19="",'Odd&amp;Even'!J19,FullPaper!M19)</f>
        <v>0</v>
      </c>
      <c r="S20" s="25">
        <f>IF(FullPaper!M20="",'Odd&amp;Even'!J20,FullPaper!M20)</f>
        <v>0</v>
      </c>
      <c r="T20" s="25">
        <f>IF(FullPaper!M21="",'Odd&amp;Even'!J21,FullPaper!M21)</f>
        <v>0</v>
      </c>
      <c r="U20" s="25">
        <f>IF(FullPaper!M22="",'Odd&amp;Even'!J22,FullPaper!M22)</f>
        <v>1</v>
      </c>
      <c r="V20" s="25">
        <f>IF(FullPaper!M23="",'Odd&amp;Even'!J23,FullPaper!M23)</f>
        <v>0</v>
      </c>
      <c r="W20" s="25">
        <f>IF(FullPaper!M24="",'Odd&amp;Even'!J24,FullPaper!M24)</f>
        <v>0</v>
      </c>
      <c r="X20" s="25">
        <f>IF(FullPaper!M25="",'Odd&amp;Even'!J25,FullPaper!M25)</f>
        <v>0</v>
      </c>
      <c r="Y20" s="25">
        <f>IF(FullPaper!M26="",'Odd&amp;Even'!J26,FullPaper!M26)</f>
        <v>4</v>
      </c>
      <c r="Z20" s="25">
        <f>IF(FullPaper!M27="",'Odd&amp;Even'!J27,FullPaper!M27)</f>
        <v>0</v>
      </c>
      <c r="AA20" s="25">
        <f>IF(FullPaper!M28="",'Odd&amp;Even'!J28,FullPaper!M28)</f>
        <v>0</v>
      </c>
      <c r="AB20" s="25">
        <f>IF(FullPaper!M29="",'Odd&amp;Even'!J29,FullPaper!M29)</f>
        <v>0</v>
      </c>
      <c r="AC20" s="25">
        <f>IF(FullPaper!M30="",'Odd&amp;Even'!J30,FullPaper!M30)</f>
        <v>0</v>
      </c>
      <c r="AD20" s="25">
        <f>IF(FullPaper!M31="",'Odd&amp;Even'!J31,FullPaper!M31)</f>
        <v>0</v>
      </c>
    </row>
    <row r="21" spans="1:30" ht="17" customHeight="1" thickBot="1" x14ac:dyDescent="0.25">
      <c r="A21" s="31">
        <v>8</v>
      </c>
      <c r="B21" s="82" t="s">
        <v>76</v>
      </c>
      <c r="C21" s="28">
        <v>7</v>
      </c>
      <c r="D21" s="16"/>
      <c r="E21" s="16">
        <v>0</v>
      </c>
      <c r="F21" s="16">
        <f>IF(FullPaper!N7="",'Odd&amp;Even'!Y7,FullPaper!N7)</f>
        <v>0</v>
      </c>
      <c r="G21" s="16">
        <f>IF(FullPaper!N8="",'Odd&amp;Even'!Y8,FullPaper!N8)</f>
        <v>0</v>
      </c>
      <c r="H21" s="25">
        <f>IF(FullPaper!N9="",'Odd&amp;Even'!Y9,FullPaper!N9)</f>
        <v>0</v>
      </c>
      <c r="I21" s="25">
        <f>IF(FullPaper!N10="",'Odd&amp;Even'!Y10,FullPaper!N10)</f>
        <v>0</v>
      </c>
      <c r="J21" s="25">
        <f>IF(FullPaper!N11="",'Odd&amp;Even'!Y11,FullPaper!N11)</f>
        <v>1</v>
      </c>
      <c r="K21" s="25">
        <f>IF(FullPaper!N12="",'Odd&amp;Even'!Y12,FullPaper!N12)</f>
        <v>0</v>
      </c>
      <c r="L21" s="25">
        <f>IF(FullPaper!N13="",'Odd&amp;Even'!Y13,FullPaper!N13)</f>
        <v>0</v>
      </c>
      <c r="M21" s="25">
        <f>IF(FullPaper!N14="",'Odd&amp;Even'!Y14,FullPaper!N14)</f>
        <v>0</v>
      </c>
      <c r="N21" s="25">
        <f>IF(FullPaper!N15="",'Odd&amp;Even'!Y15,FullPaper!N15)</f>
        <v>0</v>
      </c>
      <c r="O21" s="25">
        <f>IF(FullPaper!N16="",'Odd&amp;Even'!Y16,FullPaper!N16)</f>
        <v>1</v>
      </c>
      <c r="P21" s="25">
        <f>IF(FullPaper!N17="",'Odd&amp;Even'!Y17,FullPaper!N17)</f>
        <v>0</v>
      </c>
      <c r="Q21" s="25">
        <f>IF(FullPaper!N18="",'Odd&amp;Even'!Y18,FullPaper!N18)</f>
        <v>0</v>
      </c>
      <c r="R21" s="25">
        <f>IF(FullPaper!N19="",'Odd&amp;Even'!Y19,FullPaper!N19)</f>
        <v>1</v>
      </c>
      <c r="S21" s="25">
        <f>IF(FullPaper!N20="",'Odd&amp;Even'!Y20,FullPaper!N20)</f>
        <v>0</v>
      </c>
      <c r="T21" s="25">
        <f>IF(FullPaper!N21="",'Odd&amp;Even'!Y21,FullPaper!N21)</f>
        <v>0</v>
      </c>
      <c r="U21" s="25">
        <f>IF(FullPaper!N22="",'Odd&amp;Even'!Y22,FullPaper!N22)</f>
        <v>0</v>
      </c>
      <c r="V21" s="25">
        <f>IF(FullPaper!N23="",'Odd&amp;Even'!Y23,FullPaper!N23)</f>
        <v>0</v>
      </c>
      <c r="W21" s="25">
        <f>IF(FullPaper!N24="",'Odd&amp;Even'!Y24,FullPaper!N24)</f>
        <v>0</v>
      </c>
      <c r="X21" s="25">
        <f>IF(FullPaper!N25="",'Odd&amp;Even'!Y25,FullPaper!N25)</f>
        <v>0</v>
      </c>
      <c r="Y21" s="25">
        <f>IF(FullPaper!N26="",'Odd&amp;Even'!Y26,FullPaper!N26)</f>
        <v>5</v>
      </c>
      <c r="Z21" s="25">
        <f>IF(FullPaper!N27="",'Odd&amp;Even'!Y27,FullPaper!N27)</f>
        <v>0</v>
      </c>
      <c r="AA21" s="25">
        <f>IF(FullPaper!N28="",'Odd&amp;Even'!Y28,FullPaper!N28)</f>
        <v>0</v>
      </c>
      <c r="AB21" s="25">
        <f>IF(FullPaper!N29="",'Odd&amp;Even'!Y29,FullPaper!N29)</f>
        <v>0</v>
      </c>
      <c r="AC21" s="25">
        <f>IF(FullPaper!N30="",'Odd&amp;Even'!Y30,FullPaper!N30)</f>
        <v>0</v>
      </c>
      <c r="AD21" s="25">
        <f>IF(FullPaper!N31="",'Odd&amp;Even'!Y31,FullPaper!N31)</f>
        <v>0</v>
      </c>
    </row>
    <row r="22" spans="1:30" ht="17" customHeight="1" thickBot="1" x14ac:dyDescent="0.25">
      <c r="A22" s="30">
        <v>9</v>
      </c>
      <c r="B22" s="80" t="s">
        <v>77</v>
      </c>
      <c r="C22" s="28">
        <v>3</v>
      </c>
      <c r="D22" s="16"/>
      <c r="E22" s="16">
        <v>0</v>
      </c>
      <c r="F22" s="16">
        <f>IF(FullPaper!O7="",'Odd&amp;Even'!K7,FullPaper!O7)</f>
        <v>0</v>
      </c>
      <c r="G22" s="16">
        <f>IF(FullPaper!O8="",'Odd&amp;Even'!K8,FullPaper!O8)</f>
        <v>0</v>
      </c>
      <c r="H22" s="25">
        <f>IF(FullPaper!O9="",'Odd&amp;Even'!K9,FullPaper!O9)</f>
        <v>0</v>
      </c>
      <c r="I22" s="25">
        <f>IF(FullPaper!O10="",'Odd&amp;Even'!K10,FullPaper!O10)</f>
        <v>0</v>
      </c>
      <c r="J22" s="25">
        <f>IF(FullPaper!O11="",'Odd&amp;Even'!K11,FullPaper!O11)</f>
        <v>2</v>
      </c>
      <c r="K22" s="25">
        <f>IF(FullPaper!O12="",'Odd&amp;Even'!K12,FullPaper!O12)</f>
        <v>0</v>
      </c>
      <c r="L22" s="25">
        <f>IF(FullPaper!O13="",'Odd&amp;Even'!K13,FullPaper!O13)</f>
        <v>0</v>
      </c>
      <c r="M22" s="25">
        <f>IF(FullPaper!O14="",'Odd&amp;Even'!K14,FullPaper!O14)</f>
        <v>0</v>
      </c>
      <c r="N22" s="25">
        <f>IF(FullPaper!O15="",'Odd&amp;Even'!K15,FullPaper!O15)</f>
        <v>0</v>
      </c>
      <c r="O22" s="25">
        <f>IF(FullPaper!O16="",'Odd&amp;Even'!K16,FullPaper!O16)</f>
        <v>0</v>
      </c>
      <c r="P22" s="25">
        <f>IF(FullPaper!O17="",'Odd&amp;Even'!K17,FullPaper!O17)</f>
        <v>0</v>
      </c>
      <c r="Q22" s="25">
        <f>IF(FullPaper!O18="",'Odd&amp;Even'!K18,FullPaper!O18)</f>
        <v>0</v>
      </c>
      <c r="R22" s="25">
        <f>IF(FullPaper!O19="",'Odd&amp;Even'!K19,FullPaper!O19)</f>
        <v>0</v>
      </c>
      <c r="S22" s="25">
        <f>IF(FullPaper!O20="",'Odd&amp;Even'!K20,FullPaper!O20)</f>
        <v>0</v>
      </c>
      <c r="T22" s="25">
        <f>IF(FullPaper!O21="",'Odd&amp;Even'!K21,FullPaper!O21)</f>
        <v>0</v>
      </c>
      <c r="U22" s="25">
        <f>IF(FullPaper!O22="",'Odd&amp;Even'!K22,FullPaper!O22)</f>
        <v>0</v>
      </c>
      <c r="V22" s="25">
        <f>IF(FullPaper!O23="",'Odd&amp;Even'!K23,FullPaper!O23)</f>
        <v>0</v>
      </c>
      <c r="W22" s="25">
        <f>IF(FullPaper!O24="",'Odd&amp;Even'!K24,FullPaper!O24)</f>
        <v>0</v>
      </c>
      <c r="X22" s="25">
        <f>IF(FullPaper!O25="",'Odd&amp;Even'!K25,FullPaper!O25)</f>
        <v>0</v>
      </c>
      <c r="Y22" s="25">
        <f>IF(FullPaper!O26="",'Odd&amp;Even'!K26,FullPaper!O26)</f>
        <v>5</v>
      </c>
      <c r="Z22" s="25">
        <f>IF(FullPaper!O27="",'Odd&amp;Even'!K27,FullPaper!O27)</f>
        <v>0</v>
      </c>
      <c r="AA22" s="25">
        <f>IF(FullPaper!O28="",'Odd&amp;Even'!K28,FullPaper!O28)</f>
        <v>0</v>
      </c>
      <c r="AB22" s="25">
        <f>IF(FullPaper!O29="",'Odd&amp;Even'!K29,FullPaper!O29)</f>
        <v>0</v>
      </c>
      <c r="AC22" s="25">
        <f>IF(FullPaper!O30="",'Odd&amp;Even'!K30,FullPaper!O30)</f>
        <v>0</v>
      </c>
      <c r="AD22" s="25">
        <f>IF(FullPaper!O31="",'Odd&amp;Even'!K31,FullPaper!O31)</f>
        <v>0</v>
      </c>
    </row>
    <row r="23" spans="1:30" ht="17" customHeight="1" thickBot="1" x14ac:dyDescent="0.25">
      <c r="A23" s="29">
        <v>10</v>
      </c>
      <c r="B23" s="76" t="s">
        <v>78</v>
      </c>
      <c r="C23" s="28">
        <v>2</v>
      </c>
      <c r="D23" s="16"/>
      <c r="E23" s="16">
        <v>0</v>
      </c>
      <c r="F23" s="16">
        <f>IF(FullPaper!P7="",'Odd&amp;Even'!Z7,FullPaper!P7)</f>
        <v>0</v>
      </c>
      <c r="G23" s="16">
        <f>IF(FullPaper!P8="",'Odd&amp;Even'!Z8,FullPaper!P8)</f>
        <v>0</v>
      </c>
      <c r="H23" s="25">
        <f>IF(FullPaper!P9="",'Odd&amp;Even'!Z9,FullPaper!P9)</f>
        <v>0</v>
      </c>
      <c r="I23" s="25">
        <f>IF(FullPaper!P10="",'Odd&amp;Even'!Z10,FullPaper!P10)</f>
        <v>0</v>
      </c>
      <c r="J23" s="25">
        <f>IF(FullPaper!P11="",'Odd&amp;Even'!Z11,FullPaper!P11)</f>
        <v>0</v>
      </c>
      <c r="K23" s="25">
        <f>IF(FullPaper!P12="",'Odd&amp;Even'!Z12,FullPaper!P12)</f>
        <v>0</v>
      </c>
      <c r="L23" s="25">
        <f>IF(FullPaper!P13="",'Odd&amp;Even'!Z13,FullPaper!P13)</f>
        <v>0</v>
      </c>
      <c r="M23" s="25">
        <f>IF(FullPaper!P14="",'Odd&amp;Even'!Z14,FullPaper!P14)</f>
        <v>0</v>
      </c>
      <c r="N23" s="25">
        <f>IF(FullPaper!P15="",'Odd&amp;Even'!Z15,FullPaper!P15)</f>
        <v>0</v>
      </c>
      <c r="O23" s="25">
        <f>IF(FullPaper!P16="",'Odd&amp;Even'!Z16,FullPaper!P16)</f>
        <v>0</v>
      </c>
      <c r="P23" s="25">
        <f>IF(FullPaper!P17="",'Odd&amp;Even'!Z17,FullPaper!P17)</f>
        <v>0</v>
      </c>
      <c r="Q23" s="25">
        <f>IF(FullPaper!P18="",'Odd&amp;Even'!Z18,FullPaper!P18)</f>
        <v>0</v>
      </c>
      <c r="R23" s="25">
        <f>IF(FullPaper!P19="",'Odd&amp;Even'!Z19,FullPaper!P19)</f>
        <v>0</v>
      </c>
      <c r="S23" s="25">
        <f>IF(FullPaper!P20="",'Odd&amp;Even'!Z20,FullPaper!P20)</f>
        <v>0</v>
      </c>
      <c r="T23" s="25">
        <f>IF(FullPaper!P21="",'Odd&amp;Even'!Z21,FullPaper!P21)</f>
        <v>0</v>
      </c>
      <c r="U23" s="25">
        <f>IF(FullPaper!P22="",'Odd&amp;Even'!Z22,FullPaper!P22)</f>
        <v>0</v>
      </c>
      <c r="V23" s="25">
        <f>IF(FullPaper!P23="",'Odd&amp;Even'!Z23,FullPaper!P23)</f>
        <v>0</v>
      </c>
      <c r="W23" s="25">
        <f>IF(FullPaper!P24="",'Odd&amp;Even'!Z24,FullPaper!P24)</f>
        <v>0</v>
      </c>
      <c r="X23" s="25">
        <f>IF(FullPaper!P25="",'Odd&amp;Even'!Z25,FullPaper!P25)</f>
        <v>0</v>
      </c>
      <c r="Y23" s="25">
        <f>IF(FullPaper!P26="",'Odd&amp;Even'!Z26,FullPaper!P26)</f>
        <v>0</v>
      </c>
      <c r="Z23" s="25">
        <f>IF(FullPaper!P27="",'Odd&amp;Even'!Z27,FullPaper!P27)</f>
        <v>0</v>
      </c>
      <c r="AA23" s="25">
        <f>IF(FullPaper!P28="",'Odd&amp;Even'!Z28,FullPaper!P28)</f>
        <v>0</v>
      </c>
      <c r="AB23" s="25">
        <f>IF(FullPaper!P29="",'Odd&amp;Even'!Z29,FullPaper!P29)</f>
        <v>0</v>
      </c>
      <c r="AC23" s="25">
        <f>IF(FullPaper!P30="",'Odd&amp;Even'!Z30,FullPaper!P30)</f>
        <v>0</v>
      </c>
      <c r="AD23" s="25">
        <f>IF(FullPaper!P31="",'Odd&amp;Even'!Z31,FullPaper!P31)</f>
        <v>0</v>
      </c>
    </row>
    <row r="24" spans="1:30" ht="17" customHeight="1" thickBot="1" x14ac:dyDescent="0.25">
      <c r="A24" s="30">
        <v>11</v>
      </c>
      <c r="B24" s="80" t="s">
        <v>79</v>
      </c>
      <c r="C24" s="28">
        <v>5</v>
      </c>
      <c r="D24" s="16"/>
      <c r="E24" s="16">
        <v>0</v>
      </c>
      <c r="F24" s="16">
        <f>IF(FullPaper!Q7="",'Odd&amp;Even'!L7,FullPaper!Q7)</f>
        <v>0</v>
      </c>
      <c r="G24" s="16">
        <f>IF(FullPaper!Q8="",'Odd&amp;Even'!L8,FullPaper!Q8)</f>
        <v>0</v>
      </c>
      <c r="H24" s="25">
        <f>IF(FullPaper!Q9="",'Odd&amp;Even'!L9,FullPaper!Q9)</f>
        <v>0</v>
      </c>
      <c r="I24" s="25">
        <f>IF(FullPaper!Q10="",'Odd&amp;Even'!L10,FullPaper!Q10)</f>
        <v>0</v>
      </c>
      <c r="J24" s="25">
        <f>IF(FullPaper!Q11="",'Odd&amp;Even'!L11,FullPaper!Q11)</f>
        <v>3</v>
      </c>
      <c r="K24" s="25">
        <f>IF(FullPaper!Q12="",'Odd&amp;Even'!L12,FullPaper!Q12)</f>
        <v>0</v>
      </c>
      <c r="L24" s="25">
        <f>IF(FullPaper!Q13="",'Odd&amp;Even'!L13,FullPaper!Q13)</f>
        <v>0</v>
      </c>
      <c r="M24" s="25">
        <f>IF(FullPaper!Q14="",'Odd&amp;Even'!L14,FullPaper!Q14)</f>
        <v>0</v>
      </c>
      <c r="N24" s="25">
        <f>IF(FullPaper!Q15="",'Odd&amp;Even'!L15,FullPaper!Q15)</f>
        <v>0</v>
      </c>
      <c r="O24" s="25">
        <f>IF(FullPaper!Q16="",'Odd&amp;Even'!L16,FullPaper!Q16)</f>
        <v>0</v>
      </c>
      <c r="P24" s="25">
        <f>IF(FullPaper!Q17="",'Odd&amp;Even'!L17,FullPaper!Q17)</f>
        <v>0</v>
      </c>
      <c r="Q24" s="25">
        <f>IF(FullPaper!Q18="",'Odd&amp;Even'!L18,FullPaper!Q18)</f>
        <v>0</v>
      </c>
      <c r="R24" s="25">
        <f>IF(FullPaper!Q19="",'Odd&amp;Even'!L19,FullPaper!Q19)</f>
        <v>0</v>
      </c>
      <c r="S24" s="25">
        <f>IF(FullPaper!Q20="",'Odd&amp;Even'!L20,FullPaper!Q20)</f>
        <v>0</v>
      </c>
      <c r="T24" s="25">
        <f>IF(FullPaper!Q21="",'Odd&amp;Even'!L21,FullPaper!Q21)</f>
        <v>0</v>
      </c>
      <c r="U24" s="25">
        <f>IF(FullPaper!Q22="",'Odd&amp;Even'!L22,FullPaper!Q22)</f>
        <v>0</v>
      </c>
      <c r="V24" s="25">
        <f>IF(FullPaper!Q23="",'Odd&amp;Even'!L23,FullPaper!Q23)</f>
        <v>0</v>
      </c>
      <c r="W24" s="25">
        <f>IF(FullPaper!Q24="",'Odd&amp;Even'!L24,FullPaper!Q24)</f>
        <v>0</v>
      </c>
      <c r="X24" s="25">
        <f>IF(FullPaper!Q25="",'Odd&amp;Even'!L25,FullPaper!Q25)</f>
        <v>0</v>
      </c>
      <c r="Y24" s="25">
        <f>IF(FullPaper!Q26="",'Odd&amp;Even'!L26,FullPaper!Q26)</f>
        <v>2</v>
      </c>
      <c r="Z24" s="25">
        <f>IF(FullPaper!Q27="",'Odd&amp;Even'!L27,FullPaper!Q27)</f>
        <v>0</v>
      </c>
      <c r="AA24" s="25">
        <f>IF(FullPaper!Q28="",'Odd&amp;Even'!L28,FullPaper!Q28)</f>
        <v>0</v>
      </c>
      <c r="AB24" s="25">
        <f>IF(FullPaper!Q29="",'Odd&amp;Even'!L29,FullPaper!Q29)</f>
        <v>0</v>
      </c>
      <c r="AC24" s="25">
        <f>IF(FullPaper!Q30="",'Odd&amp;Even'!L30,FullPaper!Q30)</f>
        <v>0</v>
      </c>
      <c r="AD24" s="25">
        <f>IF(FullPaper!Q31="",'Odd&amp;Even'!L31,FullPaper!Q31)</f>
        <v>0</v>
      </c>
    </row>
    <row r="25" spans="1:30" ht="17" customHeight="1" thickBot="1" x14ac:dyDescent="0.25">
      <c r="A25" s="30">
        <v>12</v>
      </c>
      <c r="B25" s="80" t="s">
        <v>80</v>
      </c>
      <c r="C25" s="28">
        <v>3</v>
      </c>
      <c r="D25" s="16"/>
      <c r="E25" s="16">
        <v>0</v>
      </c>
      <c r="F25" s="16">
        <f>IF(FullPaper!R7="",'Odd&amp;Even'!AA7,FullPaper!R7)</f>
        <v>0</v>
      </c>
      <c r="G25" s="16">
        <f>IF(FullPaper!R8="",'Odd&amp;Even'!AA8,FullPaper!R8)</f>
        <v>0</v>
      </c>
      <c r="H25" s="25">
        <f>IF(FullPaper!R9="",'Odd&amp;Even'!AA9,FullPaper!R9)</f>
        <v>0</v>
      </c>
      <c r="I25" s="25">
        <f>IF(FullPaper!R10="",'Odd&amp;Even'!AA10,FullPaper!R10)</f>
        <v>0</v>
      </c>
      <c r="J25" s="25">
        <f>IF(FullPaper!R11="",'Odd&amp;Even'!AA11,FullPaper!R11)</f>
        <v>0</v>
      </c>
      <c r="K25" s="25">
        <f>IF(FullPaper!R12="",'Odd&amp;Even'!AA12,FullPaper!R12)</f>
        <v>0</v>
      </c>
      <c r="L25" s="25">
        <f>IF(FullPaper!R13="",'Odd&amp;Even'!AA13,FullPaper!R13)</f>
        <v>0</v>
      </c>
      <c r="M25" s="25">
        <f>IF(FullPaper!R14="",'Odd&amp;Even'!AA14,FullPaper!R14)</f>
        <v>0</v>
      </c>
      <c r="N25" s="25">
        <f>IF(FullPaper!R15="",'Odd&amp;Even'!AA15,FullPaper!R15)</f>
        <v>0</v>
      </c>
      <c r="O25" s="25">
        <f>IF(FullPaper!R16="",'Odd&amp;Even'!AA16,FullPaper!R16)</f>
        <v>0</v>
      </c>
      <c r="P25" s="25">
        <f>IF(FullPaper!R17="",'Odd&amp;Even'!AA17,FullPaper!R17)</f>
        <v>0</v>
      </c>
      <c r="Q25" s="25">
        <f>IF(FullPaper!R18="",'Odd&amp;Even'!AA18,FullPaper!R18)</f>
        <v>0</v>
      </c>
      <c r="R25" s="25">
        <f>IF(FullPaper!R19="",'Odd&amp;Even'!AA19,FullPaper!R19)</f>
        <v>1</v>
      </c>
      <c r="S25" s="25">
        <f>IF(FullPaper!R20="",'Odd&amp;Even'!AA20,FullPaper!R20)</f>
        <v>0</v>
      </c>
      <c r="T25" s="25">
        <f>IF(FullPaper!R21="",'Odd&amp;Even'!AA21,FullPaper!R21)</f>
        <v>0</v>
      </c>
      <c r="U25" s="25">
        <f>IF(FullPaper!R22="",'Odd&amp;Even'!AA22,FullPaper!R22)</f>
        <v>0</v>
      </c>
      <c r="V25" s="25">
        <f>IF(FullPaper!R23="",'Odd&amp;Even'!AA23,FullPaper!R23)</f>
        <v>0</v>
      </c>
      <c r="W25" s="25">
        <f>IF(FullPaper!R24="",'Odd&amp;Even'!AA24,FullPaper!R24)</f>
        <v>0</v>
      </c>
      <c r="X25" s="25">
        <f>IF(FullPaper!R25="",'Odd&amp;Even'!AA25,FullPaper!R25)</f>
        <v>0</v>
      </c>
      <c r="Y25" s="25">
        <f>IF(FullPaper!R26="",'Odd&amp;Even'!AA26,FullPaper!R26)</f>
        <v>1</v>
      </c>
      <c r="Z25" s="25">
        <f>IF(FullPaper!R27="",'Odd&amp;Even'!AA27,FullPaper!R27)</f>
        <v>0</v>
      </c>
      <c r="AA25" s="25">
        <f>IF(FullPaper!R28="",'Odd&amp;Even'!AA28,FullPaper!R28)</f>
        <v>0</v>
      </c>
      <c r="AB25" s="25">
        <f>IF(FullPaper!R29="",'Odd&amp;Even'!AA29,FullPaper!R29)</f>
        <v>0</v>
      </c>
      <c r="AC25" s="25">
        <f>IF(FullPaper!R30="",'Odd&amp;Even'!AA30,FullPaper!R30)</f>
        <v>0</v>
      </c>
      <c r="AD25" s="25">
        <f>IF(FullPaper!R31="",'Odd&amp;Even'!AA31,FullPaper!R31)</f>
        <v>0</v>
      </c>
    </row>
    <row r="26" spans="1:30" ht="17" customHeight="1" thickBot="1" x14ac:dyDescent="0.25">
      <c r="A26" s="33">
        <v>13</v>
      </c>
      <c r="B26" s="83" t="s">
        <v>81</v>
      </c>
      <c r="C26" s="28">
        <v>4</v>
      </c>
      <c r="D26" s="16"/>
      <c r="E26" s="16">
        <v>0</v>
      </c>
      <c r="F26" s="16">
        <f>IF(FullPaper!S7="",'Odd&amp;Even'!M7,FullPaper!S7)</f>
        <v>0</v>
      </c>
      <c r="G26" s="16">
        <f>IF(FullPaper!S8="",'Odd&amp;Even'!M8,FullPaper!S8)</f>
        <v>0</v>
      </c>
      <c r="H26" s="25">
        <f>IF(FullPaper!S9="",'Odd&amp;Even'!M9,FullPaper!S9)</f>
        <v>0</v>
      </c>
      <c r="I26" s="25">
        <f>IF(FullPaper!S10="",'Odd&amp;Even'!M10,FullPaper!S10)</f>
        <v>0</v>
      </c>
      <c r="J26" s="25">
        <f>IF(FullPaper!S11="",'Odd&amp;Even'!M11,FullPaper!S11)</f>
        <v>3</v>
      </c>
      <c r="K26" s="25">
        <f>IF(FullPaper!S12="",'Odd&amp;Even'!M12,FullPaper!S12)</f>
        <v>0</v>
      </c>
      <c r="L26" s="25">
        <f>IF(FullPaper!S13="",'Odd&amp;Even'!M13,FullPaper!S13)</f>
        <v>0</v>
      </c>
      <c r="M26" s="25">
        <f>IF(FullPaper!S14="",'Odd&amp;Even'!M14,FullPaper!S14)</f>
        <v>0</v>
      </c>
      <c r="N26" s="25">
        <f>IF(FullPaper!S15="",'Odd&amp;Even'!M15,FullPaper!S15)</f>
        <v>0</v>
      </c>
      <c r="O26" s="25">
        <f>IF(FullPaper!S16="",'Odd&amp;Even'!M16,FullPaper!S16)</f>
        <v>0</v>
      </c>
      <c r="P26" s="25">
        <f>IF(FullPaper!S17="",'Odd&amp;Even'!M17,FullPaper!S17)</f>
        <v>0</v>
      </c>
      <c r="Q26" s="25">
        <f>IF(FullPaper!S18="",'Odd&amp;Even'!M18,FullPaper!S18)</f>
        <v>0</v>
      </c>
      <c r="R26" s="25">
        <f>IF(FullPaper!S19="",'Odd&amp;Even'!M19,FullPaper!S19)</f>
        <v>0</v>
      </c>
      <c r="S26" s="25">
        <f>IF(FullPaper!S20="",'Odd&amp;Even'!M20,FullPaper!S20)</f>
        <v>0</v>
      </c>
      <c r="T26" s="25">
        <f>IF(FullPaper!S21="",'Odd&amp;Even'!M21,FullPaper!S21)</f>
        <v>0</v>
      </c>
      <c r="U26" s="25">
        <f>IF(FullPaper!S22="",'Odd&amp;Even'!M22,FullPaper!S22)</f>
        <v>2</v>
      </c>
      <c r="V26" s="25">
        <f>IF(FullPaper!S23="",'Odd&amp;Even'!M23,FullPaper!S23)</f>
        <v>0</v>
      </c>
      <c r="W26" s="25">
        <f>IF(FullPaper!S24="",'Odd&amp;Even'!M24,FullPaper!S24)</f>
        <v>0</v>
      </c>
      <c r="X26" s="25">
        <f>IF(FullPaper!S25="",'Odd&amp;Even'!M25,FullPaper!S25)</f>
        <v>0</v>
      </c>
      <c r="Y26" s="25">
        <f>IF(FullPaper!S26="",'Odd&amp;Even'!M26,FullPaper!S26)</f>
        <v>1</v>
      </c>
      <c r="Z26" s="25">
        <f>IF(FullPaper!S27="",'Odd&amp;Even'!M27,FullPaper!S27)</f>
        <v>0</v>
      </c>
      <c r="AA26" s="25">
        <f>IF(FullPaper!S28="",'Odd&amp;Even'!M28,FullPaper!S28)</f>
        <v>0</v>
      </c>
      <c r="AB26" s="25">
        <f>IF(FullPaper!S29="",'Odd&amp;Even'!M29,FullPaper!S29)</f>
        <v>0</v>
      </c>
      <c r="AC26" s="25">
        <f>IF(FullPaper!S30="",'Odd&amp;Even'!M30,FullPaper!S30)</f>
        <v>0</v>
      </c>
      <c r="AD26" s="25">
        <f>IF(FullPaper!S31="",'Odd&amp;Even'!M31,FullPaper!S31)</f>
        <v>0</v>
      </c>
    </row>
    <row r="27" spans="1:30" ht="17" customHeight="1" thickBot="1" x14ac:dyDescent="0.25">
      <c r="A27" s="30">
        <v>14</v>
      </c>
      <c r="B27" s="80" t="s">
        <v>82</v>
      </c>
      <c r="C27" s="28">
        <v>5</v>
      </c>
      <c r="D27" s="16"/>
      <c r="E27" s="16">
        <v>0</v>
      </c>
      <c r="F27" s="16">
        <f>IF(FullPaper!T7="",'Odd&amp;Even'!AB7,FullPaper!T7)</f>
        <v>0</v>
      </c>
      <c r="G27" s="16">
        <f>IF(FullPaper!T8="",'Odd&amp;Even'!AB8,FullPaper!T8)</f>
        <v>0</v>
      </c>
      <c r="H27" s="25">
        <f>IF(FullPaper!T9="",'Odd&amp;Even'!AB9,FullPaper!T9)</f>
        <v>0</v>
      </c>
      <c r="I27" s="25">
        <f>IF(FullPaper!T10="",'Odd&amp;Even'!AB10,FullPaper!T10)</f>
        <v>0</v>
      </c>
      <c r="J27" s="25">
        <f>IF(FullPaper!T11="",'Odd&amp;Even'!AB11,FullPaper!T11)</f>
        <v>3</v>
      </c>
      <c r="K27" s="25">
        <f>IF(FullPaper!T12="",'Odd&amp;Even'!AB12,FullPaper!T12)</f>
        <v>0</v>
      </c>
      <c r="L27" s="25">
        <f>IF(FullPaper!T13="",'Odd&amp;Even'!AB13,FullPaper!T13)</f>
        <v>0</v>
      </c>
      <c r="M27" s="25">
        <f>IF(FullPaper!T14="",'Odd&amp;Even'!AB14,FullPaper!T14)</f>
        <v>0</v>
      </c>
      <c r="N27" s="25">
        <f>IF(FullPaper!T15="",'Odd&amp;Even'!AB15,FullPaper!T15)</f>
        <v>0</v>
      </c>
      <c r="O27" s="25">
        <f>IF(FullPaper!T16="",'Odd&amp;Even'!AB16,FullPaper!T16)</f>
        <v>0</v>
      </c>
      <c r="P27" s="25">
        <f>IF(FullPaper!T17="",'Odd&amp;Even'!AB17,FullPaper!T17)</f>
        <v>0</v>
      </c>
      <c r="Q27" s="25">
        <f>IF(FullPaper!T18="",'Odd&amp;Even'!AB18,FullPaper!T18)</f>
        <v>0</v>
      </c>
      <c r="R27" s="25">
        <f>IF(FullPaper!T19="",'Odd&amp;Even'!AB19,FullPaper!T19)</f>
        <v>0</v>
      </c>
      <c r="S27" s="25">
        <f>IF(FullPaper!T20="",'Odd&amp;Even'!AB20,FullPaper!T20)</f>
        <v>0</v>
      </c>
      <c r="T27" s="25">
        <f>IF(FullPaper!T21="",'Odd&amp;Even'!AB21,FullPaper!T21)</f>
        <v>0</v>
      </c>
      <c r="U27" s="25">
        <f>IF(FullPaper!T22="",'Odd&amp;Even'!AB22,FullPaper!T22)</f>
        <v>0</v>
      </c>
      <c r="V27" s="25">
        <f>IF(FullPaper!T23="",'Odd&amp;Even'!AB23,FullPaper!T23)</f>
        <v>0</v>
      </c>
      <c r="W27" s="25">
        <f>IF(FullPaper!T24="",'Odd&amp;Even'!AB24,FullPaper!T24)</f>
        <v>0</v>
      </c>
      <c r="X27" s="25">
        <f>IF(FullPaper!T25="",'Odd&amp;Even'!AB25,FullPaper!T25)</f>
        <v>0</v>
      </c>
      <c r="Y27" s="25">
        <f>IF(FullPaper!T26="",'Odd&amp;Even'!AB26,FullPaper!T26)</f>
        <v>0</v>
      </c>
      <c r="Z27" s="25">
        <f>IF(FullPaper!T27="",'Odd&amp;Even'!AB27,FullPaper!T27)</f>
        <v>0</v>
      </c>
      <c r="AA27" s="25">
        <f>IF(FullPaper!T28="",'Odd&amp;Even'!AB28,FullPaper!T28)</f>
        <v>0</v>
      </c>
      <c r="AB27" s="25">
        <f>IF(FullPaper!T29="",'Odd&amp;Even'!AB29,FullPaper!T29)</f>
        <v>0</v>
      </c>
      <c r="AC27" s="25">
        <f>IF(FullPaper!T30="",'Odd&amp;Even'!AB30,FullPaper!T30)</f>
        <v>0</v>
      </c>
      <c r="AD27" s="25">
        <f>IF(FullPaper!T31="",'Odd&amp;Even'!AB31,FullPaper!T31)</f>
        <v>0</v>
      </c>
    </row>
    <row r="28" spans="1:30" ht="17" customHeight="1" thickBot="1" x14ac:dyDescent="0.25">
      <c r="A28" s="31">
        <v>15</v>
      </c>
      <c r="B28" s="82" t="s">
        <v>83</v>
      </c>
      <c r="C28" s="28">
        <v>3</v>
      </c>
      <c r="D28" s="16"/>
      <c r="E28" s="16">
        <v>0</v>
      </c>
      <c r="F28" s="16">
        <f>IF(FullPaper!U7="",'Odd&amp;Even'!N7,FullPaper!U7)</f>
        <v>0</v>
      </c>
      <c r="G28" s="16">
        <f>IF(FullPaper!U8="",'Odd&amp;Even'!N8,FullPaper!U8)</f>
        <v>0</v>
      </c>
      <c r="H28" s="25">
        <f>IF(FullPaper!U9="",'Odd&amp;Even'!N9,FullPaper!U9)</f>
        <v>0</v>
      </c>
      <c r="I28" s="25">
        <f>IF(FullPaper!U10="",'Odd&amp;Even'!N10,FullPaper!U10)</f>
        <v>0</v>
      </c>
      <c r="J28" s="25">
        <f>IF(FullPaper!U11="",'Odd&amp;Even'!N11,FullPaper!U11)</f>
        <v>0</v>
      </c>
      <c r="K28" s="25">
        <f>IF(FullPaper!U12="",'Odd&amp;Even'!N12,FullPaper!U12)</f>
        <v>0</v>
      </c>
      <c r="L28" s="25">
        <f>IF(FullPaper!U13="",'Odd&amp;Even'!N13,FullPaper!U13)</f>
        <v>0</v>
      </c>
      <c r="M28" s="25">
        <f>IF(FullPaper!U14="",'Odd&amp;Even'!N14,FullPaper!U14)</f>
        <v>0</v>
      </c>
      <c r="N28" s="25">
        <f>IF(FullPaper!U15="",'Odd&amp;Even'!N15,FullPaper!U15)</f>
        <v>0</v>
      </c>
      <c r="O28" s="25">
        <f>IF(FullPaper!U16="",'Odd&amp;Even'!N16,FullPaper!U16)</f>
        <v>0</v>
      </c>
      <c r="P28" s="25">
        <f>IF(FullPaper!U17="",'Odd&amp;Even'!N17,FullPaper!U17)</f>
        <v>0</v>
      </c>
      <c r="Q28" s="25">
        <f>IF(FullPaper!U18="",'Odd&amp;Even'!N18,FullPaper!U18)</f>
        <v>0</v>
      </c>
      <c r="R28" s="25">
        <f>IF(FullPaper!U19="",'Odd&amp;Even'!N19,FullPaper!U19)</f>
        <v>0</v>
      </c>
      <c r="S28" s="25">
        <f>IF(FullPaper!U20="",'Odd&amp;Even'!N20,FullPaper!U20)</f>
        <v>0</v>
      </c>
      <c r="T28" s="25">
        <f>IF(FullPaper!U21="",'Odd&amp;Even'!N21,FullPaper!U21)</f>
        <v>0</v>
      </c>
      <c r="U28" s="25">
        <f>IF(FullPaper!U22="",'Odd&amp;Even'!N22,FullPaper!U22)</f>
        <v>0</v>
      </c>
      <c r="V28" s="25">
        <f>IF(FullPaper!U23="",'Odd&amp;Even'!N23,FullPaper!U23)</f>
        <v>0</v>
      </c>
      <c r="W28" s="25">
        <f>IF(FullPaper!U24="",'Odd&amp;Even'!N24,FullPaper!U24)</f>
        <v>0</v>
      </c>
      <c r="X28" s="25">
        <f>IF(FullPaper!U25="",'Odd&amp;Even'!N25,FullPaper!U25)</f>
        <v>0</v>
      </c>
      <c r="Y28" s="25">
        <f>IF(FullPaper!U26="",'Odd&amp;Even'!N26,FullPaper!U26)</f>
        <v>2</v>
      </c>
      <c r="Z28" s="25">
        <f>IF(FullPaper!U27="",'Odd&amp;Even'!N27,FullPaper!U27)</f>
        <v>0</v>
      </c>
      <c r="AA28" s="25">
        <f>IF(FullPaper!U28="",'Odd&amp;Even'!N28,FullPaper!U28)</f>
        <v>0</v>
      </c>
      <c r="AB28" s="25">
        <f>IF(FullPaper!U29="",'Odd&amp;Even'!N29,FullPaper!U29)</f>
        <v>0</v>
      </c>
      <c r="AC28" s="25">
        <f>IF(FullPaper!U30="",'Odd&amp;Even'!N30,FullPaper!U30)</f>
        <v>0</v>
      </c>
      <c r="AD28" s="25">
        <f>IF(FullPaper!U31="",'Odd&amp;Even'!N31,FullPaper!U31)</f>
        <v>0</v>
      </c>
    </row>
    <row r="29" spans="1:30" ht="17" customHeight="1" thickBot="1" x14ac:dyDescent="0.25">
      <c r="A29" s="33">
        <v>16</v>
      </c>
      <c r="B29" s="83" t="s">
        <v>84</v>
      </c>
      <c r="C29" s="28">
        <v>4</v>
      </c>
      <c r="D29" s="16"/>
      <c r="E29" s="16">
        <v>0</v>
      </c>
      <c r="F29" s="16">
        <f>IF(FullPaper!V7="",'Odd&amp;Even'!AC7,FullPaper!V7)</f>
        <v>0</v>
      </c>
      <c r="G29" s="16">
        <f>IF(FullPaper!V8="",'Odd&amp;Even'!AC8,FullPaper!V8)</f>
        <v>0</v>
      </c>
      <c r="H29" s="25">
        <f>IF(FullPaper!V9="",'Odd&amp;Even'!AC9,FullPaper!V9)</f>
        <v>0</v>
      </c>
      <c r="I29" s="25">
        <f>IF(FullPaper!V10="",'Odd&amp;Even'!AC10,FullPaper!V10)</f>
        <v>0</v>
      </c>
      <c r="J29" s="25">
        <f>IF(FullPaper!V11="",'Odd&amp;Even'!AC11,FullPaper!V11)</f>
        <v>0</v>
      </c>
      <c r="K29" s="25">
        <f>IF(FullPaper!V12="",'Odd&amp;Even'!AC12,FullPaper!V12)</f>
        <v>0</v>
      </c>
      <c r="L29" s="25">
        <f>IF(FullPaper!V13="",'Odd&amp;Even'!AC13,FullPaper!V13)</f>
        <v>0</v>
      </c>
      <c r="M29" s="25">
        <f>IF(FullPaper!V14="",'Odd&amp;Even'!AC14,FullPaper!V14)</f>
        <v>0</v>
      </c>
      <c r="N29" s="25">
        <f>IF(FullPaper!V15="",'Odd&amp;Even'!AC15,FullPaper!V15)</f>
        <v>0</v>
      </c>
      <c r="O29" s="25">
        <f>IF(FullPaper!V16="",'Odd&amp;Even'!AC16,FullPaper!V16)</f>
        <v>0</v>
      </c>
      <c r="P29" s="25">
        <f>IF(FullPaper!V17="",'Odd&amp;Even'!AC17,FullPaper!V17)</f>
        <v>0</v>
      </c>
      <c r="Q29" s="25">
        <f>IF(FullPaper!V18="",'Odd&amp;Even'!AC18,FullPaper!V18)</f>
        <v>0</v>
      </c>
      <c r="R29" s="25">
        <f>IF(FullPaper!V19="",'Odd&amp;Even'!AC19,FullPaper!V19)</f>
        <v>0</v>
      </c>
      <c r="S29" s="25">
        <f>IF(FullPaper!V20="",'Odd&amp;Even'!AC20,FullPaper!V20)</f>
        <v>0</v>
      </c>
      <c r="T29" s="25">
        <f>IF(FullPaper!V21="",'Odd&amp;Even'!AC21,FullPaper!V21)</f>
        <v>0</v>
      </c>
      <c r="U29" s="25">
        <f>IF(FullPaper!V22="",'Odd&amp;Even'!AC22,FullPaper!V22)</f>
        <v>0</v>
      </c>
      <c r="V29" s="25">
        <f>IF(FullPaper!V23="",'Odd&amp;Even'!AC23,FullPaper!V23)</f>
        <v>0</v>
      </c>
      <c r="W29" s="25">
        <f>IF(FullPaper!V24="",'Odd&amp;Even'!AC24,FullPaper!V24)</f>
        <v>0</v>
      </c>
      <c r="X29" s="25">
        <f>IF(FullPaper!V25="",'Odd&amp;Even'!AC25,FullPaper!V25)</f>
        <v>0</v>
      </c>
      <c r="Y29" s="25">
        <f>IF(FullPaper!V26="",'Odd&amp;Even'!AC26,FullPaper!V26)</f>
        <v>0</v>
      </c>
      <c r="Z29" s="25">
        <f>IF(FullPaper!V27="",'Odd&amp;Even'!AC27,FullPaper!V27)</f>
        <v>0</v>
      </c>
      <c r="AA29" s="25">
        <f>IF(FullPaper!V28="",'Odd&amp;Even'!AC28,FullPaper!V28)</f>
        <v>0</v>
      </c>
      <c r="AB29" s="25">
        <f>IF(FullPaper!V29="",'Odd&amp;Even'!AC29,FullPaper!V29)</f>
        <v>0</v>
      </c>
      <c r="AC29" s="25">
        <f>IF(FullPaper!V30="",'Odd&amp;Even'!AC30,FullPaper!V30)</f>
        <v>0</v>
      </c>
      <c r="AD29" s="25">
        <f>IF(FullPaper!V31="",'Odd&amp;Even'!AC31,FullPaper!V31)</f>
        <v>0</v>
      </c>
    </row>
    <row r="30" spans="1:30" ht="17" customHeight="1" thickBot="1" x14ac:dyDescent="0.25">
      <c r="A30" s="29">
        <v>17</v>
      </c>
      <c r="B30" s="76" t="s">
        <v>85</v>
      </c>
      <c r="C30" s="28">
        <v>5</v>
      </c>
      <c r="D30" s="16"/>
      <c r="E30" s="16">
        <v>0</v>
      </c>
      <c r="F30" s="16">
        <f>IF(FullPaper!W7="",'Odd&amp;Even'!O7,FullPaper!W7)</f>
        <v>0</v>
      </c>
      <c r="G30" s="16">
        <f>IF(FullPaper!W8="",'Odd&amp;Even'!O8,FullPaper!W8)</f>
        <v>0</v>
      </c>
      <c r="H30" s="25">
        <f>IF(FullPaper!W9="",'Odd&amp;Even'!O9,FullPaper!W9)</f>
        <v>0</v>
      </c>
      <c r="I30" s="25">
        <f>IF(FullPaper!W10="",'Odd&amp;Even'!O10,FullPaper!W10)</f>
        <v>0</v>
      </c>
      <c r="J30" s="25">
        <f>IF(FullPaper!W11="",'Odd&amp;Even'!O11,FullPaper!W11)</f>
        <v>3</v>
      </c>
      <c r="K30" s="25">
        <f>IF(FullPaper!W12="",'Odd&amp;Even'!O12,FullPaper!W12)</f>
        <v>0</v>
      </c>
      <c r="L30" s="25">
        <f>IF(FullPaper!W13="",'Odd&amp;Even'!O13,FullPaper!W13)</f>
        <v>0</v>
      </c>
      <c r="M30" s="25">
        <f>IF(FullPaper!W14="",'Odd&amp;Even'!O14,FullPaper!W14)</f>
        <v>0</v>
      </c>
      <c r="N30" s="25">
        <f>IF(FullPaper!W15="",'Odd&amp;Even'!O15,FullPaper!W15)</f>
        <v>0</v>
      </c>
      <c r="O30" s="25">
        <f>IF(FullPaper!W16="",'Odd&amp;Even'!O16,FullPaper!W16)</f>
        <v>0</v>
      </c>
      <c r="P30" s="25">
        <f>IF(FullPaper!W17="",'Odd&amp;Even'!O17,FullPaper!W17)</f>
        <v>0</v>
      </c>
      <c r="Q30" s="25">
        <f>IF(FullPaper!W18="",'Odd&amp;Even'!O18,FullPaper!W18)</f>
        <v>0</v>
      </c>
      <c r="R30" s="25">
        <f>IF(FullPaper!W19="",'Odd&amp;Even'!O19,FullPaper!W19)</f>
        <v>0</v>
      </c>
      <c r="S30" s="25">
        <f>IF(FullPaper!W20="",'Odd&amp;Even'!O20,FullPaper!W20)</f>
        <v>0</v>
      </c>
      <c r="T30" s="25">
        <f>IF(FullPaper!W21="",'Odd&amp;Even'!O21,FullPaper!W21)</f>
        <v>0</v>
      </c>
      <c r="U30" s="25">
        <f>IF(FullPaper!W22="",'Odd&amp;Even'!O22,FullPaper!W22)</f>
        <v>0</v>
      </c>
      <c r="V30" s="25">
        <f>IF(FullPaper!W23="",'Odd&amp;Even'!O23,FullPaper!W23)</f>
        <v>0</v>
      </c>
      <c r="W30" s="25">
        <f>IF(FullPaper!W24="",'Odd&amp;Even'!O24,FullPaper!W24)</f>
        <v>0</v>
      </c>
      <c r="X30" s="25">
        <f>IF(FullPaper!W25="",'Odd&amp;Even'!O25,FullPaper!W25)</f>
        <v>0</v>
      </c>
      <c r="Y30" s="25">
        <f>IF(FullPaper!W26="",'Odd&amp;Even'!O26,FullPaper!W26)</f>
        <v>3</v>
      </c>
      <c r="Z30" s="25">
        <f>IF(FullPaper!W27="",'Odd&amp;Even'!O27,FullPaper!W27)</f>
        <v>0</v>
      </c>
      <c r="AA30" s="25">
        <f>IF(FullPaper!W28="",'Odd&amp;Even'!O28,FullPaper!W28)</f>
        <v>0</v>
      </c>
      <c r="AB30" s="25">
        <f>IF(FullPaper!W29="",'Odd&amp;Even'!O29,FullPaper!W29)</f>
        <v>0</v>
      </c>
      <c r="AC30" s="25">
        <f>IF(FullPaper!W30="",'Odd&amp;Even'!O30,FullPaper!W30)</f>
        <v>0</v>
      </c>
      <c r="AD30" s="25">
        <f>IF(FullPaper!W31="",'Odd&amp;Even'!O31,FullPaper!W31)</f>
        <v>0</v>
      </c>
    </row>
    <row r="31" spans="1:30" ht="17" customHeight="1" thickBot="1" x14ac:dyDescent="0.25">
      <c r="A31" s="31">
        <v>18</v>
      </c>
      <c r="B31" s="82" t="s">
        <v>86</v>
      </c>
      <c r="C31" s="28">
        <v>4</v>
      </c>
      <c r="D31" s="16"/>
      <c r="E31" s="16">
        <v>0</v>
      </c>
      <c r="F31" s="16">
        <f>IF(FullPaper!X7="",'Odd&amp;Even'!AD7,FullPaper!X7)</f>
        <v>0</v>
      </c>
      <c r="G31" s="16">
        <f>IF(FullPaper!X8="",'Odd&amp;Even'!AD8,FullPaper!X8)</f>
        <v>0</v>
      </c>
      <c r="H31" s="25">
        <f>IF(FullPaper!X9="",'Odd&amp;Even'!AD9,FullPaper!X9)</f>
        <v>0</v>
      </c>
      <c r="I31" s="25">
        <f>IF(FullPaper!X10="",'Odd&amp;Even'!AD10,FullPaper!X10)</f>
        <v>0</v>
      </c>
      <c r="J31" s="25">
        <f>IF(FullPaper!X11="",'Odd&amp;Even'!AD11,FullPaper!X11)</f>
        <v>1</v>
      </c>
      <c r="K31" s="25">
        <f>IF(FullPaper!X12="",'Odd&amp;Even'!AD12,FullPaper!X12)</f>
        <v>0</v>
      </c>
      <c r="L31" s="25">
        <f>IF(FullPaper!X13="",'Odd&amp;Even'!AD13,FullPaper!X13)</f>
        <v>0</v>
      </c>
      <c r="M31" s="25">
        <f>IF(FullPaper!X14="",'Odd&amp;Even'!AD14,FullPaper!X14)</f>
        <v>0</v>
      </c>
      <c r="N31" s="25">
        <f>IF(FullPaper!X15="",'Odd&amp;Even'!AD15,FullPaper!X15)</f>
        <v>0</v>
      </c>
      <c r="O31" s="25">
        <f>IF(FullPaper!X16="",'Odd&amp;Even'!AD16,FullPaper!X16)</f>
        <v>0</v>
      </c>
      <c r="P31" s="25">
        <f>IF(FullPaper!X17="",'Odd&amp;Even'!AD17,FullPaper!X17)</f>
        <v>0</v>
      </c>
      <c r="Q31" s="25">
        <f>IF(FullPaper!X18="",'Odd&amp;Even'!AD18,FullPaper!X18)</f>
        <v>0</v>
      </c>
      <c r="R31" s="25">
        <f>IF(FullPaper!X19="",'Odd&amp;Even'!AD19,FullPaper!X19)</f>
        <v>0</v>
      </c>
      <c r="S31" s="25">
        <f>IF(FullPaper!X20="",'Odd&amp;Even'!AD20,FullPaper!X20)</f>
        <v>0</v>
      </c>
      <c r="T31" s="25">
        <f>IF(FullPaper!X21="",'Odd&amp;Even'!AD21,FullPaper!X21)</f>
        <v>0</v>
      </c>
      <c r="U31" s="25">
        <f>IF(FullPaper!X22="",'Odd&amp;Even'!AD22,FullPaper!X22)</f>
        <v>0</v>
      </c>
      <c r="V31" s="25">
        <f>IF(FullPaper!X23="",'Odd&amp;Even'!AD23,FullPaper!X23)</f>
        <v>0</v>
      </c>
      <c r="W31" s="25">
        <f>IF(FullPaper!X24="",'Odd&amp;Even'!AD24,FullPaper!X24)</f>
        <v>0</v>
      </c>
      <c r="X31" s="25">
        <f>IF(FullPaper!X25="",'Odd&amp;Even'!AD25,FullPaper!X25)</f>
        <v>0</v>
      </c>
      <c r="Y31" s="25">
        <f>IF(FullPaper!X26="",'Odd&amp;Even'!AD26,FullPaper!X26)</f>
        <v>0</v>
      </c>
      <c r="Z31" s="25">
        <f>IF(FullPaper!X27="",'Odd&amp;Even'!AD27,FullPaper!X27)</f>
        <v>0</v>
      </c>
      <c r="AA31" s="25">
        <f>IF(FullPaper!X28="",'Odd&amp;Even'!AD28,FullPaper!X28)</f>
        <v>0</v>
      </c>
      <c r="AB31" s="25">
        <f>IF(FullPaper!X29="",'Odd&amp;Even'!AD29,FullPaper!X29)</f>
        <v>0</v>
      </c>
      <c r="AC31" s="25">
        <f>IF(FullPaper!X30="",'Odd&amp;Even'!AD30,FullPaper!X30)</f>
        <v>0</v>
      </c>
      <c r="AD31" s="25">
        <f>IF(FullPaper!X31="",'Odd&amp;Even'!AD31,FullPaper!X31)</f>
        <v>0</v>
      </c>
    </row>
    <row r="32" spans="1:30" ht="17" customHeight="1" thickBot="1" x14ac:dyDescent="0.25">
      <c r="A32" s="32">
        <v>19</v>
      </c>
      <c r="B32" s="81" t="s">
        <v>75</v>
      </c>
      <c r="C32" s="28">
        <v>3</v>
      </c>
      <c r="D32" s="16"/>
      <c r="E32" s="16">
        <v>0</v>
      </c>
      <c r="F32" s="16">
        <f>IF(FullPaper!Y7="",'Odd&amp;Even'!P7,FullPaper!Y7)</f>
        <v>0</v>
      </c>
      <c r="G32" s="16">
        <f>IF(FullPaper!Y8="",'Odd&amp;Even'!P8,FullPaper!Y8)</f>
        <v>0</v>
      </c>
      <c r="H32" s="25">
        <f>IF(FullPaper!Y9="",'Odd&amp;Even'!P9,FullPaper!Y9)</f>
        <v>0</v>
      </c>
      <c r="I32" s="25">
        <f>IF(FullPaper!Y10="",'Odd&amp;Even'!P10,FullPaper!Y10)</f>
        <v>0</v>
      </c>
      <c r="J32" s="25">
        <f>IF(FullPaper!Y11="",'Odd&amp;Even'!P11,FullPaper!Y11)</f>
        <v>0</v>
      </c>
      <c r="K32" s="25">
        <f>IF(FullPaper!Y12="",'Odd&amp;Even'!P12,FullPaper!Y12)</f>
        <v>0</v>
      </c>
      <c r="L32" s="25">
        <f>IF(FullPaper!Y13="",'Odd&amp;Even'!P13,FullPaper!Y13)</f>
        <v>0</v>
      </c>
      <c r="M32" s="25">
        <f>IF(FullPaper!Y14="",'Odd&amp;Even'!P14,FullPaper!Y14)</f>
        <v>0</v>
      </c>
      <c r="N32" s="25">
        <f>IF(FullPaper!Y15="",'Odd&amp;Even'!P15,FullPaper!Y15)</f>
        <v>0</v>
      </c>
      <c r="O32" s="25">
        <f>IF(FullPaper!Y16="",'Odd&amp;Even'!P16,FullPaper!Y16)</f>
        <v>1</v>
      </c>
      <c r="P32" s="25">
        <f>IF(FullPaper!Y17="",'Odd&amp;Even'!P17,FullPaper!Y17)</f>
        <v>0</v>
      </c>
      <c r="Q32" s="25">
        <f>IF(FullPaper!Y18="",'Odd&amp;Even'!P18,FullPaper!Y18)</f>
        <v>0</v>
      </c>
      <c r="R32" s="25">
        <f>IF(FullPaper!Y19="",'Odd&amp;Even'!P19,FullPaper!Y19)</f>
        <v>0</v>
      </c>
      <c r="S32" s="25">
        <f>IF(FullPaper!Y20="",'Odd&amp;Even'!P20,FullPaper!Y20)</f>
        <v>0</v>
      </c>
      <c r="T32" s="25">
        <f>IF(FullPaper!Y21="",'Odd&amp;Even'!P21,FullPaper!Y21)</f>
        <v>0</v>
      </c>
      <c r="U32" s="25">
        <f>IF(FullPaper!Y22="",'Odd&amp;Even'!P22,FullPaper!Y22)</f>
        <v>0</v>
      </c>
      <c r="V32" s="25">
        <f>IF(FullPaper!Y23="",'Odd&amp;Even'!P23,FullPaper!Y23)</f>
        <v>0</v>
      </c>
      <c r="W32" s="25">
        <f>IF(FullPaper!Y24="",'Odd&amp;Even'!P24,FullPaper!Y24)</f>
        <v>0</v>
      </c>
      <c r="X32" s="25">
        <f>IF(FullPaper!Y25="",'Odd&amp;Even'!P25,FullPaper!Y25)</f>
        <v>0</v>
      </c>
      <c r="Y32" s="25">
        <f>IF(FullPaper!Y26="",'Odd&amp;Even'!P26,FullPaper!Y26)</f>
        <v>2</v>
      </c>
      <c r="Z32" s="25">
        <f>IF(FullPaper!Y27="",'Odd&amp;Even'!P27,FullPaper!Y27)</f>
        <v>0</v>
      </c>
      <c r="AA32" s="25">
        <f>IF(FullPaper!Y28="",'Odd&amp;Even'!P28,FullPaper!Y28)</f>
        <v>0</v>
      </c>
      <c r="AB32" s="25">
        <f>IF(FullPaper!Y29="",'Odd&amp;Even'!P29,FullPaper!Y29)</f>
        <v>0</v>
      </c>
      <c r="AC32" s="25">
        <f>IF(FullPaper!Y30="",'Odd&amp;Even'!P30,FullPaper!Y30)</f>
        <v>0</v>
      </c>
      <c r="AD32" s="25">
        <f>IF(FullPaper!Y31="",'Odd&amp;Even'!P31,FullPaper!Y31)</f>
        <v>0</v>
      </c>
    </row>
    <row r="33" spans="1:31" ht="17" customHeight="1" thickBot="1" x14ac:dyDescent="0.25">
      <c r="A33" s="33">
        <v>20</v>
      </c>
      <c r="B33" s="83" t="s">
        <v>87</v>
      </c>
      <c r="C33" s="28">
        <v>2</v>
      </c>
      <c r="D33" s="16"/>
      <c r="E33" s="16">
        <v>0</v>
      </c>
      <c r="F33" s="16">
        <f>IF(FullPaper!Z7="",'Odd&amp;Even'!AE7,FullPaper!Z7)</f>
        <v>0</v>
      </c>
      <c r="G33" s="16">
        <f>IF(FullPaper!Z8="",'Odd&amp;Even'!AE8,FullPaper!Z8)</f>
        <v>0</v>
      </c>
      <c r="H33" s="25">
        <f>IF(FullPaper!Z9="",'Odd&amp;Even'!AE9,FullPaper!Z9)</f>
        <v>0</v>
      </c>
      <c r="I33" s="25">
        <f>IF(FullPaper!Z10="",'Odd&amp;Even'!AE10,FullPaper!Z10)</f>
        <v>0</v>
      </c>
      <c r="J33" s="25">
        <f>IF(FullPaper!Z11="",'Odd&amp;Even'!AE11,FullPaper!Z11)</f>
        <v>0</v>
      </c>
      <c r="K33" s="25">
        <f>IF(FullPaper!Z12="",'Odd&amp;Even'!AE12,FullPaper!Z12)</f>
        <v>0</v>
      </c>
      <c r="L33" s="25">
        <f>IF(FullPaper!Z13="",'Odd&amp;Even'!AE13,FullPaper!Z13)</f>
        <v>0</v>
      </c>
      <c r="M33" s="25">
        <f>IF(FullPaper!Z14="",'Odd&amp;Even'!AE14,FullPaper!Z14)</f>
        <v>0</v>
      </c>
      <c r="N33" s="25">
        <f>IF(FullPaper!Z15="",'Odd&amp;Even'!AE15,FullPaper!Z15)</f>
        <v>0</v>
      </c>
      <c r="O33" s="25">
        <f>IF(FullPaper!Z16="",'Odd&amp;Even'!AE16,FullPaper!Z16)</f>
        <v>0</v>
      </c>
      <c r="P33" s="25">
        <f>IF(FullPaper!Z17="",'Odd&amp;Even'!AE17,FullPaper!Z17)</f>
        <v>0</v>
      </c>
      <c r="Q33" s="25">
        <f>IF(FullPaper!Z18="",'Odd&amp;Even'!AE18,FullPaper!Z18)</f>
        <v>0</v>
      </c>
      <c r="R33" s="25">
        <f>IF(FullPaper!Z19="",'Odd&amp;Even'!AE19,FullPaper!Z19)</f>
        <v>0</v>
      </c>
      <c r="S33" s="25">
        <f>IF(FullPaper!Z20="",'Odd&amp;Even'!AE20,FullPaper!Z20)</f>
        <v>0</v>
      </c>
      <c r="T33" s="25">
        <f>IF(FullPaper!Z21="",'Odd&amp;Even'!AE21,FullPaper!Z21)</f>
        <v>0</v>
      </c>
      <c r="U33" s="25">
        <f>IF(FullPaper!Z22="",'Odd&amp;Even'!AE22,FullPaper!Z22)</f>
        <v>0</v>
      </c>
      <c r="V33" s="25">
        <f>IF(FullPaper!Z23="",'Odd&amp;Even'!AE23,FullPaper!Z23)</f>
        <v>0</v>
      </c>
      <c r="W33" s="25">
        <f>IF(FullPaper!Z24="",'Odd&amp;Even'!AE24,FullPaper!Z24)</f>
        <v>0</v>
      </c>
      <c r="X33" s="25">
        <f>IF(FullPaper!Z25="",'Odd&amp;Even'!AE25,FullPaper!Z25)</f>
        <v>0</v>
      </c>
      <c r="Y33" s="25">
        <f>IF(FullPaper!Z26="",'Odd&amp;Even'!AE26,FullPaper!Z26)</f>
        <v>0</v>
      </c>
      <c r="Z33" s="25">
        <f>IF(FullPaper!Z27="",'Odd&amp;Even'!AE27,FullPaper!Z27)</f>
        <v>0</v>
      </c>
      <c r="AA33" s="25">
        <f>IF(FullPaper!Z28="",'Odd&amp;Even'!AE28,FullPaper!Z28)</f>
        <v>0</v>
      </c>
      <c r="AB33" s="25">
        <f>IF(FullPaper!Z29="",'Odd&amp;Even'!AE29,FullPaper!Z29)</f>
        <v>0</v>
      </c>
      <c r="AC33" s="25">
        <f>IF(FullPaper!Z30="",'Odd&amp;Even'!AE30,FullPaper!Z30)</f>
        <v>0</v>
      </c>
      <c r="AD33" s="25">
        <f>IF(FullPaper!Z31="",'Odd&amp;Even'!AE31,FullPaper!Z31)</f>
        <v>0</v>
      </c>
    </row>
    <row r="34" spans="1:31" ht="17" customHeight="1" thickBot="1" x14ac:dyDescent="0.25">
      <c r="A34" s="29">
        <v>21</v>
      </c>
      <c r="B34" s="76" t="s">
        <v>88</v>
      </c>
      <c r="C34" s="28">
        <v>4</v>
      </c>
      <c r="D34" s="16"/>
      <c r="E34" s="16">
        <v>0</v>
      </c>
      <c r="F34" s="16">
        <f>IF(FullPaper!AA7="",'Odd&amp;Even'!Q7,FullPaper!AA7)</f>
        <v>0</v>
      </c>
      <c r="G34" s="16">
        <f>IF(FullPaper!AA8="",'Odd&amp;Even'!Q8,FullPaper!AA8)</f>
        <v>0</v>
      </c>
      <c r="H34" s="25">
        <f>IF(FullPaper!AA9="",'Odd&amp;Even'!Q9,FullPaper!AA9)</f>
        <v>0</v>
      </c>
      <c r="I34" s="25">
        <f>IF(FullPaper!AA10="",'Odd&amp;Even'!Q10,FullPaper!AA10)</f>
        <v>0</v>
      </c>
      <c r="J34" s="25">
        <f>IF(FullPaper!AA11="",'Odd&amp;Even'!Q11,FullPaper!AA11)</f>
        <v>2</v>
      </c>
      <c r="K34" s="25">
        <f>IF(FullPaper!AA12="",'Odd&amp;Even'!Q12,FullPaper!AA12)</f>
        <v>0</v>
      </c>
      <c r="L34" s="25">
        <f>IF(FullPaper!AA13="",'Odd&amp;Even'!Q13,FullPaper!AA13)</f>
        <v>0</v>
      </c>
      <c r="M34" s="25">
        <f>IF(FullPaper!AA14="",'Odd&amp;Even'!Q14,FullPaper!AA14)</f>
        <v>0</v>
      </c>
      <c r="N34" s="25">
        <f>IF(FullPaper!AA15="",'Odd&amp;Even'!Q15,FullPaper!AA15)</f>
        <v>0</v>
      </c>
      <c r="O34" s="25">
        <f>IF(FullPaper!AA16="",'Odd&amp;Even'!Q16,FullPaper!AA16)</f>
        <v>2</v>
      </c>
      <c r="P34" s="25">
        <f>IF(FullPaper!AA17="",'Odd&amp;Even'!Q17,FullPaper!AA17)</f>
        <v>0</v>
      </c>
      <c r="Q34" s="25">
        <f>IF(FullPaper!AA18="",'Odd&amp;Even'!Q18,FullPaper!AA18)</f>
        <v>0</v>
      </c>
      <c r="R34" s="25">
        <f>IF(FullPaper!AA19="",'Odd&amp;Even'!Q19,FullPaper!AA19)</f>
        <v>0</v>
      </c>
      <c r="S34" s="25">
        <f>IF(FullPaper!AA20="",'Odd&amp;Even'!Q20,FullPaper!AA20)</f>
        <v>0</v>
      </c>
      <c r="T34" s="25">
        <f>IF(FullPaper!AA21="",'Odd&amp;Even'!Q21,FullPaper!AA21)</f>
        <v>0</v>
      </c>
      <c r="U34" s="25">
        <f>IF(FullPaper!AA22="",'Odd&amp;Even'!Q22,FullPaper!AA22)</f>
        <v>0</v>
      </c>
      <c r="V34" s="25">
        <f>IF(FullPaper!AA23="",'Odd&amp;Even'!Q23,FullPaper!AA23)</f>
        <v>0</v>
      </c>
      <c r="W34" s="25">
        <f>IF(FullPaper!AA24="",'Odd&amp;Even'!Q24,FullPaper!AA24)</f>
        <v>0</v>
      </c>
      <c r="X34" s="25">
        <f>IF(FullPaper!AA25="",'Odd&amp;Even'!Q25,FullPaper!AA25)</f>
        <v>0</v>
      </c>
      <c r="Y34" s="25">
        <f>IF(FullPaper!AA26="",'Odd&amp;Even'!Q26,FullPaper!AA26)</f>
        <v>2</v>
      </c>
      <c r="Z34" s="25">
        <f>IF(FullPaper!AA27="",'Odd&amp;Even'!Q27,FullPaper!AA27)</f>
        <v>0</v>
      </c>
      <c r="AA34" s="25">
        <f>IF(FullPaper!AA28="",'Odd&amp;Even'!Q28,FullPaper!AA28)</f>
        <v>0</v>
      </c>
      <c r="AB34" s="25">
        <f>IF(FullPaper!AA29="",'Odd&amp;Even'!Q29,FullPaper!AA29)</f>
        <v>0</v>
      </c>
      <c r="AC34" s="25">
        <f>IF(FullPaper!AA30="",'Odd&amp;Even'!Q30,FullPaper!AA30)</f>
        <v>0</v>
      </c>
      <c r="AD34" s="25">
        <f>IF(FullPaper!AA31="",'Odd&amp;Even'!Q31,FullPaper!AA31)</f>
        <v>0</v>
      </c>
    </row>
    <row r="35" spans="1:31" ht="17" customHeight="1" thickBot="1" x14ac:dyDescent="0.25">
      <c r="A35" s="29">
        <v>22</v>
      </c>
      <c r="B35" s="76" t="s">
        <v>89</v>
      </c>
      <c r="C35" s="28">
        <v>5</v>
      </c>
      <c r="D35" s="16"/>
      <c r="E35" s="16">
        <v>0</v>
      </c>
      <c r="F35" s="16">
        <f>IF(FullPaper!AB7="",'Odd&amp;Even'!AF7,FullPaper!AB7)</f>
        <v>0</v>
      </c>
      <c r="G35" s="16">
        <f>IF(FullPaper!AB8="",'Odd&amp;Even'!AF8,FullPaper!AB8)</f>
        <v>0</v>
      </c>
      <c r="H35" s="25">
        <f>IF(FullPaper!AB9="",'Odd&amp;Even'!AF9,FullPaper!AB9)</f>
        <v>0</v>
      </c>
      <c r="I35" s="25">
        <f>IF(FullPaper!AB10="",'Odd&amp;Even'!AF10,FullPaper!AB10)</f>
        <v>0</v>
      </c>
      <c r="J35" s="25">
        <f>IF(FullPaper!AB11="",'Odd&amp;Even'!AF11,FullPaper!AB11)</f>
        <v>0</v>
      </c>
      <c r="K35" s="25">
        <f>IF(FullPaper!AB12="",'Odd&amp;Even'!AF12,FullPaper!AB12)</f>
        <v>0</v>
      </c>
      <c r="L35" s="25">
        <f>IF(FullPaper!AB13="",'Odd&amp;Even'!AF13,FullPaper!AB13)</f>
        <v>0</v>
      </c>
      <c r="M35" s="25">
        <f>IF(FullPaper!AB14="",'Odd&amp;Even'!AF14,FullPaper!AB14)</f>
        <v>0</v>
      </c>
      <c r="N35" s="25">
        <f>IF(FullPaper!AB15="",'Odd&amp;Even'!AF15,FullPaper!AB15)</f>
        <v>0</v>
      </c>
      <c r="O35" s="25">
        <f>IF(FullPaper!AB16="",'Odd&amp;Even'!AF16,FullPaper!AB16)</f>
        <v>0</v>
      </c>
      <c r="P35" s="25">
        <f>IF(FullPaper!AB17="",'Odd&amp;Even'!AF17,FullPaper!AB17)</f>
        <v>0</v>
      </c>
      <c r="Q35" s="25">
        <f>IF(FullPaper!AB18="",'Odd&amp;Even'!AF18,FullPaper!AB18)</f>
        <v>0</v>
      </c>
      <c r="R35" s="25">
        <f>IF(FullPaper!AB19="",'Odd&amp;Even'!AF19,FullPaper!AB19)</f>
        <v>0</v>
      </c>
      <c r="S35" s="25">
        <f>IF(FullPaper!AB20="",'Odd&amp;Even'!AF20,FullPaper!AB20)</f>
        <v>0</v>
      </c>
      <c r="T35" s="25">
        <f>IF(FullPaper!AB21="",'Odd&amp;Even'!AF21,FullPaper!AB21)</f>
        <v>0</v>
      </c>
      <c r="U35" s="25">
        <f>IF(FullPaper!AB22="",'Odd&amp;Even'!AF22,FullPaper!AB22)</f>
        <v>0</v>
      </c>
      <c r="V35" s="25">
        <f>IF(FullPaper!AB23="",'Odd&amp;Even'!AF23,FullPaper!AB23)</f>
        <v>0</v>
      </c>
      <c r="W35" s="25">
        <f>IF(FullPaper!AB24="",'Odd&amp;Even'!AF24,FullPaper!AB24)</f>
        <v>0</v>
      </c>
      <c r="X35" s="25">
        <f>IF(FullPaper!AB25="",'Odd&amp;Even'!AF25,FullPaper!AB25)</f>
        <v>0</v>
      </c>
      <c r="Y35" s="25">
        <f>IF(FullPaper!AB26="",'Odd&amp;Even'!AF26,FullPaper!AB26)</f>
        <v>0</v>
      </c>
      <c r="Z35" s="25">
        <f>IF(FullPaper!AB27="",'Odd&amp;Even'!AF27,FullPaper!AB27)</f>
        <v>0</v>
      </c>
      <c r="AA35" s="25">
        <f>IF(FullPaper!AB28="",'Odd&amp;Even'!AF28,FullPaper!AB28)</f>
        <v>0</v>
      </c>
      <c r="AB35" s="25">
        <f>IF(FullPaper!AB29="",'Odd&amp;Even'!AF29,FullPaper!AB29)</f>
        <v>0</v>
      </c>
      <c r="AC35" s="25">
        <f>IF(FullPaper!AB30="",'Odd&amp;Even'!AF30,FullPaper!AB30)</f>
        <v>0</v>
      </c>
      <c r="AD35" s="25">
        <f>IF(FullPaper!AB31="",'Odd&amp;Even'!AF31,FullPaper!AB31)</f>
        <v>0</v>
      </c>
    </row>
    <row r="36" spans="1:31" ht="17" customHeight="1" thickBot="1" x14ac:dyDescent="0.25">
      <c r="A36" s="32">
        <v>23</v>
      </c>
      <c r="B36" s="81" t="s">
        <v>90</v>
      </c>
      <c r="C36" s="28">
        <v>4</v>
      </c>
      <c r="D36" s="16"/>
      <c r="E36" s="16">
        <v>0</v>
      </c>
      <c r="F36" s="16">
        <f>IF(FullPaper!AC7="",'Odd&amp;Even'!R7,FullPaper!AC7)</f>
        <v>0</v>
      </c>
      <c r="G36" s="16">
        <f>IF(FullPaper!AC8="",'Odd&amp;Even'!R8,FullPaper!AC8)</f>
        <v>0</v>
      </c>
      <c r="H36" s="25">
        <f>IF(FullPaper!AC9="",'Odd&amp;Even'!R9,FullPaper!AC9)</f>
        <v>0</v>
      </c>
      <c r="I36" s="25">
        <f>IF(FullPaper!AC10="",'Odd&amp;Even'!R10,FullPaper!AC10)</f>
        <v>0</v>
      </c>
      <c r="J36" s="25">
        <f>IF(FullPaper!AC11="",'Odd&amp;Even'!R11,FullPaper!AC11)</f>
        <v>2</v>
      </c>
      <c r="K36" s="25">
        <f>IF(FullPaper!AC12="",'Odd&amp;Even'!R12,FullPaper!AC12)</f>
        <v>0</v>
      </c>
      <c r="L36" s="25">
        <f>IF(FullPaper!AC13="",'Odd&amp;Even'!R13,FullPaper!AC13)</f>
        <v>0</v>
      </c>
      <c r="M36" s="25">
        <f>IF(FullPaper!AC14="",'Odd&amp;Even'!R14,FullPaper!AC14)</f>
        <v>0</v>
      </c>
      <c r="N36" s="25">
        <f>IF(FullPaper!AC15="",'Odd&amp;Even'!R15,FullPaper!AC15)</f>
        <v>0</v>
      </c>
      <c r="O36" s="25">
        <f>IF(FullPaper!AC16="",'Odd&amp;Even'!R16,FullPaper!AC16)</f>
        <v>0</v>
      </c>
      <c r="P36" s="25">
        <f>IF(FullPaper!AC17="",'Odd&amp;Even'!R17,FullPaper!AC17)</f>
        <v>0</v>
      </c>
      <c r="Q36" s="25">
        <f>IF(FullPaper!AC18="",'Odd&amp;Even'!R18,FullPaper!AC18)</f>
        <v>0</v>
      </c>
      <c r="R36" s="25">
        <f>IF(FullPaper!AC19="",'Odd&amp;Even'!R19,FullPaper!AC19)</f>
        <v>0</v>
      </c>
      <c r="S36" s="25">
        <f>IF(FullPaper!AC20="",'Odd&amp;Even'!R20,FullPaper!AC20)</f>
        <v>0</v>
      </c>
      <c r="T36" s="25">
        <f>IF(FullPaper!AC21="",'Odd&amp;Even'!R21,FullPaper!AC21)</f>
        <v>0</v>
      </c>
      <c r="U36" s="25">
        <f>IF(FullPaper!AC22="",'Odd&amp;Even'!R22,FullPaper!AC22)</f>
        <v>1</v>
      </c>
      <c r="V36" s="25">
        <f>IF(FullPaper!AC23="",'Odd&amp;Even'!R23,FullPaper!AC23)</f>
        <v>0</v>
      </c>
      <c r="W36" s="25">
        <f>IF(FullPaper!AC24="",'Odd&amp;Even'!R24,FullPaper!AC24)</f>
        <v>0</v>
      </c>
      <c r="X36" s="25">
        <f>IF(FullPaper!AC25="",'Odd&amp;Even'!R25,FullPaper!AC25)</f>
        <v>0</v>
      </c>
      <c r="Y36" s="25">
        <f>IF(FullPaper!AC26="",'Odd&amp;Even'!R26,FullPaper!AC26)</f>
        <v>1</v>
      </c>
      <c r="Z36" s="25">
        <f>IF(FullPaper!AC27="",'Odd&amp;Even'!R27,FullPaper!AC27)</f>
        <v>0</v>
      </c>
      <c r="AA36" s="25">
        <f>IF(FullPaper!AC28="",'Odd&amp;Even'!R28,FullPaper!AC28)</f>
        <v>0</v>
      </c>
      <c r="AB36" s="25">
        <f>IF(FullPaper!AC29="",'Odd&amp;Even'!R29,FullPaper!AC29)</f>
        <v>0</v>
      </c>
      <c r="AC36" s="25">
        <f>IF(FullPaper!AC30="",'Odd&amp;Even'!R30,FullPaper!AC30)</f>
        <v>0</v>
      </c>
      <c r="AD36" s="25">
        <f>IF(FullPaper!AC31="",'Odd&amp;Even'!R31,FullPaper!AC31)</f>
        <v>0</v>
      </c>
    </row>
    <row r="37" spans="1:31" ht="17" customHeight="1" thickBot="1" x14ac:dyDescent="0.25">
      <c r="A37" s="31">
        <v>24</v>
      </c>
      <c r="B37" s="82" t="s">
        <v>91</v>
      </c>
      <c r="C37" s="28">
        <v>5</v>
      </c>
      <c r="D37" s="16"/>
      <c r="E37" s="16">
        <v>0</v>
      </c>
      <c r="F37" s="16">
        <f>IF(FullPaper!AD7="",'Odd&amp;Even'!AG7,FullPaper!AD7)</f>
        <v>0</v>
      </c>
      <c r="G37" s="16">
        <f>IF(FullPaper!AD8="",'Odd&amp;Even'!AG8,FullPaper!AD8)</f>
        <v>0</v>
      </c>
      <c r="H37" s="25">
        <f>IF(FullPaper!AD9="",'Odd&amp;Even'!AG9,FullPaper!AD9)</f>
        <v>0</v>
      </c>
      <c r="I37" s="25">
        <f>IF(FullPaper!AD10="",'Odd&amp;Even'!AG10,FullPaper!AD10)</f>
        <v>0</v>
      </c>
      <c r="J37" s="25">
        <f>IF(FullPaper!AD11="",'Odd&amp;Even'!AG11,FullPaper!AD11)</f>
        <v>0</v>
      </c>
      <c r="K37" s="25">
        <f>IF(FullPaper!AD12="",'Odd&amp;Even'!AG12,FullPaper!AD12)</f>
        <v>0</v>
      </c>
      <c r="L37" s="25">
        <f>IF(FullPaper!AD13="",'Odd&amp;Even'!AG13,FullPaper!AD13)</f>
        <v>0</v>
      </c>
      <c r="M37" s="25">
        <f>IF(FullPaper!AD14="",'Odd&amp;Even'!AG14,FullPaper!AD14)</f>
        <v>0</v>
      </c>
      <c r="N37" s="25">
        <f>IF(FullPaper!AD15="",'Odd&amp;Even'!AG15,FullPaper!AD15)</f>
        <v>0</v>
      </c>
      <c r="O37" s="25">
        <f>IF(FullPaper!AD16="",'Odd&amp;Even'!AG16,FullPaper!AD16)</f>
        <v>0</v>
      </c>
      <c r="P37" s="25">
        <f>IF(FullPaper!AD17="",'Odd&amp;Even'!AG17,FullPaper!AD17)</f>
        <v>0</v>
      </c>
      <c r="Q37" s="25">
        <f>IF(FullPaper!AD18="",'Odd&amp;Even'!AG18,FullPaper!AD18)</f>
        <v>0</v>
      </c>
      <c r="R37" s="25">
        <f>IF(FullPaper!AD19="",'Odd&amp;Even'!AG19,FullPaper!AD19)</f>
        <v>0</v>
      </c>
      <c r="S37" s="25">
        <f>IF(FullPaper!AD20="",'Odd&amp;Even'!AG20,FullPaper!AD20)</f>
        <v>0</v>
      </c>
      <c r="T37" s="25">
        <f>IF(FullPaper!AD21="",'Odd&amp;Even'!AG21,FullPaper!AD21)</f>
        <v>0</v>
      </c>
      <c r="U37" s="25">
        <f>IF(FullPaper!AD22="",'Odd&amp;Even'!AG22,FullPaper!AD22)</f>
        <v>0</v>
      </c>
      <c r="V37" s="25">
        <f>IF(FullPaper!AD23="",'Odd&amp;Even'!AG23,FullPaper!AD23)</f>
        <v>0</v>
      </c>
      <c r="W37" s="25">
        <f>IF(FullPaper!AD24="",'Odd&amp;Even'!AG24,FullPaper!AD24)</f>
        <v>0</v>
      </c>
      <c r="X37" s="25">
        <f>IF(FullPaper!AD25="",'Odd&amp;Even'!AG25,FullPaper!AD25)</f>
        <v>0</v>
      </c>
      <c r="Y37" s="25">
        <f>IF(FullPaper!AD26="",'Odd&amp;Even'!AG26,FullPaper!AD26)</f>
        <v>0</v>
      </c>
      <c r="Z37" s="25">
        <f>IF(FullPaper!AD27="",'Odd&amp;Even'!AG27,FullPaper!AD27)</f>
        <v>0</v>
      </c>
      <c r="AA37" s="25">
        <f>IF(FullPaper!AD28="",'Odd&amp;Even'!AG28,FullPaper!AD28)</f>
        <v>0</v>
      </c>
      <c r="AB37" s="25">
        <f>IF(FullPaper!AD29="",'Odd&amp;Even'!AG29,FullPaper!AD29)</f>
        <v>0</v>
      </c>
      <c r="AC37" s="25">
        <f>IF(FullPaper!AD30="",'Odd&amp;Even'!AG30,FullPaper!AD30)</f>
        <v>0</v>
      </c>
      <c r="AD37" s="25">
        <f>IF(FullPaper!AD31="",'Odd&amp;Even'!AG31,FullPaper!AD31)</f>
        <v>0</v>
      </c>
    </row>
    <row r="38" spans="1:31" ht="17" customHeight="1" thickBot="1" x14ac:dyDescent="0.25">
      <c r="A38" s="30">
        <v>25</v>
      </c>
      <c r="B38" s="80" t="s">
        <v>92</v>
      </c>
      <c r="C38" s="28">
        <v>4</v>
      </c>
      <c r="D38" s="16"/>
      <c r="E38" s="16">
        <v>0</v>
      </c>
      <c r="F38" s="16">
        <f>IF(FullPaper!AE7="",'Odd&amp;Even'!S7,FullPaper!AE7)</f>
        <v>0</v>
      </c>
      <c r="G38" s="16">
        <f>IF(FullPaper!AE8="",'Odd&amp;Even'!S8,FullPaper!AE8)</f>
        <v>0</v>
      </c>
      <c r="H38" s="25">
        <f>IF(FullPaper!AE9="",'Odd&amp;Even'!S9,FullPaper!AE9)</f>
        <v>0</v>
      </c>
      <c r="I38" s="25">
        <f>IF(FullPaper!AE10="",'Odd&amp;Even'!S10,FullPaper!AE10)</f>
        <v>0</v>
      </c>
      <c r="J38" s="25">
        <f>IF(FullPaper!AE11="",'Odd&amp;Even'!S11,FullPaper!AE11)</f>
        <v>1</v>
      </c>
      <c r="K38" s="25">
        <f>IF(FullPaper!AE12="",'Odd&amp;Even'!S12,FullPaper!AE12)</f>
        <v>0</v>
      </c>
      <c r="L38" s="25">
        <f>IF(FullPaper!AE13="",'Odd&amp;Even'!S13,FullPaper!AE13)</f>
        <v>0</v>
      </c>
      <c r="M38" s="25">
        <f>IF(FullPaper!AE14="",'Odd&amp;Even'!S14,FullPaper!AE14)</f>
        <v>0</v>
      </c>
      <c r="N38" s="25">
        <f>IF(FullPaper!AE15="",'Odd&amp;Even'!S15,FullPaper!AE15)</f>
        <v>0</v>
      </c>
      <c r="O38" s="25">
        <f>IF(FullPaper!AE16="",'Odd&amp;Even'!S16,FullPaper!AE16)</f>
        <v>0</v>
      </c>
      <c r="P38" s="25">
        <f>IF(FullPaper!AE17="",'Odd&amp;Even'!S17,FullPaper!AE17)</f>
        <v>0</v>
      </c>
      <c r="Q38" s="25">
        <f>IF(FullPaper!AE18="",'Odd&amp;Even'!S18,FullPaper!AE18)</f>
        <v>0</v>
      </c>
      <c r="R38" s="25">
        <f>IF(FullPaper!AE19="",'Odd&amp;Even'!S19,FullPaper!AE19)</f>
        <v>0</v>
      </c>
      <c r="S38" s="25">
        <f>IF(FullPaper!AE20="",'Odd&amp;Even'!S20,FullPaper!AE20)</f>
        <v>0</v>
      </c>
      <c r="T38" s="25">
        <f>IF(FullPaper!AE21="",'Odd&amp;Even'!S21,FullPaper!AE21)</f>
        <v>0</v>
      </c>
      <c r="U38" s="25">
        <f>IF(FullPaper!AE22="",'Odd&amp;Even'!S22,FullPaper!AE22)</f>
        <v>0</v>
      </c>
      <c r="V38" s="25">
        <f>IF(FullPaper!AE23="",'Odd&amp;Even'!S23,FullPaper!AE23)</f>
        <v>0</v>
      </c>
      <c r="W38" s="25">
        <f>IF(FullPaper!AE24="",'Odd&amp;Even'!S24,FullPaper!AE24)</f>
        <v>0</v>
      </c>
      <c r="X38" s="25">
        <f>IF(FullPaper!AE25="",'Odd&amp;Even'!S25,FullPaper!AE25)</f>
        <v>0</v>
      </c>
      <c r="Y38" s="25">
        <f>IF(FullPaper!AE26="",'Odd&amp;Even'!S26,FullPaper!AE26)</f>
        <v>1</v>
      </c>
      <c r="Z38" s="25">
        <f>IF(FullPaper!AE27="",'Odd&amp;Even'!S27,FullPaper!AE27)</f>
        <v>0</v>
      </c>
      <c r="AA38" s="25">
        <f>IF(FullPaper!AE28="",'Odd&amp;Even'!S28,FullPaper!AE28)</f>
        <v>0</v>
      </c>
      <c r="AB38" s="25">
        <f>IF(FullPaper!AE29="",'Odd&amp;Even'!S29,FullPaper!AE29)</f>
        <v>0</v>
      </c>
      <c r="AC38" s="25">
        <f>IF(FullPaper!AE30="",'Odd&amp;Even'!S30,FullPaper!AE30)</f>
        <v>0</v>
      </c>
      <c r="AD38" s="25">
        <f>IF(FullPaper!AE31="",'Odd&amp;Even'!S31,FullPaper!AE31)</f>
        <v>0</v>
      </c>
    </row>
    <row r="39" spans="1:31" ht="17" customHeight="1" thickBot="1" x14ac:dyDescent="0.25">
      <c r="A39" s="30">
        <v>26</v>
      </c>
      <c r="B39" s="80" t="s">
        <v>93</v>
      </c>
      <c r="C39" s="28">
        <v>3</v>
      </c>
      <c r="D39" s="16"/>
      <c r="E39" s="16">
        <v>0</v>
      </c>
      <c r="F39" s="16">
        <f>IF(FullPaper!AF7="",'Odd&amp;Even'!AH7,FullPaper!AF7)</f>
        <v>0</v>
      </c>
      <c r="G39" s="16">
        <f>IF(FullPaper!AF8="",'Odd&amp;Even'!AH8,FullPaper!AF8)</f>
        <v>0</v>
      </c>
      <c r="H39" s="25">
        <f>IF(FullPaper!AF9="",'Odd&amp;Even'!AH9,FullPaper!AF9)</f>
        <v>0</v>
      </c>
      <c r="I39" s="25">
        <f>IF(FullPaper!AF10="",'Odd&amp;Even'!AH10,FullPaper!AF10)</f>
        <v>0</v>
      </c>
      <c r="J39" s="25">
        <f>IF(FullPaper!AF11="",'Odd&amp;Even'!AH11,FullPaper!AF11)</f>
        <v>0</v>
      </c>
      <c r="K39" s="25">
        <f>IF(FullPaper!AF12="",'Odd&amp;Even'!AH12,FullPaper!AF12)</f>
        <v>0</v>
      </c>
      <c r="L39" s="25">
        <f>IF(FullPaper!AF13="",'Odd&amp;Even'!AH13,FullPaper!AF13)</f>
        <v>0</v>
      </c>
      <c r="M39" s="25">
        <f>IF(FullPaper!AF14="",'Odd&amp;Even'!AH14,FullPaper!AF14)</f>
        <v>0</v>
      </c>
      <c r="N39" s="25">
        <f>IF(FullPaper!AF15="",'Odd&amp;Even'!AH15,FullPaper!AF15)</f>
        <v>0</v>
      </c>
      <c r="O39" s="25">
        <f>IF(FullPaper!AF16="",'Odd&amp;Even'!AH16,FullPaper!AF16)</f>
        <v>0</v>
      </c>
      <c r="P39" s="25">
        <f>IF(FullPaper!AF17="",'Odd&amp;Even'!AH17,FullPaper!AF17)</f>
        <v>0</v>
      </c>
      <c r="Q39" s="25">
        <f>IF(FullPaper!AF18="",'Odd&amp;Even'!AH18,FullPaper!AF18)</f>
        <v>0</v>
      </c>
      <c r="R39" s="25">
        <f>IF(FullPaper!AF19="",'Odd&amp;Even'!AH19,FullPaper!AF19)</f>
        <v>0</v>
      </c>
      <c r="S39" s="25">
        <f>IF(FullPaper!AF20="",'Odd&amp;Even'!AH20,FullPaper!AF20)</f>
        <v>0</v>
      </c>
      <c r="T39" s="25">
        <f>IF(FullPaper!AF21="",'Odd&amp;Even'!AH21,FullPaper!AF21)</f>
        <v>0</v>
      </c>
      <c r="U39" s="25">
        <f>IF(FullPaper!AF22="",'Odd&amp;Even'!AH22,FullPaper!AF22)</f>
        <v>0</v>
      </c>
      <c r="V39" s="25">
        <f>IF(FullPaper!AF23="",'Odd&amp;Even'!AH23,FullPaper!AF23)</f>
        <v>0</v>
      </c>
      <c r="W39" s="25">
        <f>IF(FullPaper!AF24="",'Odd&amp;Even'!AH24,FullPaper!AF24)</f>
        <v>0</v>
      </c>
      <c r="X39" s="25">
        <f>IF(FullPaper!AF25="",'Odd&amp;Even'!AH25,FullPaper!AF25)</f>
        <v>0</v>
      </c>
      <c r="Y39" s="25">
        <f>IF(FullPaper!AF26="",'Odd&amp;Even'!AH26,FullPaper!AF26)</f>
        <v>0</v>
      </c>
      <c r="Z39" s="25">
        <f>IF(FullPaper!AF27="",'Odd&amp;Even'!AH27,FullPaper!AF27)</f>
        <v>0</v>
      </c>
      <c r="AA39" s="25">
        <f>IF(FullPaper!AF28="",'Odd&amp;Even'!AH28,FullPaper!AF28)</f>
        <v>0</v>
      </c>
      <c r="AB39" s="25">
        <f>IF(FullPaper!AF29="",'Odd&amp;Even'!AH29,FullPaper!AF29)</f>
        <v>0</v>
      </c>
      <c r="AC39" s="25">
        <f>IF(FullPaper!AF30="",'Odd&amp;Even'!AH30,FullPaper!AF30)</f>
        <v>0</v>
      </c>
      <c r="AD39" s="25">
        <f>IF(FullPaper!AF31="",'Odd&amp;Even'!AH31,FullPaper!AF31)</f>
        <v>0</v>
      </c>
    </row>
    <row r="40" spans="1:31" ht="17" customHeight="1" thickBot="1" x14ac:dyDescent="0.25">
      <c r="A40" s="30">
        <v>27</v>
      </c>
      <c r="B40" s="80" t="s">
        <v>94</v>
      </c>
      <c r="C40" s="28">
        <v>4</v>
      </c>
      <c r="D40" s="16"/>
      <c r="E40" s="16">
        <v>0</v>
      </c>
      <c r="F40" s="16">
        <f>IF(FullPaper!AG7="",'Odd&amp;Even'!T7,FullPaper!AG7)</f>
        <v>0</v>
      </c>
      <c r="G40" s="16">
        <f>IF(FullPaper!AG8="",'Odd&amp;Even'!T8,FullPaper!AG8)</f>
        <v>0</v>
      </c>
      <c r="H40" s="25">
        <f>IF(FullPaper!AG9="",'Odd&amp;Even'!T9,FullPaper!AG9)</f>
        <v>0</v>
      </c>
      <c r="I40" s="25">
        <f>IF(FullPaper!AG10="",'Odd&amp;Even'!T10,FullPaper!AG10)</f>
        <v>0</v>
      </c>
      <c r="J40" s="25">
        <f>IF(FullPaper!AG11="",'Odd&amp;Even'!T11,FullPaper!AG11)</f>
        <v>0</v>
      </c>
      <c r="K40" s="25">
        <f>IF(FullPaper!AG12="",'Odd&amp;Even'!T12,FullPaper!AG12)</f>
        <v>0</v>
      </c>
      <c r="L40" s="25">
        <f>IF(FullPaper!AG13="",'Odd&amp;Even'!T13,FullPaper!AG13)</f>
        <v>0</v>
      </c>
      <c r="M40" s="25">
        <f>IF(FullPaper!AG14="",'Odd&amp;Even'!T14,FullPaper!AG14)</f>
        <v>0</v>
      </c>
      <c r="N40" s="25">
        <f>IF(FullPaper!AG15="",'Odd&amp;Even'!T15,FullPaper!AG15)</f>
        <v>0</v>
      </c>
      <c r="O40" s="25">
        <f>IF(FullPaper!AG16="",'Odd&amp;Even'!T16,FullPaper!AG16)</f>
        <v>0</v>
      </c>
      <c r="P40" s="25">
        <f>IF(FullPaper!AG17="",'Odd&amp;Even'!T17,FullPaper!AG17)</f>
        <v>0</v>
      </c>
      <c r="Q40" s="25">
        <f>IF(FullPaper!AG18="",'Odd&amp;Even'!T18,FullPaper!AG18)</f>
        <v>0</v>
      </c>
      <c r="R40" s="25">
        <f>IF(FullPaper!AG19="",'Odd&amp;Even'!T19,FullPaper!AG19)</f>
        <v>0</v>
      </c>
      <c r="S40" s="25">
        <f>IF(FullPaper!AG20="",'Odd&amp;Even'!T20,FullPaper!AG20)</f>
        <v>0</v>
      </c>
      <c r="T40" s="25">
        <f>IF(FullPaper!AG21="",'Odd&amp;Even'!T21,FullPaper!AG21)</f>
        <v>0</v>
      </c>
      <c r="U40" s="25">
        <f>IF(FullPaper!AG22="",'Odd&amp;Even'!T22,FullPaper!AG22)</f>
        <v>1</v>
      </c>
      <c r="V40" s="25">
        <f>IF(FullPaper!AG23="",'Odd&amp;Even'!T23,FullPaper!AG23)</f>
        <v>0</v>
      </c>
      <c r="W40" s="25">
        <f>IF(FullPaper!AG24="",'Odd&amp;Even'!T24,FullPaper!AG24)</f>
        <v>0</v>
      </c>
      <c r="X40" s="25">
        <f>IF(FullPaper!AG25="",'Odd&amp;Even'!T25,FullPaper!AG25)</f>
        <v>0</v>
      </c>
      <c r="Y40" s="25">
        <f>IF(FullPaper!AG26="",'Odd&amp;Even'!T26,FullPaper!AG26)</f>
        <v>0</v>
      </c>
      <c r="Z40" s="25">
        <f>IF(FullPaper!AG27="",'Odd&amp;Even'!T27,FullPaper!AG27)</f>
        <v>0</v>
      </c>
      <c r="AA40" s="25">
        <f>IF(FullPaper!AG28="",'Odd&amp;Even'!T28,FullPaper!AG28)</f>
        <v>0</v>
      </c>
      <c r="AB40" s="25">
        <f>IF(FullPaper!AG29="",'Odd&amp;Even'!T29,FullPaper!AG29)</f>
        <v>0</v>
      </c>
      <c r="AC40" s="25">
        <f>IF(FullPaper!AG30="",'Odd&amp;Even'!T30,FullPaper!AG30)</f>
        <v>0</v>
      </c>
      <c r="AD40" s="25">
        <f>IF(FullPaper!AG31="",'Odd&amp;Even'!T31,FullPaper!AG31)</f>
        <v>0</v>
      </c>
    </row>
    <row r="41" spans="1:31" ht="17" customHeight="1" thickBot="1" x14ac:dyDescent="0.25">
      <c r="A41" s="31">
        <v>28</v>
      </c>
      <c r="B41" s="82" t="s">
        <v>95</v>
      </c>
      <c r="C41" s="28">
        <v>6</v>
      </c>
      <c r="D41" s="16"/>
      <c r="E41" s="16">
        <v>0</v>
      </c>
      <c r="F41" s="16">
        <f>IF(FullPaper!AH7="",'Odd&amp;Even'!AI7,FullPaper!AH7)</f>
        <v>0</v>
      </c>
      <c r="G41" s="16">
        <f>IF(FullPaper!AH8="",'Odd&amp;Even'!AI8,FullPaper!AH8)</f>
        <v>0</v>
      </c>
      <c r="H41" s="25">
        <f>IF(FullPaper!AH9="",'Odd&amp;Even'!AI9,FullPaper!AH9)</f>
        <v>0</v>
      </c>
      <c r="I41" s="25">
        <f>IF(FullPaper!AH10="",'Odd&amp;Even'!AI10,FullPaper!AH10)</f>
        <v>0</v>
      </c>
      <c r="J41" s="25">
        <f>IF(FullPaper!AH11="",'Odd&amp;Even'!AI11,FullPaper!AH11)</f>
        <v>0</v>
      </c>
      <c r="K41" s="25">
        <f>IF(FullPaper!AH12="",'Odd&amp;Even'!AI12,FullPaper!AH12)</f>
        <v>0</v>
      </c>
      <c r="L41" s="25">
        <f>IF(FullPaper!AH13="",'Odd&amp;Even'!AI13,FullPaper!AH13)</f>
        <v>0</v>
      </c>
      <c r="M41" s="25">
        <f>IF(FullPaper!AH14="",'Odd&amp;Even'!AI14,FullPaper!AH14)</f>
        <v>0</v>
      </c>
      <c r="N41" s="25">
        <f>IF(FullPaper!AH15="",'Odd&amp;Even'!AI15,FullPaper!AH15)</f>
        <v>0</v>
      </c>
      <c r="O41" s="25">
        <f>IF(FullPaper!AH16="",'Odd&amp;Even'!AI16,FullPaper!AH16)</f>
        <v>0</v>
      </c>
      <c r="P41" s="25">
        <f>IF(FullPaper!AH17="",'Odd&amp;Even'!AI17,FullPaper!AH17)</f>
        <v>0</v>
      </c>
      <c r="Q41" s="25">
        <f>IF(FullPaper!AH18="",'Odd&amp;Even'!AI18,FullPaper!AH18)</f>
        <v>0</v>
      </c>
      <c r="R41" s="25">
        <f>IF(FullPaper!AH19="",'Odd&amp;Even'!AI19,FullPaper!AH19)</f>
        <v>0</v>
      </c>
      <c r="S41" s="25">
        <f>IF(FullPaper!AH20="",'Odd&amp;Even'!AI20,FullPaper!AH20)</f>
        <v>0</v>
      </c>
      <c r="T41" s="25">
        <f>IF(FullPaper!AH21="",'Odd&amp;Even'!AI21,FullPaper!AH21)</f>
        <v>0</v>
      </c>
      <c r="U41" s="25">
        <f>IF(FullPaper!AH22="",'Odd&amp;Even'!AI22,FullPaper!AH22)</f>
        <v>0</v>
      </c>
      <c r="V41" s="25">
        <f>IF(FullPaper!AH23="",'Odd&amp;Even'!AI23,FullPaper!AH23)</f>
        <v>0</v>
      </c>
      <c r="W41" s="25">
        <f>IF(FullPaper!AH24="",'Odd&amp;Even'!AI24,FullPaper!AH24)</f>
        <v>0</v>
      </c>
      <c r="X41" s="25">
        <f>IF(FullPaper!AH25="",'Odd&amp;Even'!AI25,FullPaper!AH25)</f>
        <v>0</v>
      </c>
      <c r="Y41" s="25">
        <f>IF(FullPaper!AH26="",'Odd&amp;Even'!AI26,FullPaper!AH26)</f>
        <v>0</v>
      </c>
      <c r="Z41" s="25">
        <f>IF(FullPaper!AH27="",'Odd&amp;Even'!AI27,FullPaper!AH27)</f>
        <v>0</v>
      </c>
      <c r="AA41" s="25">
        <f>IF(FullPaper!AH28="",'Odd&amp;Even'!AI28,FullPaper!AH28)</f>
        <v>0</v>
      </c>
      <c r="AB41" s="25">
        <f>IF(FullPaper!AH29="",'Odd&amp;Even'!AI29,FullPaper!AH29)</f>
        <v>0</v>
      </c>
      <c r="AC41" s="25">
        <f>IF(FullPaper!AH30="",'Odd&amp;Even'!AI30,FullPaper!AH30)</f>
        <v>0</v>
      </c>
      <c r="AD41" s="25">
        <f>IF(FullPaper!AH31="",'Odd&amp;Even'!AI31,FullPaper!AH31)</f>
        <v>0</v>
      </c>
    </row>
    <row r="42" spans="1:31" ht="17" customHeight="1" thickBot="1" x14ac:dyDescent="0.25">
      <c r="A42" s="29">
        <v>29</v>
      </c>
      <c r="B42" s="79" t="s">
        <v>96</v>
      </c>
      <c r="C42" s="28">
        <v>4</v>
      </c>
      <c r="D42" s="16"/>
      <c r="E42" s="16">
        <v>0</v>
      </c>
      <c r="F42" s="16">
        <f>IF(FullPaper!AI7="",'Odd&amp;Even'!U7,FullPaper!AI7)</f>
        <v>0</v>
      </c>
      <c r="G42" s="16">
        <f>IF(FullPaper!AI8="",'Odd&amp;Even'!U8,FullPaper!AI8)</f>
        <v>0</v>
      </c>
      <c r="H42" s="25">
        <f>IF(FullPaper!AI9="",'Odd&amp;Even'!U9,FullPaper!AI9)</f>
        <v>0</v>
      </c>
      <c r="I42" s="25">
        <f>IF(FullPaper!AI10="",'Odd&amp;Even'!U10,FullPaper!AI10)</f>
        <v>0</v>
      </c>
      <c r="J42" s="25">
        <f>IF(FullPaper!AI11="",'Odd&amp;Even'!U11,FullPaper!AI11)</f>
        <v>2</v>
      </c>
      <c r="K42" s="25">
        <f>IF(FullPaper!AI12="",'Odd&amp;Even'!U12,FullPaper!AI12)</f>
        <v>0</v>
      </c>
      <c r="L42" s="25">
        <f>IF(FullPaper!AI13="",'Odd&amp;Even'!U13,FullPaper!AI13)</f>
        <v>0</v>
      </c>
      <c r="M42" s="25">
        <f>IF(FullPaper!AI14="",'Odd&amp;Even'!U14,FullPaper!AI14)</f>
        <v>0</v>
      </c>
      <c r="N42" s="25">
        <f>IF(FullPaper!AI15="",'Odd&amp;Even'!U15,FullPaper!AI15)</f>
        <v>0</v>
      </c>
      <c r="O42" s="25">
        <f>IF(FullPaper!AI16="",'Odd&amp;Even'!U16,FullPaper!AI16)</f>
        <v>0</v>
      </c>
      <c r="P42" s="25">
        <f>IF(FullPaper!AI17="",'Odd&amp;Even'!U17,FullPaper!AI17)</f>
        <v>0</v>
      </c>
      <c r="Q42" s="25">
        <f>IF(FullPaper!AI18="",'Odd&amp;Even'!U18,FullPaper!AI18)</f>
        <v>0</v>
      </c>
      <c r="R42" s="25">
        <f>IF(FullPaper!AI19="",'Odd&amp;Even'!U19,FullPaper!AI19)</f>
        <v>0</v>
      </c>
      <c r="S42" s="25">
        <f>IF(FullPaper!AI20="",'Odd&amp;Even'!U20,FullPaper!AI20)</f>
        <v>0</v>
      </c>
      <c r="T42" s="25">
        <f>IF(FullPaper!AI21="",'Odd&amp;Even'!U21,FullPaper!AI21)</f>
        <v>0</v>
      </c>
      <c r="U42" s="25">
        <f>IF(FullPaper!AI22="",'Odd&amp;Even'!U22,FullPaper!AI22)</f>
        <v>0</v>
      </c>
      <c r="V42" s="25">
        <f>IF(FullPaper!AI23="",'Odd&amp;Even'!U23,FullPaper!AI23)</f>
        <v>0</v>
      </c>
      <c r="W42" s="25">
        <f>IF(FullPaper!AI24="",'Odd&amp;Even'!U24,FullPaper!AI24)</f>
        <v>0</v>
      </c>
      <c r="X42" s="25">
        <f>IF(FullPaper!AI25="",'Odd&amp;Even'!U25,FullPaper!AI25)</f>
        <v>0</v>
      </c>
      <c r="Y42" s="25">
        <f>IF(FullPaper!AI26="",'Odd&amp;Even'!U26,FullPaper!AI26)</f>
        <v>0</v>
      </c>
      <c r="Z42" s="25">
        <f>IF(FullPaper!AI27="",'Odd&amp;Even'!U27,FullPaper!AI27)</f>
        <v>0</v>
      </c>
      <c r="AA42" s="25">
        <f>IF(FullPaper!AI28="",'Odd&amp;Even'!U28,FullPaper!AI28)</f>
        <v>0</v>
      </c>
      <c r="AB42" s="25">
        <f>IF(FullPaper!AI29="",'Odd&amp;Even'!U29,FullPaper!AI29)</f>
        <v>0</v>
      </c>
      <c r="AC42" s="25">
        <f>IF(FullPaper!AI30="",'Odd&amp;Even'!U30,FullPaper!AI30)</f>
        <v>0</v>
      </c>
      <c r="AD42" s="25">
        <f>IF(FullPaper!AI31="",'Odd&amp;Even'!U31,FullPaper!AI31)</f>
        <v>0</v>
      </c>
    </row>
    <row r="43" spans="1:31" ht="17" customHeight="1" thickBot="1" x14ac:dyDescent="0.25">
      <c r="A43" s="94"/>
      <c r="B43" s="95"/>
      <c r="C43" s="7" t="str">
        <f>IF(C44&gt;=$B47,$A47,IF(C44&gt;=$B48,$A48,IF(C44&gt;=$B49,$A49,IF(C44&gt;=$B50,$A50,IF(C44&gt;=$B51,$A51,$A52)))))</f>
        <v>Grade 5</v>
      </c>
      <c r="D43" s="7" t="str">
        <f t="shared" ref="D43:Q43" si="7">IF(D44&gt;=$B47,$A47,IF(D44&gt;=$B48,$A48,IF(D44&gt;=$B49,$A49,IF(D44&gt;=$B50,$A50,IF(D44&gt;=$B51,$A51,$A52)))))</f>
        <v>Grade U</v>
      </c>
      <c r="E43" s="7" t="str">
        <f t="shared" si="7"/>
        <v>Grade U</v>
      </c>
      <c r="F43" s="7" t="str">
        <f t="shared" si="7"/>
        <v>Grade U</v>
      </c>
      <c r="G43" s="7" t="str">
        <f t="shared" si="7"/>
        <v>Grade U</v>
      </c>
      <c r="H43" s="7" t="str">
        <f t="shared" si="7"/>
        <v>Grade U</v>
      </c>
      <c r="I43" s="7" t="str">
        <f t="shared" si="7"/>
        <v>Grade U</v>
      </c>
      <c r="J43" s="7" t="str">
        <f t="shared" si="7"/>
        <v>Grade 3</v>
      </c>
      <c r="K43" s="7" t="str">
        <f t="shared" si="7"/>
        <v>Grade U</v>
      </c>
      <c r="L43" s="7" t="str">
        <f t="shared" si="7"/>
        <v>Grade U</v>
      </c>
      <c r="M43" s="7" t="str">
        <f t="shared" si="7"/>
        <v>Grade U</v>
      </c>
      <c r="N43" s="7" t="str">
        <f t="shared" si="7"/>
        <v>Grade U</v>
      </c>
      <c r="O43" s="7" t="str">
        <f t="shared" si="7"/>
        <v>Grade 2</v>
      </c>
      <c r="P43" s="7" t="str">
        <f t="shared" si="7"/>
        <v>Grade U</v>
      </c>
      <c r="Q43" s="7" t="str">
        <f t="shared" si="7"/>
        <v>Grade U</v>
      </c>
      <c r="R43" s="7" t="str">
        <f t="shared" ref="R43:AD43" si="8">IF(R44&gt;=$B47,$A47,IF(R44&gt;=$B48,$A48,IF(R44&gt;=$B49,$A49,IF(R44&gt;=$B50,$A50,IF(R44&gt;=$B51,$A51,$A52)))))</f>
        <v>Grade U</v>
      </c>
      <c r="S43" s="7" t="str">
        <f t="shared" si="8"/>
        <v>Grade U</v>
      </c>
      <c r="T43" s="7" t="str">
        <f t="shared" si="8"/>
        <v>Grade U</v>
      </c>
      <c r="U43" s="7" t="str">
        <f t="shared" si="8"/>
        <v>Grade 1</v>
      </c>
      <c r="V43" s="7" t="str">
        <f t="shared" si="8"/>
        <v>Grade U</v>
      </c>
      <c r="W43" s="7" t="str">
        <f t="shared" si="8"/>
        <v>Grade U</v>
      </c>
      <c r="X43" s="7" t="str">
        <f t="shared" si="8"/>
        <v>Grade U</v>
      </c>
      <c r="Y43" s="7" t="str">
        <f t="shared" si="8"/>
        <v>Grade 3</v>
      </c>
      <c r="Z43" s="7" t="str">
        <f t="shared" si="8"/>
        <v>Grade U</v>
      </c>
      <c r="AA43" s="7" t="str">
        <f t="shared" si="8"/>
        <v>Grade U</v>
      </c>
      <c r="AB43" s="7" t="str">
        <f t="shared" si="8"/>
        <v>Grade U</v>
      </c>
      <c r="AC43" s="7" t="str">
        <f t="shared" si="8"/>
        <v>Grade U</v>
      </c>
      <c r="AD43" s="7" t="str">
        <f t="shared" si="8"/>
        <v>Grade U</v>
      </c>
    </row>
    <row r="44" spans="1:31" ht="17" customHeight="1" thickBot="1" x14ac:dyDescent="0.25">
      <c r="A44" s="7"/>
      <c r="B44" s="24" t="s">
        <v>13</v>
      </c>
      <c r="C44" s="5">
        <f t="shared" ref="C44:AD44" si="9">SUM(C14:C42)</f>
        <v>120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50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27</v>
      </c>
      <c r="P44" s="5">
        <f t="shared" si="9"/>
        <v>0</v>
      </c>
      <c r="Q44" s="5">
        <f t="shared" si="9"/>
        <v>0</v>
      </c>
      <c r="R44" s="5">
        <f t="shared" si="9"/>
        <v>7</v>
      </c>
      <c r="S44" s="5">
        <f t="shared" si="9"/>
        <v>0</v>
      </c>
      <c r="T44" s="5">
        <f t="shared" si="9"/>
        <v>0</v>
      </c>
      <c r="U44" s="5">
        <f t="shared" si="9"/>
        <v>13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51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15">
        <f t="shared" si="9"/>
        <v>0</v>
      </c>
    </row>
    <row r="45" spans="1:31" ht="17" customHeight="1" x14ac:dyDescent="0.2">
      <c r="A45" s="75"/>
      <c r="B45" s="13" t="s">
        <v>14</v>
      </c>
      <c r="C45" s="14">
        <f t="shared" ref="C45:AD45" si="10">C44/1.2</f>
        <v>100</v>
      </c>
      <c r="D45" s="14">
        <f t="shared" si="10"/>
        <v>0</v>
      </c>
      <c r="E45" s="14">
        <f t="shared" si="10"/>
        <v>0</v>
      </c>
      <c r="F45" s="14">
        <f t="shared" si="10"/>
        <v>0</v>
      </c>
      <c r="G45" s="14">
        <f t="shared" si="10"/>
        <v>0</v>
      </c>
      <c r="H45" s="14">
        <f t="shared" si="10"/>
        <v>0</v>
      </c>
      <c r="I45" s="14">
        <f t="shared" si="10"/>
        <v>0</v>
      </c>
      <c r="J45" s="14">
        <f t="shared" si="10"/>
        <v>41.666666666666671</v>
      </c>
      <c r="K45" s="14">
        <f t="shared" si="10"/>
        <v>0</v>
      </c>
      <c r="L45" s="14">
        <f t="shared" si="10"/>
        <v>0</v>
      </c>
      <c r="M45" s="14">
        <f t="shared" si="10"/>
        <v>0</v>
      </c>
      <c r="N45" s="14">
        <f t="shared" si="10"/>
        <v>0</v>
      </c>
      <c r="O45" s="14">
        <f t="shared" si="10"/>
        <v>22.5</v>
      </c>
      <c r="P45" s="14">
        <f t="shared" si="10"/>
        <v>0</v>
      </c>
      <c r="Q45" s="14">
        <f t="shared" si="10"/>
        <v>0</v>
      </c>
      <c r="R45" s="14">
        <f t="shared" si="10"/>
        <v>5.8333333333333339</v>
      </c>
      <c r="S45" s="14">
        <f t="shared" si="10"/>
        <v>0</v>
      </c>
      <c r="T45" s="14">
        <f t="shared" si="10"/>
        <v>0</v>
      </c>
      <c r="U45" s="14">
        <f t="shared" si="10"/>
        <v>10.833333333333334</v>
      </c>
      <c r="V45" s="14">
        <f t="shared" si="10"/>
        <v>0</v>
      </c>
      <c r="W45" s="14">
        <f t="shared" si="10"/>
        <v>0</v>
      </c>
      <c r="X45" s="14">
        <f t="shared" si="10"/>
        <v>0</v>
      </c>
      <c r="Y45" s="14">
        <f t="shared" si="10"/>
        <v>42.5</v>
      </c>
      <c r="Z45" s="14">
        <f t="shared" si="10"/>
        <v>0</v>
      </c>
      <c r="AA45" s="14">
        <f t="shared" si="10"/>
        <v>0</v>
      </c>
      <c r="AB45" s="14">
        <f t="shared" si="10"/>
        <v>0</v>
      </c>
      <c r="AC45" s="14">
        <f t="shared" si="10"/>
        <v>0</v>
      </c>
      <c r="AD45" s="14">
        <f t="shared" si="10"/>
        <v>0</v>
      </c>
    </row>
    <row r="46" spans="1:31" ht="17" customHeight="1" x14ac:dyDescent="0.2">
      <c r="A46" s="75"/>
      <c r="B46" s="7"/>
      <c r="C46" s="7"/>
      <c r="D46" s="7"/>
      <c r="E46" s="7"/>
      <c r="F46" s="7" t="str">
        <f>F5&amp;" "&amp;F6</f>
        <v>Ethan Arthur</v>
      </c>
      <c r="G46" s="7" t="str">
        <f t="shared" ref="G46:AD46" si="11">G5&amp;" "&amp;G6</f>
        <v>Rubie Bennett</v>
      </c>
      <c r="H46" s="7" t="str">
        <f t="shared" si="11"/>
        <v>Jensen Blanchard</v>
      </c>
      <c r="I46" s="7" t="str">
        <f t="shared" si="11"/>
        <v>Kaitlin Bracken</v>
      </c>
      <c r="J46" s="7" t="str">
        <f t="shared" si="11"/>
        <v>Daniel Brown</v>
      </c>
      <c r="K46" s="7" t="str">
        <f t="shared" si="11"/>
        <v>Lilmay Carney</v>
      </c>
      <c r="L46" s="7" t="str">
        <f t="shared" si="11"/>
        <v>Emily Crowe</v>
      </c>
      <c r="M46" s="7" t="str">
        <f t="shared" si="11"/>
        <v>Yasmin Dantas</v>
      </c>
      <c r="N46" s="7" t="str">
        <f t="shared" si="11"/>
        <v>Mia Duffy</v>
      </c>
      <c r="O46" s="7" t="str">
        <f t="shared" si="11"/>
        <v>Dylan Edwards</v>
      </c>
      <c r="P46" s="7" t="str">
        <f t="shared" si="11"/>
        <v>Scarlet Carmichael</v>
      </c>
      <c r="Q46" s="7" t="str">
        <f t="shared" si="11"/>
        <v>Tallilah Hgolt</v>
      </c>
      <c r="R46" s="7" t="str">
        <f t="shared" si="11"/>
        <v>Macie Kerrigan</v>
      </c>
      <c r="S46" s="7" t="str">
        <f t="shared" si="11"/>
        <v>Co nnie Maddison</v>
      </c>
      <c r="T46" s="7" t="str">
        <f t="shared" si="11"/>
        <v>Leah Moss</v>
      </c>
      <c r="U46" s="7" t="str">
        <f t="shared" si="11"/>
        <v>Hollie Pemberton</v>
      </c>
      <c r="V46" s="7" t="str">
        <f t="shared" si="11"/>
        <v>Sophie Potter</v>
      </c>
      <c r="W46" s="7" t="str">
        <f t="shared" si="11"/>
        <v>Mia Rutherford</v>
      </c>
      <c r="X46" s="7" t="str">
        <f t="shared" si="11"/>
        <v>Megan Smith</v>
      </c>
      <c r="Y46" s="7" t="str">
        <f t="shared" si="11"/>
        <v>Shannon Stringer</v>
      </c>
      <c r="Z46" s="7" t="str">
        <f t="shared" si="11"/>
        <v>Lillymay Taylor</v>
      </c>
      <c r="AA46" s="7" t="str">
        <f t="shared" si="11"/>
        <v>Ester Uwanna</v>
      </c>
      <c r="AB46" s="7" t="str">
        <f t="shared" si="11"/>
        <v>Josephine Wilson</v>
      </c>
      <c r="AC46" s="7" t="str">
        <f t="shared" si="11"/>
        <v>0 0</v>
      </c>
      <c r="AD46" s="7" t="str">
        <f t="shared" si="11"/>
        <v>0 0</v>
      </c>
    </row>
    <row r="47" spans="1:31" s="96" customFormat="1" ht="17" customHeight="1" x14ac:dyDescent="0.2">
      <c r="A47" s="96" t="s">
        <v>25</v>
      </c>
      <c r="B47" s="96">
        <v>67</v>
      </c>
      <c r="F47" t="str">
        <f t="shared" ref="F47:K47" si="12">IF(F44&gt;66,"You did an great job on your mock exam. keep up with regular revision and practice to maintain your high standards. Consistency is key to long-term success.",IF(LEN(F51)&lt;20,"Despite finding the exam challenging, you showed resilience by attempting the questions. This demonstrates your determination and willingness to engage with the material.
You need "&amp;F49&amp;" more marks to get a "&amp;F50,"You have a good working understanging in the topic "&amp;F70&amp;".
"&amp;"Questions you have done well on include: "&amp;F51&amp;".
You need "&amp;F49&amp;" more marks to get a "&amp;F50))</f>
        <v>Despite finding the exam challenging, you showed resilience by attempting the questions. This demonstrates your determination and willingness to engage with the material.
You need 12 more marks to get a Grade 1</v>
      </c>
      <c r="G47" t="str">
        <f t="shared" si="12"/>
        <v>Despite finding the exam challenging, you showed resilience by attempting the questions. This demonstrates your determination and willingness to engage with the material.
You need 12 more marks to get a Grade 1</v>
      </c>
      <c r="H47" t="str">
        <f t="shared" si="12"/>
        <v>Despite finding the exam challenging, you showed resilience by attempting the questions. This demonstrates your determination and willingness to engage with the material.
You need 12 more marks to get a Grade 1</v>
      </c>
      <c r="I47" t="str">
        <f t="shared" si="12"/>
        <v>Despite finding the exam challenging, you showed resilience by attempting the questions. This demonstrates your determination and willingness to engage with the material.
You need 12 more marks to get a Grade 1</v>
      </c>
      <c r="J47" t="str">
        <f t="shared" si="12"/>
        <v>You have a good working understanging in the topic Statistics &amp; Probability.
Questions you have done well on include: Number, Probability, Converting FDP, Problem Solving, Co-ordinates, Averages, Transformation.
You need 3 more marks to get a Grade 4</v>
      </c>
      <c r="K47" t="str">
        <f t="shared" si="12"/>
        <v>Despite finding the exam challenging, you showed resilience by attempting the questions. This demonstrates your determination and willingness to engage with the material.
You need 12 more marks to get a Grade 1</v>
      </c>
      <c r="L47" t="str">
        <f t="shared" ref="L47:AD47" si="13">IF(L44&gt;66,"You did an great job on your mock exam. keep up with regular revision and practice to maintain your high standards. Consistency is key to long-term success.",IF(L51="","Despite finding the exam challenging, you showed resilience by attempting the questions. This demonstrates your determination and willingness to engage with the material.
You need "&amp;L49&amp;" more marks to get a "&amp;L50,"You have a good working understanging in the topic "&amp;L70&amp;".
"&amp;"Questions you have done well on include: "&amp;L51&amp;".
You need "&amp;L49&amp;" more marks to get a "&amp;L50))</f>
        <v>Despite finding the exam challenging, you showed resilience by attempting the questions. This demonstrates your determination and willingness to engage with the material.
You need 12 more marks to get a Grade 1</v>
      </c>
      <c r="M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N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O47" t="str">
        <f t="shared" si="13"/>
        <v>You have a good working understanging in the topic Statistics &amp; Probability.
Questions you have done well on include: Probability, Converting FDP, Problem Solving, Algebra terminology, Averages.
You need 12 more marks to get a Grade 3</v>
      </c>
      <c r="P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Q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R47" t="str">
        <f t="shared" si="13"/>
        <v>Despite finding the exam challenging, you showed resilience by attempting the questions. This demonstrates your determination and willingness to engage with the material.
You need 5 more marks to get a Grade 1</v>
      </c>
      <c r="S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T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U47" t="str">
        <f t="shared" si="13"/>
        <v>Despite finding the exam challenging, you showed resilience by attempting the questions. This demonstrates your determination and willingness to engage with the material.
You need 12 more marks to get a Grade 2</v>
      </c>
      <c r="V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W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X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Y47" t="str">
        <f t="shared" si="13"/>
        <v>You have a good working understanging in the topic Statistics &amp; Probability.
Questions you have done well on include: Conversion Graph.
You need 2 more marks to get a Grade 4</v>
      </c>
      <c r="Z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AA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AB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AC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AD47" t="str">
        <f t="shared" si="13"/>
        <v>Despite finding the exam challenging, you showed resilience by attempting the questions. This demonstrates your determination and willingness to engage with the material.
You need 12 more marks to get a Grade 1</v>
      </c>
      <c r="AE47" s="96" t="s">
        <v>97</v>
      </c>
    </row>
    <row r="48" spans="1:31" s="96" customFormat="1" ht="17" customHeight="1" x14ac:dyDescent="0.2">
      <c r="A48" s="96" t="s">
        <v>26</v>
      </c>
      <c r="B48" s="96">
        <v>53</v>
      </c>
      <c r="D48" s="96" t="s">
        <v>98</v>
      </c>
      <c r="F48" s="98" t="str">
        <f>IF(F58="","You did an great job on your mock exam. keep up with regular revision and practice to maintain your high standards. Consistency is key to long-term success.","Questions you have struggled with include :  "&amp;F58&amp;".
Please revise these using Century")</f>
        <v>Questions you have struggled with include :  Number, Probability, Converting FDP, Problem Solving, Algebra terminology, Co-ordinates, Averages, Expressios &amp; Formula, Conversion Graph.
Please revise these using Century</v>
      </c>
      <c r="G48" s="98" t="str">
        <f>IF(G58="","You did an great job on your mock exam. keep up with regular revision and practice to maintain your high standards. Consistency is key to long-term success.","Questions you have struggled with include :  "&amp;G58&amp;".
Please revise these using Century")</f>
        <v>Questions you have struggled with include :  Number, Probability, Converting FDP, Problem Solving, Algebra terminology, Co-ordinates, Averages, Expressios &amp; Formula, Conversion Graph.
Please revise these using Century</v>
      </c>
      <c r="H48" s="98" t="str">
        <f>IF(H58="","You did an great job on your mock exam. keep up with regular revision and practice to maintain your high standards. Consistency is key to long-term success.","Questions you have struggled with include :  "&amp;H58&amp;".
Please revise these using Century")</f>
        <v>Questions you have struggled with include :  Number, Probability, Converting FDP, Problem Solving, Algebra terminology, Co-ordinates, Averages, Expressios &amp; Formula, Conversion Graph.
Please revise these using Century</v>
      </c>
      <c r="I48" s="98" t="str">
        <f t="shared" ref="I48:AD48" si="14">IF(I58="","You did an great job on your mock exam. keep up with regular revision and practice to maintain your high standards. Consistency is key to long-term success.","Questions you have struggled with include :  "&amp;I58&amp;".
Please revise these using Century")</f>
        <v>Questions you have struggled with include :  Number, Probability, Converting FDP, Problem Solving, Algebra terminology, Co-ordinates, Averages, Expressios &amp; Formula, Conversion Graph.
Please revise these using Century</v>
      </c>
      <c r="J48" s="98" t="str">
        <f t="shared" si="14"/>
        <v>Questions you have struggled with include :  Expressios &amp; Formula.
Please revise these using Century</v>
      </c>
      <c r="K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L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M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N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O48" s="98" t="str">
        <f t="shared" si="14"/>
        <v>Questions you have struggled with include :  Co-ordinates, Expressios &amp; Formula, Conversion Graph.
Please revise these using Century</v>
      </c>
      <c r="P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Q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R48" s="98" t="str">
        <f t="shared" si="14"/>
        <v>Questions you have struggled with include :  Number, Converting FDP, Algebra terminology, Co-ordinates, Averages, Expressios &amp; Formula, Conversion Graph.
Please revise these using Century</v>
      </c>
      <c r="S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T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U48" s="98" t="str">
        <f t="shared" si="14"/>
        <v>Questions you have struggled with include :  Converting FDP, Algebra terminology, Co-ordinates, Averages, Expressios &amp; Formula, Conversion Graph.
Please revise these using Century</v>
      </c>
      <c r="V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W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X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Y48" s="98" t="str">
        <f t="shared" si="14"/>
        <v>Questions you have struggled with include :  Reasoning, Transformation, SDT, Angles in a shape, Algebra with shapes.
Please revise these using Century</v>
      </c>
      <c r="Z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AA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AB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AC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  <c r="AD48" s="98" t="str">
        <f t="shared" si="14"/>
        <v>Questions you have struggled with include :  Number, Probability, Converting FDP, Problem Solving, Algebra terminology, Co-ordinates, Averages, Expressios &amp; Formula, Conversion Graph.
Please revise these using Century</v>
      </c>
    </row>
    <row r="49" spans="1:31" s="96" customFormat="1" ht="17" customHeight="1" x14ac:dyDescent="0.2">
      <c r="A49" s="96" t="s">
        <v>27</v>
      </c>
      <c r="B49" s="96">
        <v>39</v>
      </c>
      <c r="F49">
        <f>IF(F44&lt;$B51,$B51-F44,IF(F44&lt;$B50,$B50-F44,IF(F44&lt;$B49,$B49-F44,IF(F44&lt;$B48,$B48-F44,IF(F44&lt;$B47,$B47-F44,"0")))))</f>
        <v>12</v>
      </c>
      <c r="G49">
        <f t="shared" ref="G49:AD49" si="15">IF(G44&lt;$B51,$B51-G44,IF(G44&lt;$B50,$B50-G44,IF(G44&lt;$B49,$B49-G44,IF(G44&lt;$B48,$B48-G44,IF(G44&lt;$B47,$B47-G44,"0")))))</f>
        <v>12</v>
      </c>
      <c r="H49">
        <f t="shared" si="15"/>
        <v>12</v>
      </c>
      <c r="I49">
        <f t="shared" si="15"/>
        <v>12</v>
      </c>
      <c r="J49">
        <f t="shared" si="15"/>
        <v>3</v>
      </c>
      <c r="K49">
        <f t="shared" si="15"/>
        <v>12</v>
      </c>
      <c r="L49">
        <f t="shared" si="15"/>
        <v>12</v>
      </c>
      <c r="M49">
        <f t="shared" si="15"/>
        <v>12</v>
      </c>
      <c r="N49">
        <f t="shared" si="15"/>
        <v>12</v>
      </c>
      <c r="O49">
        <f t="shared" si="15"/>
        <v>12</v>
      </c>
      <c r="P49">
        <f t="shared" si="15"/>
        <v>12</v>
      </c>
      <c r="Q49">
        <f t="shared" si="15"/>
        <v>12</v>
      </c>
      <c r="R49">
        <f t="shared" si="15"/>
        <v>5</v>
      </c>
      <c r="S49">
        <f t="shared" si="15"/>
        <v>12</v>
      </c>
      <c r="T49">
        <f t="shared" si="15"/>
        <v>12</v>
      </c>
      <c r="U49">
        <f t="shared" si="15"/>
        <v>12</v>
      </c>
      <c r="V49">
        <f t="shared" si="15"/>
        <v>12</v>
      </c>
      <c r="W49">
        <f t="shared" si="15"/>
        <v>12</v>
      </c>
      <c r="X49">
        <f t="shared" si="15"/>
        <v>12</v>
      </c>
      <c r="Y49">
        <f t="shared" si="15"/>
        <v>2</v>
      </c>
      <c r="Z49">
        <f t="shared" si="15"/>
        <v>12</v>
      </c>
      <c r="AA49">
        <f t="shared" si="15"/>
        <v>12</v>
      </c>
      <c r="AB49">
        <f t="shared" si="15"/>
        <v>12</v>
      </c>
      <c r="AC49">
        <f t="shared" si="15"/>
        <v>12</v>
      </c>
      <c r="AD49">
        <f t="shared" si="15"/>
        <v>12</v>
      </c>
    </row>
    <row r="50" spans="1:31" s="96" customFormat="1" ht="17" customHeight="1" x14ac:dyDescent="0.2">
      <c r="A50" s="96" t="s">
        <v>28</v>
      </c>
      <c r="B50" s="96">
        <v>25</v>
      </c>
      <c r="F50" t="str">
        <f>IF(F44&lt;$B51,$A51,IF(F44&lt;$B50,$A50,IF(F44&lt;$B49,$A49,IF(F44&lt;$B48,$A48,IF(F44&lt;$B47,$A47,"0")))))</f>
        <v>Grade 1</v>
      </c>
      <c r="G50" t="str">
        <f t="shared" ref="G50:AD50" si="16">IF(G44&lt;$B51,$A51,IF(G44&lt;$B50,$A50,IF(G44&lt;$B49,$A49,IF(G44&lt;$B48,$A48,IF(G44&lt;$B47,$A47,"0")))))</f>
        <v>Grade 1</v>
      </c>
      <c r="H50" t="str">
        <f t="shared" si="16"/>
        <v>Grade 1</v>
      </c>
      <c r="I50" t="str">
        <f t="shared" si="16"/>
        <v>Grade 1</v>
      </c>
      <c r="J50" t="str">
        <f t="shared" si="16"/>
        <v>Grade 4</v>
      </c>
      <c r="K50" t="str">
        <f t="shared" si="16"/>
        <v>Grade 1</v>
      </c>
      <c r="L50" t="str">
        <f t="shared" si="16"/>
        <v>Grade 1</v>
      </c>
      <c r="M50" t="str">
        <f t="shared" si="16"/>
        <v>Grade 1</v>
      </c>
      <c r="N50" t="str">
        <f t="shared" si="16"/>
        <v>Grade 1</v>
      </c>
      <c r="O50" t="str">
        <f t="shared" si="16"/>
        <v>Grade 3</v>
      </c>
      <c r="P50" t="str">
        <f t="shared" si="16"/>
        <v>Grade 1</v>
      </c>
      <c r="Q50" t="str">
        <f t="shared" si="16"/>
        <v>Grade 1</v>
      </c>
      <c r="R50" t="str">
        <f t="shared" si="16"/>
        <v>Grade 1</v>
      </c>
      <c r="S50" t="str">
        <f t="shared" si="16"/>
        <v>Grade 1</v>
      </c>
      <c r="T50" t="str">
        <f t="shared" si="16"/>
        <v>Grade 1</v>
      </c>
      <c r="U50" t="str">
        <f t="shared" si="16"/>
        <v>Grade 2</v>
      </c>
      <c r="V50" t="str">
        <f t="shared" si="16"/>
        <v>Grade 1</v>
      </c>
      <c r="W50" t="str">
        <f t="shared" si="16"/>
        <v>Grade 1</v>
      </c>
      <c r="X50" t="str">
        <f t="shared" si="16"/>
        <v>Grade 1</v>
      </c>
      <c r="Y50" t="str">
        <f t="shared" si="16"/>
        <v>Grade 4</v>
      </c>
      <c r="Z50" t="str">
        <f t="shared" si="16"/>
        <v>Grade 1</v>
      </c>
      <c r="AA50" t="str">
        <f t="shared" si="16"/>
        <v>Grade 1</v>
      </c>
      <c r="AB50" t="str">
        <f t="shared" si="16"/>
        <v>Grade 1</v>
      </c>
      <c r="AC50" t="str">
        <f t="shared" si="16"/>
        <v>Grade 1</v>
      </c>
      <c r="AD50" t="str">
        <f t="shared" si="16"/>
        <v>Grade 1</v>
      </c>
    </row>
    <row r="51" spans="1:31" s="96" customFormat="1" ht="107.5" customHeight="1" x14ac:dyDescent="0.2">
      <c r="A51" s="96" t="s">
        <v>29</v>
      </c>
      <c r="B51" s="96">
        <v>12</v>
      </c>
      <c r="E51" s="96" t="s">
        <v>99</v>
      </c>
      <c r="F51" s="96" t="str">
        <f>IF(F52="","",IF(LEN(F52)&lt;100,LEFT(F52,LEN(F52)-2),IF(LEN(F53)&lt;100,LEFT(F53,LEN(F53)-2),LEFT(F54,LEN(F54)-2))))</f>
        <v/>
      </c>
      <c r="G51" s="96" t="str">
        <f t="shared" ref="G51:AD51" si="17">IF(G52="","",IF(LEN(G52)&lt;100,LEFT(G52,LEN(G52)-2),IF(LEN(G53)&lt;100,LEFT(G53,LEN(G53)-2),LEFT(G54,LEN(G54)-2))))</f>
        <v/>
      </c>
      <c r="H51" s="96" t="str">
        <f t="shared" si="17"/>
        <v/>
      </c>
      <c r="I51" s="96" t="str">
        <f t="shared" si="17"/>
        <v/>
      </c>
      <c r="J51" s="96" t="str">
        <f t="shared" si="17"/>
        <v>Number, Probability, Converting FDP, Problem Solving, Co-ordinates, Averages, Transformation</v>
      </c>
      <c r="K51" s="96" t="str">
        <f t="shared" si="17"/>
        <v/>
      </c>
      <c r="L51" s="96" t="str">
        <f t="shared" si="17"/>
        <v/>
      </c>
      <c r="M51" s="96" t="str">
        <f t="shared" si="17"/>
        <v/>
      </c>
      <c r="N51" s="96" t="str">
        <f t="shared" si="17"/>
        <v/>
      </c>
      <c r="O51" s="96" t="str">
        <f t="shared" si="17"/>
        <v>Probability, Converting FDP, Problem Solving, Algebra terminology, Averages</v>
      </c>
      <c r="P51" s="96" t="str">
        <f t="shared" si="17"/>
        <v/>
      </c>
      <c r="Q51" s="96" t="str">
        <f t="shared" si="17"/>
        <v/>
      </c>
      <c r="R51" s="96" t="str">
        <f t="shared" si="17"/>
        <v/>
      </c>
      <c r="S51" s="96" t="str">
        <f t="shared" si="17"/>
        <v/>
      </c>
      <c r="T51" s="96" t="str">
        <f t="shared" si="17"/>
        <v/>
      </c>
      <c r="U51" s="96" t="str">
        <f t="shared" si="17"/>
        <v/>
      </c>
      <c r="V51" s="96" t="str">
        <f t="shared" si="17"/>
        <v/>
      </c>
      <c r="W51" s="96" t="str">
        <f t="shared" si="17"/>
        <v/>
      </c>
      <c r="X51" s="96" t="str">
        <f t="shared" si="17"/>
        <v/>
      </c>
      <c r="Y51" s="96" t="str">
        <f t="shared" si="17"/>
        <v>Conversion Graph</v>
      </c>
      <c r="Z51" s="96" t="str">
        <f t="shared" si="17"/>
        <v/>
      </c>
      <c r="AA51" s="96" t="str">
        <f t="shared" si="17"/>
        <v/>
      </c>
      <c r="AB51" s="96" t="str">
        <f t="shared" si="17"/>
        <v/>
      </c>
      <c r="AC51" s="96" t="str">
        <f t="shared" si="17"/>
        <v/>
      </c>
      <c r="AD51" s="96" t="str">
        <f t="shared" si="17"/>
        <v/>
      </c>
    </row>
    <row r="52" spans="1:31" s="96" customFormat="1" ht="17" customHeight="1" x14ac:dyDescent="0.2">
      <c r="A52" s="96" t="s">
        <v>30</v>
      </c>
      <c r="E52" s="96" t="s">
        <v>100</v>
      </c>
      <c r="F52" s="96" t="str">
        <f t="shared" ref="F52:AD52" si="18">F103&amp;F104&amp;F105&amp;F106&amp;F107&amp;F108&amp;F109&amp;F110&amp;F111&amp;F112&amp;F113&amp;F114&amp;F115&amp;F116&amp;F117&amp;F118&amp;F119&amp;F120&amp;F121&amp;F122&amp;F123&amp;F124&amp;F125&amp;F126&amp;F127&amp;F128&amp;F129&amp;F130</f>
        <v/>
      </c>
      <c r="G52" s="96" t="str">
        <f t="shared" si="18"/>
        <v/>
      </c>
      <c r="H52" s="96" t="str">
        <f t="shared" si="18"/>
        <v/>
      </c>
      <c r="I52" s="96" t="str">
        <f t="shared" si="18"/>
        <v/>
      </c>
      <c r="J52" s="96" t="str">
        <f t="shared" si="18"/>
        <v xml:space="preserve">Number, Probability, Converting FDP, Problem Solving, Co-ordinates, Averages, Transformation, </v>
      </c>
      <c r="K52" s="96" t="str">
        <f t="shared" si="18"/>
        <v/>
      </c>
      <c r="L52" s="96" t="str">
        <f t="shared" si="18"/>
        <v/>
      </c>
      <c r="M52" s="96" t="str">
        <f t="shared" si="18"/>
        <v/>
      </c>
      <c r="N52" s="96" t="str">
        <f t="shared" si="18"/>
        <v/>
      </c>
      <c r="O52" s="96" t="str">
        <f t="shared" si="18"/>
        <v xml:space="preserve">Probability, Converting FDP, Problem Solving, Algebra terminology, Averages, </v>
      </c>
      <c r="P52" s="96" t="str">
        <f t="shared" si="18"/>
        <v/>
      </c>
      <c r="Q52" s="96" t="str">
        <f t="shared" si="18"/>
        <v/>
      </c>
      <c r="R52" s="96" t="str">
        <f t="shared" si="18"/>
        <v/>
      </c>
      <c r="S52" s="96" t="str">
        <f t="shared" si="18"/>
        <v/>
      </c>
      <c r="T52" s="96" t="str">
        <f t="shared" si="18"/>
        <v/>
      </c>
      <c r="U52" s="96" t="str">
        <f t="shared" si="18"/>
        <v/>
      </c>
      <c r="V52" s="96" t="str">
        <f t="shared" si="18"/>
        <v/>
      </c>
      <c r="W52" s="96" t="str">
        <f t="shared" si="18"/>
        <v/>
      </c>
      <c r="X52" s="96" t="str">
        <f t="shared" si="18"/>
        <v/>
      </c>
      <c r="Y52" s="96" t="str">
        <f t="shared" si="18"/>
        <v xml:space="preserve">Number, Probability, Converting FDP, Co-ordinates, Averages, Expressios &amp; Formula, Conversion Graph, </v>
      </c>
      <c r="Z52" s="96" t="str">
        <f t="shared" si="18"/>
        <v/>
      </c>
      <c r="AA52" s="96" t="str">
        <f t="shared" si="18"/>
        <v/>
      </c>
      <c r="AB52" s="96" t="str">
        <f t="shared" si="18"/>
        <v/>
      </c>
      <c r="AC52" s="96" t="str">
        <f t="shared" si="18"/>
        <v/>
      </c>
      <c r="AD52" s="96" t="str">
        <f t="shared" si="18"/>
        <v/>
      </c>
    </row>
    <row r="53" spans="1:31" s="96" customFormat="1" ht="17" customHeight="1" x14ac:dyDescent="0.2">
      <c r="E53" s="96" t="s">
        <v>101</v>
      </c>
      <c r="F53" s="96" t="str">
        <f>F111&amp;F112&amp;F113&amp;F114&amp;F115&amp;F116&amp;F117&amp;F118&amp;F119&amp;F120&amp;F121&amp;F122&amp;F123&amp;F124&amp;F125&amp;F126&amp;F127&amp;F128&amp;F129&amp;F130</f>
        <v/>
      </c>
      <c r="G53" s="96" t="str">
        <f t="shared" ref="G53:AE53" si="19">G111&amp;G112&amp;G113&amp;G114&amp;G115&amp;G116&amp;G117&amp;G118&amp;G119&amp;G120&amp;G121&amp;G122&amp;G123&amp;G124&amp;G125&amp;G126&amp;G127&amp;G128&amp;G129&amp;G130</f>
        <v/>
      </c>
      <c r="H53" s="96" t="str">
        <f t="shared" si="19"/>
        <v/>
      </c>
      <c r="I53" s="96" t="str">
        <f t="shared" si="19"/>
        <v/>
      </c>
      <c r="J53" s="96" t="str">
        <f t="shared" si="19"/>
        <v xml:space="preserve">Transformation, </v>
      </c>
      <c r="K53" s="96" t="str">
        <f t="shared" si="19"/>
        <v/>
      </c>
      <c r="L53" s="96" t="str">
        <f t="shared" si="19"/>
        <v/>
      </c>
      <c r="M53" s="96" t="str">
        <f t="shared" si="19"/>
        <v/>
      </c>
      <c r="N53" s="96" t="str">
        <f t="shared" si="19"/>
        <v/>
      </c>
      <c r="O53" s="96" t="str">
        <f t="shared" si="19"/>
        <v/>
      </c>
      <c r="P53" s="96" t="str">
        <f t="shared" si="19"/>
        <v/>
      </c>
      <c r="Q53" s="96" t="str">
        <f t="shared" si="19"/>
        <v/>
      </c>
      <c r="R53" s="96" t="str">
        <f t="shared" si="19"/>
        <v/>
      </c>
      <c r="S53" s="96" t="str">
        <f t="shared" si="19"/>
        <v/>
      </c>
      <c r="T53" s="96" t="str">
        <f t="shared" si="19"/>
        <v/>
      </c>
      <c r="U53" s="96" t="str">
        <f t="shared" si="19"/>
        <v/>
      </c>
      <c r="V53" s="96" t="str">
        <f t="shared" si="19"/>
        <v/>
      </c>
      <c r="W53" s="96" t="str">
        <f t="shared" si="19"/>
        <v/>
      </c>
      <c r="X53" s="96" t="str">
        <f t="shared" si="19"/>
        <v/>
      </c>
      <c r="Y53" s="96" t="str">
        <f t="shared" si="19"/>
        <v xml:space="preserve">Conversion Graph, </v>
      </c>
      <c r="Z53" s="96" t="str">
        <f t="shared" si="19"/>
        <v/>
      </c>
      <c r="AA53" s="96" t="str">
        <f t="shared" si="19"/>
        <v/>
      </c>
      <c r="AB53" s="96" t="str">
        <f t="shared" si="19"/>
        <v/>
      </c>
      <c r="AC53" s="96" t="str">
        <f t="shared" si="19"/>
        <v/>
      </c>
      <c r="AD53" s="96" t="str">
        <f t="shared" si="19"/>
        <v/>
      </c>
      <c r="AE53" s="96" t="str">
        <f t="shared" si="19"/>
        <v/>
      </c>
    </row>
    <row r="54" spans="1:31" s="96" customFormat="1" ht="17" customHeight="1" x14ac:dyDescent="0.2">
      <c r="E54" s="96" t="s">
        <v>102</v>
      </c>
      <c r="F54" s="96" t="str">
        <f>F118&amp;F119&amp;F120&amp;F121&amp;F122&amp;F123&amp;F124&amp;F125&amp;F126&amp;F127&amp;F128&amp;F129&amp;F130</f>
        <v/>
      </c>
      <c r="G54" s="96" t="str">
        <f t="shared" ref="G54:AD54" si="20">G118&amp;G119&amp;G120&amp;G121&amp;G122&amp;G123&amp;G124&amp;G125&amp;G126&amp;G127&amp;G128&amp;G129&amp;G130</f>
        <v/>
      </c>
      <c r="H54" s="96" t="str">
        <f t="shared" si="20"/>
        <v/>
      </c>
      <c r="I54" s="96" t="str">
        <f t="shared" si="20"/>
        <v/>
      </c>
      <c r="J54" s="96" t="str">
        <f t="shared" si="20"/>
        <v/>
      </c>
      <c r="K54" s="96" t="str">
        <f t="shared" si="20"/>
        <v/>
      </c>
      <c r="L54" s="96" t="str">
        <f t="shared" si="20"/>
        <v/>
      </c>
      <c r="M54" s="96" t="str">
        <f t="shared" si="20"/>
        <v/>
      </c>
      <c r="N54" s="96" t="str">
        <f t="shared" si="20"/>
        <v/>
      </c>
      <c r="O54" s="96" t="str">
        <f t="shared" si="20"/>
        <v/>
      </c>
      <c r="P54" s="96" t="str">
        <f t="shared" si="20"/>
        <v/>
      </c>
      <c r="Q54" s="96" t="str">
        <f t="shared" si="20"/>
        <v/>
      </c>
      <c r="R54" s="96" t="str">
        <f t="shared" si="20"/>
        <v/>
      </c>
      <c r="S54" s="96" t="str">
        <f t="shared" si="20"/>
        <v/>
      </c>
      <c r="T54" s="96" t="str">
        <f t="shared" si="20"/>
        <v/>
      </c>
      <c r="U54" s="96" t="str">
        <f t="shared" si="20"/>
        <v/>
      </c>
      <c r="V54" s="96" t="str">
        <f t="shared" si="20"/>
        <v/>
      </c>
      <c r="W54" s="96" t="str">
        <f t="shared" si="20"/>
        <v/>
      </c>
      <c r="X54" s="96" t="str">
        <f t="shared" si="20"/>
        <v/>
      </c>
      <c r="Y54" s="96" t="str">
        <f t="shared" si="20"/>
        <v/>
      </c>
      <c r="Z54" s="96" t="str">
        <f t="shared" si="20"/>
        <v/>
      </c>
      <c r="AA54" s="96" t="str">
        <f t="shared" si="20"/>
        <v/>
      </c>
      <c r="AB54" s="96" t="str">
        <f t="shared" si="20"/>
        <v/>
      </c>
      <c r="AC54" s="96" t="str">
        <f t="shared" si="20"/>
        <v/>
      </c>
      <c r="AD54" s="96" t="str">
        <f t="shared" si="20"/>
        <v/>
      </c>
    </row>
    <row r="55" spans="1:31" s="96" customFormat="1" ht="17" customHeight="1" x14ac:dyDescent="0.2">
      <c r="E55" s="96" t="s">
        <v>103</v>
      </c>
    </row>
    <row r="56" spans="1:31" s="96" customFormat="1" ht="17" customHeight="1" x14ac:dyDescent="0.2">
      <c r="F56" s="96">
        <f>LARGE(F73:F101,1)</f>
        <v>0</v>
      </c>
      <c r="G56" s="96">
        <f t="shared" ref="G56:AD56" si="21">LARGE(G73:G101,1)</f>
        <v>0</v>
      </c>
      <c r="H56" s="96">
        <f t="shared" si="21"/>
        <v>0</v>
      </c>
      <c r="I56" s="96">
        <f t="shared" si="21"/>
        <v>0</v>
      </c>
      <c r="J56" s="96">
        <f t="shared" si="21"/>
        <v>1</v>
      </c>
      <c r="K56" s="96">
        <f t="shared" si="21"/>
        <v>0</v>
      </c>
      <c r="L56" s="96">
        <f t="shared" si="21"/>
        <v>0</v>
      </c>
      <c r="M56" s="96">
        <f t="shared" si="21"/>
        <v>0</v>
      </c>
      <c r="N56" s="96">
        <f t="shared" si="21"/>
        <v>0</v>
      </c>
      <c r="O56" s="96">
        <f t="shared" si="21"/>
        <v>1</v>
      </c>
      <c r="P56" s="96">
        <f t="shared" si="21"/>
        <v>0</v>
      </c>
      <c r="Q56" s="96">
        <f t="shared" si="21"/>
        <v>0</v>
      </c>
      <c r="R56" s="96">
        <f t="shared" si="21"/>
        <v>0.66666666666666663</v>
      </c>
      <c r="S56" s="96">
        <f t="shared" si="21"/>
        <v>0</v>
      </c>
      <c r="T56" s="96">
        <f t="shared" si="21"/>
        <v>0</v>
      </c>
      <c r="U56" s="96">
        <f t="shared" si="21"/>
        <v>0.66666666666666663</v>
      </c>
      <c r="V56" s="96">
        <f t="shared" si="21"/>
        <v>0</v>
      </c>
      <c r="W56" s="96">
        <f t="shared" si="21"/>
        <v>0</v>
      </c>
      <c r="X56" s="96">
        <f t="shared" si="21"/>
        <v>0</v>
      </c>
      <c r="Y56" s="96">
        <f t="shared" si="21"/>
        <v>1.6666666666666667</v>
      </c>
      <c r="Z56" s="96">
        <f t="shared" si="21"/>
        <v>0</v>
      </c>
      <c r="AA56" s="96">
        <f t="shared" si="21"/>
        <v>0</v>
      </c>
      <c r="AB56" s="96">
        <f t="shared" si="21"/>
        <v>0</v>
      </c>
      <c r="AC56" s="96">
        <f t="shared" si="21"/>
        <v>0</v>
      </c>
      <c r="AD56" s="96">
        <f t="shared" si="21"/>
        <v>0</v>
      </c>
    </row>
    <row r="57" spans="1:31" s="96" customFormat="1" ht="17" customHeight="1" x14ac:dyDescent="0.2"/>
    <row r="58" spans="1:31" s="96" customFormat="1" ht="17" customHeight="1" x14ac:dyDescent="0.2">
      <c r="E58" s="96" t="s">
        <v>104</v>
      </c>
      <c r="F58" s="96" t="str">
        <f>IF(F59="","",IF(LEN(F59)&lt;100,LEFT(F59,LEN(F59)-2),IF(LEN(F60)&lt;100,LEFT(F60,LEN(F60)-2),LEFT(F61,LEN(F61)-2))))</f>
        <v>Number, Probability, Converting FDP, Problem Solving, Algebra terminology, Co-ordinates, Averages, Expressios &amp; Formula, Conversion Graph</v>
      </c>
      <c r="G58" s="96" t="str">
        <f t="shared" ref="G58:AD58" si="22">IF(G59="","",IF(LEN(G59)&lt;100,LEFT(G59,LEN(G59)-2),IF(LEN(G60)&lt;100,LEFT(G60,LEN(G60)-2),LEFT(G61,LEN(G61)-2))))</f>
        <v>Number, Probability, Converting FDP, Problem Solving, Algebra terminology, Co-ordinates, Averages, Expressios &amp; Formula, Conversion Graph</v>
      </c>
      <c r="H58" s="96" t="str">
        <f t="shared" si="22"/>
        <v>Number, Probability, Converting FDP, Problem Solving, Algebra terminology, Co-ordinates, Averages, Expressios &amp; Formula, Conversion Graph</v>
      </c>
      <c r="I58" s="96" t="str">
        <f t="shared" si="22"/>
        <v>Number, Probability, Converting FDP, Problem Solving, Algebra terminology, Co-ordinates, Averages, Expressios &amp; Formula, Conversion Graph</v>
      </c>
      <c r="J58" s="96" t="str">
        <f t="shared" si="22"/>
        <v>Expressios &amp; Formula</v>
      </c>
      <c r="K58" s="96" t="str">
        <f t="shared" si="22"/>
        <v>Number, Probability, Converting FDP, Problem Solving, Algebra terminology, Co-ordinates, Averages, Expressios &amp; Formula, Conversion Graph</v>
      </c>
      <c r="L58" s="96" t="str">
        <f t="shared" si="22"/>
        <v>Number, Probability, Converting FDP, Problem Solving, Algebra terminology, Co-ordinates, Averages, Expressios &amp; Formula, Conversion Graph</v>
      </c>
      <c r="M58" s="96" t="str">
        <f t="shared" si="22"/>
        <v>Number, Probability, Converting FDP, Problem Solving, Algebra terminology, Co-ordinates, Averages, Expressios &amp; Formula, Conversion Graph</v>
      </c>
      <c r="N58" s="96" t="str">
        <f t="shared" si="22"/>
        <v>Number, Probability, Converting FDP, Problem Solving, Algebra terminology, Co-ordinates, Averages, Expressios &amp; Formula, Conversion Graph</v>
      </c>
      <c r="O58" s="96" t="str">
        <f t="shared" si="22"/>
        <v>Co-ordinates, Expressios &amp; Formula, Conversion Graph</v>
      </c>
      <c r="P58" s="96" t="str">
        <f t="shared" si="22"/>
        <v>Number, Probability, Converting FDP, Problem Solving, Algebra terminology, Co-ordinates, Averages, Expressios &amp; Formula, Conversion Graph</v>
      </c>
      <c r="Q58" s="96" t="str">
        <f t="shared" si="22"/>
        <v>Number, Probability, Converting FDP, Problem Solving, Algebra terminology, Co-ordinates, Averages, Expressios &amp; Formula, Conversion Graph</v>
      </c>
      <c r="R58" s="96" t="str">
        <f t="shared" si="22"/>
        <v>Number, Converting FDP, Algebra terminology, Co-ordinates, Averages, Expressios &amp; Formula, Conversion Graph</v>
      </c>
      <c r="S58" s="96" t="str">
        <f t="shared" si="22"/>
        <v>Number, Probability, Converting FDP, Problem Solving, Algebra terminology, Co-ordinates, Averages, Expressios &amp; Formula, Conversion Graph</v>
      </c>
      <c r="T58" s="96" t="str">
        <f t="shared" si="22"/>
        <v>Number, Probability, Converting FDP, Problem Solving, Algebra terminology, Co-ordinates, Averages, Expressios &amp; Formula, Conversion Graph</v>
      </c>
      <c r="U58" s="96" t="str">
        <f t="shared" si="22"/>
        <v>Converting FDP, Algebra terminology, Co-ordinates, Averages, Expressios &amp; Formula, Conversion Graph</v>
      </c>
      <c r="V58" s="96" t="str">
        <f t="shared" si="22"/>
        <v>Number, Probability, Converting FDP, Problem Solving, Algebra terminology, Co-ordinates, Averages, Expressios &amp; Formula, Conversion Graph</v>
      </c>
      <c r="W58" s="96" t="str">
        <f t="shared" si="22"/>
        <v>Number, Probability, Converting FDP, Problem Solving, Algebra terminology, Co-ordinates, Averages, Expressios &amp; Formula, Conversion Graph</v>
      </c>
      <c r="X58" s="96" t="str">
        <f t="shared" si="22"/>
        <v>Number, Probability, Converting FDP, Problem Solving, Algebra terminology, Co-ordinates, Averages, Expressios &amp; Formula, Conversion Graph</v>
      </c>
      <c r="Y58" s="96" t="str">
        <f t="shared" si="22"/>
        <v>Reasoning, Transformation, SDT, Angles in a shape, Algebra with shapes</v>
      </c>
      <c r="Z58" s="96" t="str">
        <f t="shared" si="22"/>
        <v>Number, Probability, Converting FDP, Problem Solving, Algebra terminology, Co-ordinates, Averages, Expressios &amp; Formula, Conversion Graph</v>
      </c>
      <c r="AA58" s="96" t="str">
        <f t="shared" si="22"/>
        <v>Number, Probability, Converting FDP, Problem Solving, Algebra terminology, Co-ordinates, Averages, Expressios &amp; Formula, Conversion Graph</v>
      </c>
      <c r="AB58" s="96" t="str">
        <f t="shared" si="22"/>
        <v>Number, Probability, Converting FDP, Problem Solving, Algebra terminology, Co-ordinates, Averages, Expressios &amp; Formula, Conversion Graph</v>
      </c>
      <c r="AC58" s="96" t="str">
        <f t="shared" si="22"/>
        <v>Number, Probability, Converting FDP, Problem Solving, Algebra terminology, Co-ordinates, Averages, Expressios &amp; Formula, Conversion Graph</v>
      </c>
      <c r="AD58" s="96" t="str">
        <f t="shared" si="22"/>
        <v>Number, Probability, Converting FDP, Problem Solving, Algebra terminology, Co-ordinates, Averages, Expressios &amp; Formula, Conversion Graph</v>
      </c>
    </row>
    <row r="59" spans="1:31" s="96" customFormat="1" ht="17" customHeight="1" x14ac:dyDescent="0.2">
      <c r="E59" s="96" t="s">
        <v>105</v>
      </c>
      <c r="F59" s="96" t="str">
        <f t="shared" ref="F59:AD59" si="23">F134&amp;F135&amp;F136&amp;F137&amp;F138&amp;F139&amp;F140&amp;F141&amp;F142&amp;F143&amp;F144&amp;F145&amp;F146&amp;F147&amp;F148&amp;F149&amp;F150&amp;F151&amp;F152&amp;F153&amp;F154&amp;F155&amp;F156&amp;F157&amp;F158&amp;F159&amp;F160&amp;F161&amp;F162</f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G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H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I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J59" s="96" t="str">
        <f t="shared" si="23"/>
        <v xml:space="preserve">Expressios &amp; Formula, Reasoning, Ratio word problem, Factorise and rearange, Angles in a shape, Algebra with shapes, Averages, Shapes real world problem, Product of Prime Factors, Forming equations, Ratio to fraction, Proportion, Percentage Increase, Simultanious Equations, </v>
      </c>
      <c r="K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L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M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N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O59" s="96" t="str">
        <f t="shared" si="23"/>
        <v xml:space="preserve">Co-ordinates, Expressios &amp; Formula, Conversion Graph, Reasoning, Timetable, Ratio word problem, Transformation, SDT, Factorise and rearange, Angles in a shape, Four rules Fractions, Algebra with shapes, Shapes real world problem, Product of Prime Factors, Questionair, Forming equations, Ratio to fraction, Proportion, Percentage Increase, Simultanious Equations, Standard Form, </v>
      </c>
      <c r="P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Q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R59" s="96" t="str">
        <f t="shared" si="23"/>
        <v xml:space="preserve">Number, Converting FDP, Algebra terminology, Co-ordinates, Averages, Expressios &amp; Formula, Conversion Graph, Reasoning, Timetable,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S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T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U59" s="96" t="str">
        <f t="shared" si="23"/>
        <v xml:space="preserve">Converting FDP, Algebra terminology, Co-ordinates, Averages, Expressios &amp; Formula, Conversion Graph, Reasoning, Timetable, Ratio word problem,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V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W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X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Y59" s="96" t="str">
        <f t="shared" si="23"/>
        <v xml:space="preserve">Reasoning, Transformation, SDT, Angles in a shape, Algebra with shapes, Shapes real world problem, Product of Prime Factors, Questionair, Forming equations, Ratio to fraction, Proportion, Percentage Increase, Simultanious Equations, Standard Form, </v>
      </c>
      <c r="Z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AA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AB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AC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  <c r="AD59" s="96" t="str">
        <f t="shared" si="23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</row>
    <row r="60" spans="1:31" s="96" customFormat="1" ht="17" customHeight="1" x14ac:dyDescent="0.2">
      <c r="A60" s="96" t="s">
        <v>106</v>
      </c>
      <c r="B60" s="96">
        <f>2/3</f>
        <v>0.66666666666666663</v>
      </c>
      <c r="E60" s="96" t="s">
        <v>107</v>
      </c>
      <c r="F60" s="96" t="str">
        <f>F134&amp;F135&amp;F136&amp;F137&amp;F138&amp;F139&amp;F140&amp;F141&amp;F142&amp;F143&amp;F144&amp;F145&amp;F146&amp;F147&amp;F148&amp;F149&amp;F150&amp;F151</f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G60" s="96" t="str">
        <f t="shared" ref="G60:AD60" si="24">G134&amp;G135&amp;G136&amp;G137&amp;G138&amp;G139&amp;G140&amp;G141&amp;G142&amp;G143&amp;G144&amp;G145&amp;G146&amp;G147&amp;G148&amp;G149&amp;G150&amp;G151</f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H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I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J60" s="96" t="str">
        <f t="shared" si="24"/>
        <v xml:space="preserve">Expressios &amp; Formula, Reasoning, Ratio word problem, Factorise and rearange, Angles in a shape, Algebra with shapes, </v>
      </c>
      <c r="K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L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M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N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O60" s="96" t="str">
        <f t="shared" si="24"/>
        <v xml:space="preserve">Co-ordinates, Expressios &amp; Formula, Conversion Graph, Reasoning, Timetable, Ratio word problem, Transformation, SDT, Factorise and rearange, Angles in a shape, Four rules Fractions, Algebra with shapes, </v>
      </c>
      <c r="P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Q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R60" s="96" t="str">
        <f t="shared" si="24"/>
        <v xml:space="preserve">Number, Converting FDP, Algebra terminology, Co-ordinates, Averages, Expressios &amp; Formula, Conversion Graph, Reasoning, Timetable, Transformation, SDT, Factorise and rearange, Angles in a shape, Four rules Fractions, Algebra with shapes, </v>
      </c>
      <c r="S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T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U60" s="96" t="str">
        <f t="shared" si="24"/>
        <v xml:space="preserve">Converting FDP, Algebra terminology, Co-ordinates, Averages, Expressios &amp; Formula, Conversion Graph, Reasoning, Timetable, Ratio word problem, SDT, Factorise and rearange, Angles in a shape, Four rules Fractions, Algebra with shapes, </v>
      </c>
      <c r="V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W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X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Y60" s="96" t="str">
        <f t="shared" si="24"/>
        <v xml:space="preserve">Reasoning, Transformation, SDT, Angles in a shape, Algebra with shapes, </v>
      </c>
      <c r="Z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AA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AB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AC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  <c r="AD60" s="96" t="str">
        <f t="shared" si="24"/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</row>
    <row r="61" spans="1:31" ht="17" customHeight="1" x14ac:dyDescent="0.2">
      <c r="A61" t="s">
        <v>108</v>
      </c>
      <c r="B61">
        <f>1/3</f>
        <v>0.33333333333333331</v>
      </c>
      <c r="E61" s="96" t="s">
        <v>109</v>
      </c>
      <c r="F61" s="96" t="str">
        <f>F134&amp;F135&amp;F136&amp;F137&amp;F138&amp;F139&amp;F140&amp;F141&amp;F142</f>
        <v xml:space="preserve">Number, Probability, Converting FDP, Problem Solving, Algebra terminology, Co-ordinates, Averages, Expressios &amp; Formula, Conversion Graph, </v>
      </c>
      <c r="G61" s="96" t="str">
        <f t="shared" ref="G61:AD61" si="25">G134&amp;G135&amp;G136&amp;G137&amp;G138&amp;G139&amp;G140&amp;G141&amp;G142</f>
        <v xml:space="preserve">Number, Probability, Converting FDP, Problem Solving, Algebra terminology, Co-ordinates, Averages, Expressios &amp; Formula, Conversion Graph, </v>
      </c>
      <c r="H61" s="96" t="str">
        <f t="shared" si="25"/>
        <v xml:space="preserve">Number, Probability, Converting FDP, Problem Solving, Algebra terminology, Co-ordinates, Averages, Expressios &amp; Formula, Conversion Graph, </v>
      </c>
      <c r="I61" s="96" t="str">
        <f t="shared" si="25"/>
        <v xml:space="preserve">Number, Probability, Converting FDP, Problem Solving, Algebra terminology, Co-ordinates, Averages, Expressios &amp; Formula, Conversion Graph, </v>
      </c>
      <c r="J61" s="96" t="str">
        <f t="shared" si="25"/>
        <v xml:space="preserve">Expressios &amp; Formula, </v>
      </c>
      <c r="K61" s="96" t="str">
        <f t="shared" si="25"/>
        <v xml:space="preserve">Number, Probability, Converting FDP, Problem Solving, Algebra terminology, Co-ordinates, Averages, Expressios &amp; Formula, Conversion Graph, </v>
      </c>
      <c r="L61" s="96" t="str">
        <f t="shared" si="25"/>
        <v xml:space="preserve">Number, Probability, Converting FDP, Problem Solving, Algebra terminology, Co-ordinates, Averages, Expressios &amp; Formula, Conversion Graph, </v>
      </c>
      <c r="M61" s="96" t="str">
        <f t="shared" si="25"/>
        <v xml:space="preserve">Number, Probability, Converting FDP, Problem Solving, Algebra terminology, Co-ordinates, Averages, Expressios &amp; Formula, Conversion Graph, </v>
      </c>
      <c r="N61" s="96" t="str">
        <f t="shared" si="25"/>
        <v xml:space="preserve">Number, Probability, Converting FDP, Problem Solving, Algebra terminology, Co-ordinates, Averages, Expressios &amp; Formula, Conversion Graph, </v>
      </c>
      <c r="O61" s="96" t="str">
        <f t="shared" si="25"/>
        <v xml:space="preserve">Co-ordinates, Expressios &amp; Formula, Conversion Graph, </v>
      </c>
      <c r="P61" s="96" t="str">
        <f t="shared" si="25"/>
        <v xml:space="preserve">Number, Probability, Converting FDP, Problem Solving, Algebra terminology, Co-ordinates, Averages, Expressios &amp; Formula, Conversion Graph, </v>
      </c>
      <c r="Q61" s="96" t="str">
        <f t="shared" si="25"/>
        <v xml:space="preserve">Number, Probability, Converting FDP, Problem Solving, Algebra terminology, Co-ordinates, Averages, Expressios &amp; Formula, Conversion Graph, </v>
      </c>
      <c r="R61" s="96" t="str">
        <f t="shared" si="25"/>
        <v xml:space="preserve">Number, Converting FDP, Algebra terminology, Co-ordinates, Averages, Expressios &amp; Formula, Conversion Graph, </v>
      </c>
      <c r="S61" s="96" t="str">
        <f t="shared" si="25"/>
        <v xml:space="preserve">Number, Probability, Converting FDP, Problem Solving, Algebra terminology, Co-ordinates, Averages, Expressios &amp; Formula, Conversion Graph, </v>
      </c>
      <c r="T61" s="96" t="str">
        <f t="shared" si="25"/>
        <v xml:space="preserve">Number, Probability, Converting FDP, Problem Solving, Algebra terminology, Co-ordinates, Averages, Expressios &amp; Formula, Conversion Graph, </v>
      </c>
      <c r="U61" s="96" t="str">
        <f t="shared" si="25"/>
        <v xml:space="preserve">Converting FDP, Algebra terminology, Co-ordinates, Averages, Expressios &amp; Formula, Conversion Graph, </v>
      </c>
      <c r="V61" s="96" t="str">
        <f t="shared" si="25"/>
        <v xml:space="preserve">Number, Probability, Converting FDP, Problem Solving, Algebra terminology, Co-ordinates, Averages, Expressios &amp; Formula, Conversion Graph, </v>
      </c>
      <c r="W61" s="96" t="str">
        <f t="shared" si="25"/>
        <v xml:space="preserve">Number, Probability, Converting FDP, Problem Solving, Algebra terminology, Co-ordinates, Averages, Expressios &amp; Formula, Conversion Graph, </v>
      </c>
      <c r="X61" s="96" t="str">
        <f t="shared" si="25"/>
        <v xml:space="preserve">Number, Probability, Converting FDP, Problem Solving, Algebra terminology, Co-ordinates, Averages, Expressios &amp; Formula, Conversion Graph, </v>
      </c>
      <c r="Y61" s="96" t="str">
        <f t="shared" si="25"/>
        <v/>
      </c>
      <c r="Z61" s="96" t="str">
        <f t="shared" si="25"/>
        <v xml:space="preserve">Number, Probability, Converting FDP, Problem Solving, Algebra terminology, Co-ordinates, Averages, Expressios &amp; Formula, Conversion Graph, </v>
      </c>
      <c r="AA61" s="96" t="str">
        <f t="shared" si="25"/>
        <v xml:space="preserve">Number, Probability, Converting FDP, Problem Solving, Algebra terminology, Co-ordinates, Averages, Expressios &amp; Formula, Conversion Graph, </v>
      </c>
      <c r="AB61" s="96" t="str">
        <f t="shared" si="25"/>
        <v xml:space="preserve">Number, Probability, Converting FDP, Problem Solving, Algebra terminology, Co-ordinates, Averages, Expressios &amp; Formula, Conversion Graph, </v>
      </c>
      <c r="AC61" s="96" t="str">
        <f t="shared" si="25"/>
        <v xml:space="preserve">Number, Probability, Converting FDP, Problem Solving, Algebra terminology, Co-ordinates, Averages, Expressios &amp; Formula, Conversion Graph, </v>
      </c>
      <c r="AD61" s="96" t="str">
        <f t="shared" si="25"/>
        <v xml:space="preserve">Number, Probability, Converting FDP, Problem Solving, Algebra terminology, Co-ordinates, Averages, Expressios &amp; Formula, Conversion Graph, </v>
      </c>
    </row>
    <row r="63" spans="1:31" ht="17" customHeight="1" x14ac:dyDescent="0.2">
      <c r="B63" s="16" t="s">
        <v>0</v>
      </c>
      <c r="C63" s="74">
        <v>33</v>
      </c>
      <c r="F63">
        <f>F8/33</f>
        <v>0</v>
      </c>
      <c r="G63">
        <f t="shared" ref="G63:AD63" si="26">G8/33</f>
        <v>0</v>
      </c>
      <c r="H63">
        <f t="shared" si="26"/>
        <v>0</v>
      </c>
      <c r="I63">
        <f t="shared" si="26"/>
        <v>0</v>
      </c>
      <c r="J63">
        <f t="shared" si="26"/>
        <v>0.5757575757575758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0.33333333333333331</v>
      </c>
      <c r="P63">
        <f t="shared" si="26"/>
        <v>0</v>
      </c>
      <c r="Q63">
        <f t="shared" si="26"/>
        <v>0</v>
      </c>
      <c r="R63">
        <f t="shared" si="26"/>
        <v>0.12121212121212122</v>
      </c>
      <c r="S63">
        <f t="shared" si="26"/>
        <v>0</v>
      </c>
      <c r="T63">
        <f t="shared" si="26"/>
        <v>0</v>
      </c>
      <c r="U63">
        <f t="shared" si="26"/>
        <v>0.21212121212121213</v>
      </c>
      <c r="V63">
        <f t="shared" si="26"/>
        <v>0</v>
      </c>
      <c r="W63">
        <f t="shared" si="26"/>
        <v>0</v>
      </c>
      <c r="X63">
        <f t="shared" si="26"/>
        <v>0</v>
      </c>
      <c r="Y63">
        <f t="shared" si="26"/>
        <v>0.42424242424242425</v>
      </c>
      <c r="Z63">
        <f t="shared" si="26"/>
        <v>0</v>
      </c>
      <c r="AA63">
        <f t="shared" si="26"/>
        <v>0</v>
      </c>
      <c r="AB63">
        <f t="shared" si="26"/>
        <v>0</v>
      </c>
      <c r="AC63">
        <f t="shared" si="26"/>
        <v>0</v>
      </c>
      <c r="AD63">
        <f t="shared" si="26"/>
        <v>0</v>
      </c>
    </row>
    <row r="64" spans="1:31" ht="17" customHeight="1" x14ac:dyDescent="0.2">
      <c r="B64" s="16" t="s">
        <v>1</v>
      </c>
      <c r="C64" s="74">
        <v>32</v>
      </c>
      <c r="F64">
        <f>F9/32</f>
        <v>0</v>
      </c>
      <c r="G64">
        <f t="shared" ref="G64:AD64" si="27">G9/32</f>
        <v>0</v>
      </c>
      <c r="H64">
        <f t="shared" si="27"/>
        <v>0</v>
      </c>
      <c r="I64">
        <f t="shared" si="27"/>
        <v>0</v>
      </c>
      <c r="J64">
        <f t="shared" si="27"/>
        <v>0.40625</v>
      </c>
      <c r="K64">
        <f t="shared" si="27"/>
        <v>0</v>
      </c>
      <c r="L64">
        <f t="shared" si="27"/>
        <v>0</v>
      </c>
      <c r="M64">
        <f t="shared" si="27"/>
        <v>0</v>
      </c>
      <c r="N64">
        <f t="shared" si="27"/>
        <v>0</v>
      </c>
      <c r="O64">
        <f t="shared" si="27"/>
        <v>0.15625</v>
      </c>
      <c r="P64">
        <f t="shared" si="27"/>
        <v>0</v>
      </c>
      <c r="Q64">
        <f t="shared" si="27"/>
        <v>0</v>
      </c>
      <c r="R64">
        <f t="shared" si="27"/>
        <v>3.125E-2</v>
      </c>
      <c r="S64">
        <f t="shared" si="27"/>
        <v>0</v>
      </c>
      <c r="T64">
        <f t="shared" si="27"/>
        <v>0</v>
      </c>
      <c r="U64">
        <f t="shared" si="27"/>
        <v>3.125E-2</v>
      </c>
      <c r="V64">
        <f t="shared" si="27"/>
        <v>0</v>
      </c>
      <c r="W64">
        <f t="shared" si="27"/>
        <v>0</v>
      </c>
      <c r="X64">
        <f t="shared" si="27"/>
        <v>0</v>
      </c>
      <c r="Y64">
        <f t="shared" si="27"/>
        <v>0.4375</v>
      </c>
      <c r="Z64">
        <f t="shared" si="27"/>
        <v>0</v>
      </c>
      <c r="AA64">
        <f t="shared" si="27"/>
        <v>0</v>
      </c>
      <c r="AB64">
        <f t="shared" si="27"/>
        <v>0</v>
      </c>
      <c r="AC64">
        <f t="shared" si="27"/>
        <v>0</v>
      </c>
      <c r="AD64">
        <f t="shared" si="27"/>
        <v>0</v>
      </c>
    </row>
    <row r="65" spans="2:30" ht="17" customHeight="1" x14ac:dyDescent="0.2">
      <c r="B65" s="16" t="s">
        <v>2</v>
      </c>
      <c r="C65" s="74">
        <v>27</v>
      </c>
      <c r="F65">
        <f>F10/27</f>
        <v>0</v>
      </c>
      <c r="G65">
        <f t="shared" ref="G65:AD65" si="28">G10/27</f>
        <v>0</v>
      </c>
      <c r="H65">
        <f t="shared" si="28"/>
        <v>0</v>
      </c>
      <c r="I65">
        <f t="shared" si="28"/>
        <v>0</v>
      </c>
      <c r="J65">
        <f t="shared" si="28"/>
        <v>0.1111111111111111</v>
      </c>
      <c r="K65">
        <f t="shared" si="28"/>
        <v>0</v>
      </c>
      <c r="L65">
        <f t="shared" si="28"/>
        <v>0</v>
      </c>
      <c r="M65">
        <f t="shared" si="28"/>
        <v>0</v>
      </c>
      <c r="N65">
        <f t="shared" si="28"/>
        <v>0</v>
      </c>
      <c r="O65">
        <f t="shared" si="28"/>
        <v>0.1111111111111111</v>
      </c>
      <c r="P65">
        <f t="shared" si="28"/>
        <v>0</v>
      </c>
      <c r="Q65">
        <f t="shared" si="28"/>
        <v>0</v>
      </c>
      <c r="R65">
        <f t="shared" si="28"/>
        <v>3.7037037037037035E-2</v>
      </c>
      <c r="S65">
        <f t="shared" si="28"/>
        <v>0</v>
      </c>
      <c r="T65">
        <f t="shared" si="28"/>
        <v>0</v>
      </c>
      <c r="U65">
        <f t="shared" si="28"/>
        <v>0</v>
      </c>
      <c r="V65">
        <f t="shared" si="28"/>
        <v>0</v>
      </c>
      <c r="W65">
        <f t="shared" si="28"/>
        <v>0</v>
      </c>
      <c r="X65">
        <f t="shared" si="28"/>
        <v>0</v>
      </c>
      <c r="Y65">
        <f t="shared" si="28"/>
        <v>0.29629629629629628</v>
      </c>
      <c r="Z65">
        <f t="shared" si="28"/>
        <v>0</v>
      </c>
      <c r="AA65">
        <f t="shared" si="28"/>
        <v>0</v>
      </c>
      <c r="AB65">
        <f t="shared" si="28"/>
        <v>0</v>
      </c>
      <c r="AC65">
        <f t="shared" si="28"/>
        <v>0</v>
      </c>
      <c r="AD65">
        <f t="shared" si="28"/>
        <v>0</v>
      </c>
    </row>
    <row r="66" spans="2:30" ht="17" customHeight="1" x14ac:dyDescent="0.2">
      <c r="B66" s="16" t="s">
        <v>3</v>
      </c>
      <c r="C66" s="74">
        <v>14</v>
      </c>
      <c r="F66">
        <f>F11/14</f>
        <v>0</v>
      </c>
      <c r="G66">
        <f t="shared" ref="G66:AD66" si="29">G11/14</f>
        <v>0</v>
      </c>
      <c r="H66">
        <f t="shared" si="29"/>
        <v>0</v>
      </c>
      <c r="I66">
        <f t="shared" si="29"/>
        <v>0</v>
      </c>
      <c r="J66">
        <f t="shared" si="29"/>
        <v>0.6428571428571429</v>
      </c>
      <c r="K66">
        <f t="shared" si="29"/>
        <v>0</v>
      </c>
      <c r="L66">
        <f t="shared" si="29"/>
        <v>0</v>
      </c>
      <c r="M66">
        <f t="shared" si="29"/>
        <v>0</v>
      </c>
      <c r="N66">
        <f t="shared" si="29"/>
        <v>0</v>
      </c>
      <c r="O66">
        <f t="shared" si="29"/>
        <v>0.5714285714285714</v>
      </c>
      <c r="P66">
        <f t="shared" si="29"/>
        <v>0</v>
      </c>
      <c r="Q66">
        <f t="shared" si="29"/>
        <v>0</v>
      </c>
      <c r="R66">
        <f t="shared" si="29"/>
        <v>7.1428571428571425E-2</v>
      </c>
      <c r="S66">
        <f t="shared" si="29"/>
        <v>0</v>
      </c>
      <c r="T66">
        <f t="shared" si="29"/>
        <v>0</v>
      </c>
      <c r="U66">
        <f t="shared" si="29"/>
        <v>0.21428571428571427</v>
      </c>
      <c r="V66">
        <f t="shared" si="29"/>
        <v>0</v>
      </c>
      <c r="W66">
        <f t="shared" si="29"/>
        <v>0</v>
      </c>
      <c r="X66">
        <f t="shared" si="29"/>
        <v>0</v>
      </c>
      <c r="Y66">
        <f t="shared" si="29"/>
        <v>0.7142857142857143</v>
      </c>
      <c r="Z66">
        <f t="shared" si="29"/>
        <v>0</v>
      </c>
      <c r="AA66">
        <f t="shared" si="29"/>
        <v>0</v>
      </c>
      <c r="AB66">
        <f t="shared" si="29"/>
        <v>0</v>
      </c>
      <c r="AC66">
        <f t="shared" si="29"/>
        <v>0</v>
      </c>
      <c r="AD66">
        <f t="shared" si="29"/>
        <v>0</v>
      </c>
    </row>
    <row r="67" spans="2:30" ht="17" customHeight="1" x14ac:dyDescent="0.2">
      <c r="B67" s="16" t="s">
        <v>4</v>
      </c>
      <c r="C67" s="74">
        <v>14</v>
      </c>
      <c r="F67">
        <f>F12/14</f>
        <v>0</v>
      </c>
      <c r="G67">
        <f t="shared" ref="G67:AD67" si="30">G12/14</f>
        <v>0</v>
      </c>
      <c r="H67">
        <f t="shared" si="30"/>
        <v>0</v>
      </c>
      <c r="I67">
        <f t="shared" si="30"/>
        <v>0</v>
      </c>
      <c r="J67">
        <f t="shared" si="30"/>
        <v>0.42857142857142855</v>
      </c>
      <c r="K67">
        <f t="shared" si="30"/>
        <v>0</v>
      </c>
      <c r="L67">
        <f t="shared" si="30"/>
        <v>0</v>
      </c>
      <c r="M67">
        <f t="shared" si="30"/>
        <v>0</v>
      </c>
      <c r="N67">
        <f t="shared" si="30"/>
        <v>0</v>
      </c>
      <c r="O67">
        <f t="shared" si="30"/>
        <v>0</v>
      </c>
      <c r="P67">
        <f t="shared" si="30"/>
        <v>0</v>
      </c>
      <c r="Q67">
        <f t="shared" si="30"/>
        <v>0</v>
      </c>
      <c r="R67">
        <f t="shared" si="30"/>
        <v>0</v>
      </c>
      <c r="S67">
        <f t="shared" si="30"/>
        <v>0</v>
      </c>
      <c r="T67">
        <f t="shared" si="30"/>
        <v>0</v>
      </c>
      <c r="U67">
        <f t="shared" si="30"/>
        <v>0.14285714285714285</v>
      </c>
      <c r="V67">
        <f t="shared" si="30"/>
        <v>0</v>
      </c>
      <c r="W67">
        <f t="shared" si="30"/>
        <v>0</v>
      </c>
      <c r="X67">
        <f t="shared" si="30"/>
        <v>0</v>
      </c>
      <c r="Y67">
        <f t="shared" si="30"/>
        <v>0.35714285714285715</v>
      </c>
      <c r="Z67">
        <f t="shared" si="30"/>
        <v>0</v>
      </c>
      <c r="AA67">
        <f t="shared" si="30"/>
        <v>0</v>
      </c>
      <c r="AB67">
        <f t="shared" si="30"/>
        <v>0</v>
      </c>
      <c r="AC67">
        <f t="shared" si="30"/>
        <v>0</v>
      </c>
      <c r="AD67">
        <f t="shared" si="30"/>
        <v>0</v>
      </c>
    </row>
    <row r="68" spans="2:30" ht="17" customHeight="1" x14ac:dyDescent="0.2">
      <c r="B68" s="17" t="s">
        <v>13</v>
      </c>
      <c r="C68" s="74">
        <v>120</v>
      </c>
    </row>
    <row r="69" spans="2:30" ht="17" customHeight="1" x14ac:dyDescent="0.2">
      <c r="C69" s="100"/>
      <c r="F69">
        <f>MAX(F63:F67)</f>
        <v>0</v>
      </c>
      <c r="G69">
        <f t="shared" ref="G69:AD69" si="31">MAX(G63:G67)</f>
        <v>0</v>
      </c>
      <c r="H69">
        <f t="shared" si="31"/>
        <v>0</v>
      </c>
      <c r="I69">
        <f t="shared" si="31"/>
        <v>0</v>
      </c>
      <c r="J69">
        <f t="shared" si="31"/>
        <v>0.6428571428571429</v>
      </c>
      <c r="K69">
        <f t="shared" si="31"/>
        <v>0</v>
      </c>
      <c r="L69">
        <f t="shared" si="31"/>
        <v>0</v>
      </c>
      <c r="M69">
        <f t="shared" si="31"/>
        <v>0</v>
      </c>
      <c r="N69">
        <f t="shared" si="31"/>
        <v>0</v>
      </c>
      <c r="O69">
        <f t="shared" si="31"/>
        <v>0.5714285714285714</v>
      </c>
      <c r="P69">
        <f t="shared" si="31"/>
        <v>0</v>
      </c>
      <c r="Q69">
        <f t="shared" si="31"/>
        <v>0</v>
      </c>
      <c r="R69">
        <f t="shared" si="31"/>
        <v>0.12121212121212122</v>
      </c>
      <c r="S69">
        <f t="shared" si="31"/>
        <v>0</v>
      </c>
      <c r="T69">
        <f t="shared" si="31"/>
        <v>0</v>
      </c>
      <c r="U69">
        <f t="shared" si="31"/>
        <v>0.21428571428571427</v>
      </c>
      <c r="V69">
        <f t="shared" si="31"/>
        <v>0</v>
      </c>
      <c r="W69">
        <f t="shared" si="31"/>
        <v>0</v>
      </c>
      <c r="X69">
        <f t="shared" si="31"/>
        <v>0</v>
      </c>
      <c r="Y69">
        <f t="shared" si="31"/>
        <v>0.7142857142857143</v>
      </c>
      <c r="Z69">
        <f t="shared" si="31"/>
        <v>0</v>
      </c>
      <c r="AA69">
        <f t="shared" si="31"/>
        <v>0</v>
      </c>
      <c r="AB69">
        <f t="shared" si="31"/>
        <v>0</v>
      </c>
      <c r="AC69">
        <f t="shared" si="31"/>
        <v>0</v>
      </c>
      <c r="AD69">
        <f t="shared" si="31"/>
        <v>0</v>
      </c>
    </row>
    <row r="70" spans="2:30" ht="17" customHeight="1" x14ac:dyDescent="0.2">
      <c r="C70" s="100"/>
      <c r="F70" t="str">
        <f>_xlfn.XLOOKUP(F69,F63:F67,$B63:$B67,"")</f>
        <v xml:space="preserve">Number </v>
      </c>
      <c r="G70" t="str">
        <f t="shared" ref="G70:AD70" si="32">_xlfn.SINGLE(_xlfn.XLOOKUP(G69,G63:G67,$B63:$B67,""))</f>
        <v xml:space="preserve">Number </v>
      </c>
      <c r="H70" t="str">
        <f t="shared" si="32"/>
        <v xml:space="preserve">Number </v>
      </c>
      <c r="I70" t="str">
        <f t="shared" si="32"/>
        <v xml:space="preserve">Number </v>
      </c>
      <c r="J70" t="str">
        <f t="shared" si="32"/>
        <v>Statistics &amp; Probability</v>
      </c>
      <c r="K70" t="str">
        <f t="shared" si="32"/>
        <v xml:space="preserve">Number </v>
      </c>
      <c r="L70" t="str">
        <f t="shared" si="32"/>
        <v xml:space="preserve">Number </v>
      </c>
      <c r="M70" t="str">
        <f t="shared" si="32"/>
        <v xml:space="preserve">Number </v>
      </c>
      <c r="N70" t="str">
        <f t="shared" si="32"/>
        <v xml:space="preserve">Number </v>
      </c>
      <c r="O70" t="str">
        <f t="shared" si="32"/>
        <v>Statistics &amp; Probability</v>
      </c>
      <c r="P70" t="str">
        <f t="shared" si="32"/>
        <v xml:space="preserve">Number </v>
      </c>
      <c r="Q70" t="str">
        <f t="shared" si="32"/>
        <v xml:space="preserve">Number </v>
      </c>
      <c r="R70" t="str">
        <f t="shared" si="32"/>
        <v xml:space="preserve">Number </v>
      </c>
      <c r="S70" t="str">
        <f t="shared" si="32"/>
        <v xml:space="preserve">Number </v>
      </c>
      <c r="T70" t="str">
        <f t="shared" si="32"/>
        <v xml:space="preserve">Number </v>
      </c>
      <c r="U70" t="str">
        <f t="shared" si="32"/>
        <v>Statistics &amp; Probability</v>
      </c>
      <c r="V70" t="str">
        <f t="shared" si="32"/>
        <v xml:space="preserve">Number </v>
      </c>
      <c r="W70" t="str">
        <f t="shared" si="32"/>
        <v xml:space="preserve">Number </v>
      </c>
      <c r="X70" t="str">
        <f t="shared" si="32"/>
        <v xml:space="preserve">Number </v>
      </c>
      <c r="Y70" t="str">
        <f t="shared" si="32"/>
        <v>Statistics &amp; Probability</v>
      </c>
      <c r="Z70" t="str">
        <f t="shared" si="32"/>
        <v xml:space="preserve">Number </v>
      </c>
      <c r="AA70" t="str">
        <f t="shared" si="32"/>
        <v xml:space="preserve">Number </v>
      </c>
      <c r="AB70" t="str">
        <f t="shared" si="32"/>
        <v xml:space="preserve">Number </v>
      </c>
      <c r="AC70" t="str">
        <f t="shared" si="32"/>
        <v xml:space="preserve">Number </v>
      </c>
      <c r="AD70" t="str">
        <f t="shared" si="32"/>
        <v xml:space="preserve">Number </v>
      </c>
    </row>
    <row r="71" spans="2:30" ht="17" customHeight="1" x14ac:dyDescent="0.2">
      <c r="C71" s="100"/>
    </row>
    <row r="73" spans="2:30" ht="17" customHeight="1" x14ac:dyDescent="0.2">
      <c r="B73">
        <v>1</v>
      </c>
      <c r="D73" t="s">
        <v>10</v>
      </c>
      <c r="F73" s="97">
        <f t="shared" ref="F73:F101" si="33">F14/$C14</f>
        <v>0</v>
      </c>
      <c r="G73" s="97">
        <f t="shared" ref="G73:AD73" si="34">G14/$C14</f>
        <v>0</v>
      </c>
      <c r="H73" s="97">
        <f t="shared" si="34"/>
        <v>0</v>
      </c>
      <c r="I73" s="97">
        <f t="shared" si="34"/>
        <v>0</v>
      </c>
      <c r="J73" s="97">
        <f t="shared" si="34"/>
        <v>0.8571428571428571</v>
      </c>
      <c r="K73" s="97">
        <f t="shared" si="34"/>
        <v>0</v>
      </c>
      <c r="L73" s="97">
        <f t="shared" si="34"/>
        <v>0</v>
      </c>
      <c r="M73" s="97">
        <f t="shared" si="34"/>
        <v>0</v>
      </c>
      <c r="N73" s="97">
        <f t="shared" si="34"/>
        <v>0</v>
      </c>
      <c r="O73" s="97">
        <f t="shared" si="34"/>
        <v>0.5714285714285714</v>
      </c>
      <c r="P73" s="97">
        <f t="shared" si="34"/>
        <v>0</v>
      </c>
      <c r="Q73" s="97">
        <f t="shared" si="34"/>
        <v>0</v>
      </c>
      <c r="R73" s="97">
        <f t="shared" si="34"/>
        <v>0</v>
      </c>
      <c r="S73" s="97">
        <f t="shared" si="34"/>
        <v>0</v>
      </c>
      <c r="T73" s="97">
        <f t="shared" si="34"/>
        <v>0</v>
      </c>
      <c r="U73" s="97">
        <f t="shared" si="34"/>
        <v>0.42857142857142855</v>
      </c>
      <c r="V73" s="97">
        <f t="shared" si="34"/>
        <v>0</v>
      </c>
      <c r="W73" s="97">
        <f t="shared" si="34"/>
        <v>0</v>
      </c>
      <c r="X73" s="97">
        <f t="shared" si="34"/>
        <v>0</v>
      </c>
      <c r="Y73" s="97">
        <f t="shared" si="34"/>
        <v>0.7142857142857143</v>
      </c>
      <c r="Z73" s="97">
        <f t="shared" si="34"/>
        <v>0</v>
      </c>
      <c r="AA73" s="97">
        <f t="shared" si="34"/>
        <v>0</v>
      </c>
      <c r="AB73" s="97">
        <f t="shared" si="34"/>
        <v>0</v>
      </c>
      <c r="AC73" s="97">
        <f t="shared" si="34"/>
        <v>0</v>
      </c>
      <c r="AD73" s="97">
        <f t="shared" si="34"/>
        <v>0</v>
      </c>
    </row>
    <row r="74" spans="2:30" ht="17" customHeight="1" x14ac:dyDescent="0.2">
      <c r="B74">
        <v>2</v>
      </c>
      <c r="D74" t="s">
        <v>68</v>
      </c>
      <c r="F74" s="97">
        <f t="shared" si="33"/>
        <v>0</v>
      </c>
      <c r="G74" s="97">
        <f t="shared" ref="G74:AD74" si="35">G15/$C15</f>
        <v>0</v>
      </c>
      <c r="H74" s="97">
        <f t="shared" si="35"/>
        <v>0</v>
      </c>
      <c r="I74" s="97">
        <f t="shared" si="35"/>
        <v>0</v>
      </c>
      <c r="J74" s="97">
        <f t="shared" si="35"/>
        <v>1</v>
      </c>
      <c r="K74" s="97">
        <f t="shared" si="35"/>
        <v>0</v>
      </c>
      <c r="L74" s="97">
        <f t="shared" si="35"/>
        <v>0</v>
      </c>
      <c r="M74" s="97">
        <f t="shared" si="35"/>
        <v>0</v>
      </c>
      <c r="N74" s="97">
        <f t="shared" si="35"/>
        <v>0</v>
      </c>
      <c r="O74" s="97">
        <f t="shared" si="35"/>
        <v>1</v>
      </c>
      <c r="P74" s="97">
        <f t="shared" si="35"/>
        <v>0</v>
      </c>
      <c r="Q74" s="97">
        <f t="shared" si="35"/>
        <v>0</v>
      </c>
      <c r="R74" s="97">
        <f t="shared" si="35"/>
        <v>0.33333333333333331</v>
      </c>
      <c r="S74" s="97">
        <f t="shared" si="35"/>
        <v>0</v>
      </c>
      <c r="T74" s="97">
        <f t="shared" si="35"/>
        <v>0</v>
      </c>
      <c r="U74" s="97">
        <f t="shared" si="35"/>
        <v>0.33333333333333331</v>
      </c>
      <c r="V74" s="97">
        <f t="shared" si="35"/>
        <v>0</v>
      </c>
      <c r="W74" s="97">
        <f t="shared" si="35"/>
        <v>0</v>
      </c>
      <c r="X74" s="97">
        <f t="shared" si="35"/>
        <v>0</v>
      </c>
      <c r="Y74" s="97">
        <f t="shared" si="35"/>
        <v>1</v>
      </c>
      <c r="Z74" s="97">
        <f t="shared" si="35"/>
        <v>0</v>
      </c>
      <c r="AA74" s="97">
        <f t="shared" si="35"/>
        <v>0</v>
      </c>
      <c r="AB74" s="97">
        <f t="shared" si="35"/>
        <v>0</v>
      </c>
      <c r="AC74" s="97">
        <f t="shared" si="35"/>
        <v>0</v>
      </c>
      <c r="AD74" s="97">
        <f t="shared" si="35"/>
        <v>0</v>
      </c>
    </row>
    <row r="75" spans="2:30" ht="17" customHeight="1" x14ac:dyDescent="0.2">
      <c r="B75">
        <v>3</v>
      </c>
      <c r="D75" t="s">
        <v>71</v>
      </c>
      <c r="F75" s="97">
        <f t="shared" si="33"/>
        <v>0</v>
      </c>
      <c r="G75" s="97">
        <f t="shared" ref="G75:AD75" si="36">G16/$C16</f>
        <v>0</v>
      </c>
      <c r="H75" s="97">
        <f t="shared" si="36"/>
        <v>0</v>
      </c>
      <c r="I75" s="97">
        <f t="shared" si="36"/>
        <v>0</v>
      </c>
      <c r="J75" s="97">
        <f t="shared" si="36"/>
        <v>0.8</v>
      </c>
      <c r="K75" s="97">
        <f t="shared" si="36"/>
        <v>0</v>
      </c>
      <c r="L75" s="97">
        <f t="shared" si="36"/>
        <v>0</v>
      </c>
      <c r="M75" s="97">
        <f t="shared" si="36"/>
        <v>0</v>
      </c>
      <c r="N75" s="97">
        <f t="shared" si="36"/>
        <v>0</v>
      </c>
      <c r="O75" s="97">
        <f t="shared" si="36"/>
        <v>1</v>
      </c>
      <c r="P75" s="97">
        <f t="shared" si="36"/>
        <v>0</v>
      </c>
      <c r="Q75" s="97">
        <f t="shared" si="36"/>
        <v>0</v>
      </c>
      <c r="R75" s="97">
        <f t="shared" si="36"/>
        <v>0</v>
      </c>
      <c r="S75" s="97">
        <f t="shared" si="36"/>
        <v>0</v>
      </c>
      <c r="T75" s="97">
        <f t="shared" si="36"/>
        <v>0</v>
      </c>
      <c r="U75" s="97">
        <f t="shared" si="36"/>
        <v>0</v>
      </c>
      <c r="V75" s="97">
        <f t="shared" si="36"/>
        <v>0</v>
      </c>
      <c r="W75" s="97">
        <f t="shared" si="36"/>
        <v>0</v>
      </c>
      <c r="X75" s="97">
        <f t="shared" si="36"/>
        <v>0</v>
      </c>
      <c r="Y75" s="97">
        <f t="shared" si="36"/>
        <v>1</v>
      </c>
      <c r="Z75" s="97">
        <f t="shared" si="36"/>
        <v>0</v>
      </c>
      <c r="AA75" s="97">
        <f t="shared" si="36"/>
        <v>0</v>
      </c>
      <c r="AB75" s="97">
        <f t="shared" si="36"/>
        <v>0</v>
      </c>
      <c r="AC75" s="97">
        <f t="shared" si="36"/>
        <v>0</v>
      </c>
      <c r="AD75" s="97">
        <f t="shared" si="36"/>
        <v>0</v>
      </c>
    </row>
    <row r="76" spans="2:30" ht="17" customHeight="1" x14ac:dyDescent="0.2">
      <c r="B76">
        <v>4</v>
      </c>
      <c r="D76" t="s">
        <v>72</v>
      </c>
      <c r="F76" s="97">
        <f t="shared" si="33"/>
        <v>0</v>
      </c>
      <c r="G76" s="97">
        <f t="shared" ref="G76:AD76" si="37">G17/$C17</f>
        <v>0</v>
      </c>
      <c r="H76" s="97">
        <f t="shared" si="37"/>
        <v>0</v>
      </c>
      <c r="I76" s="97">
        <f t="shared" si="37"/>
        <v>0</v>
      </c>
      <c r="J76" s="97">
        <f t="shared" si="37"/>
        <v>1</v>
      </c>
      <c r="K76" s="97">
        <f t="shared" si="37"/>
        <v>0</v>
      </c>
      <c r="L76" s="97">
        <f t="shared" si="37"/>
        <v>0</v>
      </c>
      <c r="M76" s="97">
        <f t="shared" si="37"/>
        <v>0</v>
      </c>
      <c r="N76" s="97">
        <f t="shared" si="37"/>
        <v>0</v>
      </c>
      <c r="O76" s="97">
        <f t="shared" si="37"/>
        <v>0.83333333333333337</v>
      </c>
      <c r="P76" s="97">
        <f t="shared" si="37"/>
        <v>0</v>
      </c>
      <c r="Q76" s="97">
        <f t="shared" si="37"/>
        <v>0</v>
      </c>
      <c r="R76" s="97">
        <f t="shared" si="37"/>
        <v>0.66666666666666663</v>
      </c>
      <c r="S76" s="97">
        <f t="shared" si="37"/>
        <v>0</v>
      </c>
      <c r="T76" s="97">
        <f t="shared" si="37"/>
        <v>0</v>
      </c>
      <c r="U76" s="97">
        <f t="shared" si="37"/>
        <v>0.66666666666666663</v>
      </c>
      <c r="V76" s="97">
        <f t="shared" si="37"/>
        <v>0</v>
      </c>
      <c r="W76" s="97">
        <f t="shared" si="37"/>
        <v>0</v>
      </c>
      <c r="X76" s="97">
        <f t="shared" si="37"/>
        <v>0</v>
      </c>
      <c r="Y76" s="97">
        <f t="shared" si="37"/>
        <v>0.66666666666666663</v>
      </c>
      <c r="Z76" s="97">
        <f t="shared" si="37"/>
        <v>0</v>
      </c>
      <c r="AA76" s="97">
        <f t="shared" si="37"/>
        <v>0</v>
      </c>
      <c r="AB76" s="97">
        <f t="shared" si="37"/>
        <v>0</v>
      </c>
      <c r="AC76" s="97">
        <f t="shared" si="37"/>
        <v>0</v>
      </c>
      <c r="AD76" s="97">
        <f t="shared" si="37"/>
        <v>0</v>
      </c>
    </row>
    <row r="77" spans="2:30" ht="17" customHeight="1" x14ac:dyDescent="0.2">
      <c r="B77">
        <v>5</v>
      </c>
      <c r="D77" t="s">
        <v>73</v>
      </c>
      <c r="F77" s="97">
        <f t="shared" si="33"/>
        <v>0</v>
      </c>
      <c r="G77" s="97">
        <f t="shared" ref="G77:AD77" si="38">G18/$C18</f>
        <v>0</v>
      </c>
      <c r="H77" s="97">
        <f t="shared" si="38"/>
        <v>0</v>
      </c>
      <c r="I77" s="97">
        <f t="shared" si="38"/>
        <v>0</v>
      </c>
      <c r="J77" s="97">
        <f t="shared" si="38"/>
        <v>0.5</v>
      </c>
      <c r="K77" s="97">
        <f t="shared" si="38"/>
        <v>0</v>
      </c>
      <c r="L77" s="97">
        <f t="shared" si="38"/>
        <v>0</v>
      </c>
      <c r="M77" s="97">
        <f t="shared" si="38"/>
        <v>0</v>
      </c>
      <c r="N77" s="97">
        <f t="shared" si="38"/>
        <v>0</v>
      </c>
      <c r="O77" s="97">
        <f t="shared" si="38"/>
        <v>1</v>
      </c>
      <c r="P77" s="97">
        <f t="shared" si="38"/>
        <v>0</v>
      </c>
      <c r="Q77" s="97">
        <f t="shared" si="38"/>
        <v>0</v>
      </c>
      <c r="R77" s="97">
        <f t="shared" si="38"/>
        <v>0</v>
      </c>
      <c r="S77" s="97">
        <f t="shared" si="38"/>
        <v>0</v>
      </c>
      <c r="T77" s="97">
        <f t="shared" si="38"/>
        <v>0</v>
      </c>
      <c r="U77" s="97">
        <f t="shared" si="38"/>
        <v>0</v>
      </c>
      <c r="V77" s="97">
        <f t="shared" si="38"/>
        <v>0</v>
      </c>
      <c r="W77" s="97">
        <f t="shared" si="38"/>
        <v>0</v>
      </c>
      <c r="X77" s="97">
        <f t="shared" si="38"/>
        <v>0</v>
      </c>
      <c r="Y77" s="97">
        <f t="shared" si="38"/>
        <v>0.5</v>
      </c>
      <c r="Z77" s="97">
        <f t="shared" si="38"/>
        <v>0</v>
      </c>
      <c r="AA77" s="97">
        <f t="shared" si="38"/>
        <v>0</v>
      </c>
      <c r="AB77" s="97">
        <f t="shared" si="38"/>
        <v>0</v>
      </c>
      <c r="AC77" s="97">
        <f t="shared" si="38"/>
        <v>0</v>
      </c>
      <c r="AD77" s="97">
        <f t="shared" si="38"/>
        <v>0</v>
      </c>
    </row>
    <row r="78" spans="2:30" ht="17" customHeight="1" x14ac:dyDescent="0.2">
      <c r="B78">
        <v>6</v>
      </c>
      <c r="D78" t="s">
        <v>74</v>
      </c>
      <c r="F78" s="97">
        <f t="shared" si="33"/>
        <v>0</v>
      </c>
      <c r="G78" s="97">
        <f t="shared" ref="G78:AD78" si="39">G19/$C19</f>
        <v>0</v>
      </c>
      <c r="H78" s="97">
        <f t="shared" si="39"/>
        <v>0</v>
      </c>
      <c r="I78" s="97">
        <f t="shared" si="39"/>
        <v>0</v>
      </c>
      <c r="J78" s="97">
        <f t="shared" si="39"/>
        <v>0.75</v>
      </c>
      <c r="K78" s="97">
        <f t="shared" si="39"/>
        <v>0</v>
      </c>
      <c r="L78" s="97">
        <f t="shared" si="39"/>
        <v>0</v>
      </c>
      <c r="M78" s="97">
        <f t="shared" si="39"/>
        <v>0</v>
      </c>
      <c r="N78" s="97">
        <f t="shared" si="39"/>
        <v>0</v>
      </c>
      <c r="O78" s="97">
        <f t="shared" si="39"/>
        <v>0</v>
      </c>
      <c r="P78" s="97">
        <f t="shared" si="39"/>
        <v>0</v>
      </c>
      <c r="Q78" s="97">
        <f t="shared" si="39"/>
        <v>0</v>
      </c>
      <c r="R78" s="97">
        <f t="shared" si="39"/>
        <v>0</v>
      </c>
      <c r="S78" s="97">
        <f t="shared" si="39"/>
        <v>0</v>
      </c>
      <c r="T78" s="97">
        <f t="shared" si="39"/>
        <v>0</v>
      </c>
      <c r="U78" s="97">
        <f t="shared" si="39"/>
        <v>0</v>
      </c>
      <c r="V78" s="97">
        <f t="shared" si="39"/>
        <v>0</v>
      </c>
      <c r="W78" s="97">
        <f t="shared" si="39"/>
        <v>0</v>
      </c>
      <c r="X78" s="97">
        <f t="shared" si="39"/>
        <v>0</v>
      </c>
      <c r="Y78" s="97">
        <f t="shared" si="39"/>
        <v>1</v>
      </c>
      <c r="Z78" s="97">
        <f t="shared" si="39"/>
        <v>0</v>
      </c>
      <c r="AA78" s="97">
        <f t="shared" si="39"/>
        <v>0</v>
      </c>
      <c r="AB78" s="97">
        <f t="shared" si="39"/>
        <v>0</v>
      </c>
      <c r="AC78" s="97">
        <f t="shared" si="39"/>
        <v>0</v>
      </c>
      <c r="AD78" s="97">
        <f t="shared" si="39"/>
        <v>0</v>
      </c>
    </row>
    <row r="79" spans="2:30" ht="17" customHeight="1" x14ac:dyDescent="0.2">
      <c r="B79">
        <v>7</v>
      </c>
      <c r="D79" t="s">
        <v>75</v>
      </c>
      <c r="F79" s="97">
        <f t="shared" si="33"/>
        <v>0</v>
      </c>
      <c r="G79" s="97">
        <f t="shared" ref="G79:AD79" si="40">G20/$C20</f>
        <v>0</v>
      </c>
      <c r="H79" s="97">
        <f t="shared" si="40"/>
        <v>0</v>
      </c>
      <c r="I79" s="97">
        <f t="shared" si="40"/>
        <v>0</v>
      </c>
      <c r="J79" s="97">
        <f t="shared" si="40"/>
        <v>1</v>
      </c>
      <c r="K79" s="97">
        <f t="shared" si="40"/>
        <v>0</v>
      </c>
      <c r="L79" s="97">
        <f t="shared" si="40"/>
        <v>0</v>
      </c>
      <c r="M79" s="97">
        <f t="shared" si="40"/>
        <v>0</v>
      </c>
      <c r="N79" s="97">
        <f t="shared" si="40"/>
        <v>0</v>
      </c>
      <c r="O79" s="97">
        <f t="shared" si="40"/>
        <v>1</v>
      </c>
      <c r="P79" s="97">
        <f t="shared" si="40"/>
        <v>0</v>
      </c>
      <c r="Q79" s="97">
        <f t="shared" si="40"/>
        <v>0</v>
      </c>
      <c r="R79" s="97">
        <f t="shared" si="40"/>
        <v>0</v>
      </c>
      <c r="S79" s="97">
        <f t="shared" si="40"/>
        <v>0</v>
      </c>
      <c r="T79" s="97">
        <f t="shared" si="40"/>
        <v>0</v>
      </c>
      <c r="U79" s="97">
        <f t="shared" si="40"/>
        <v>0.25</v>
      </c>
      <c r="V79" s="97">
        <f t="shared" si="40"/>
        <v>0</v>
      </c>
      <c r="W79" s="97">
        <f t="shared" si="40"/>
        <v>0</v>
      </c>
      <c r="X79" s="97">
        <f t="shared" si="40"/>
        <v>0</v>
      </c>
      <c r="Y79" s="97">
        <f t="shared" si="40"/>
        <v>1</v>
      </c>
      <c r="Z79" s="97">
        <f t="shared" si="40"/>
        <v>0</v>
      </c>
      <c r="AA79" s="97">
        <f t="shared" si="40"/>
        <v>0</v>
      </c>
      <c r="AB79" s="97">
        <f t="shared" si="40"/>
        <v>0</v>
      </c>
      <c r="AC79" s="97">
        <f t="shared" si="40"/>
        <v>0</v>
      </c>
      <c r="AD79" s="97">
        <f t="shared" si="40"/>
        <v>0</v>
      </c>
    </row>
    <row r="80" spans="2:30" ht="17" customHeight="1" x14ac:dyDescent="0.2">
      <c r="B80">
        <v>8</v>
      </c>
      <c r="D80" t="s">
        <v>76</v>
      </c>
      <c r="F80" s="97">
        <f t="shared" si="33"/>
        <v>0</v>
      </c>
      <c r="G80" s="97">
        <f t="shared" ref="G80:AD80" si="41">G21/$C21</f>
        <v>0</v>
      </c>
      <c r="H80" s="97">
        <f t="shared" si="41"/>
        <v>0</v>
      </c>
      <c r="I80" s="97">
        <f t="shared" si="41"/>
        <v>0</v>
      </c>
      <c r="J80" s="97">
        <f t="shared" si="41"/>
        <v>0.14285714285714285</v>
      </c>
      <c r="K80" s="97">
        <f t="shared" si="41"/>
        <v>0</v>
      </c>
      <c r="L80" s="97">
        <f t="shared" si="41"/>
        <v>0</v>
      </c>
      <c r="M80" s="97">
        <f t="shared" si="41"/>
        <v>0</v>
      </c>
      <c r="N80" s="97">
        <f t="shared" si="41"/>
        <v>0</v>
      </c>
      <c r="O80" s="97">
        <f t="shared" si="41"/>
        <v>0.14285714285714285</v>
      </c>
      <c r="P80" s="97">
        <f t="shared" si="41"/>
        <v>0</v>
      </c>
      <c r="Q80" s="97">
        <f t="shared" si="41"/>
        <v>0</v>
      </c>
      <c r="R80" s="97">
        <f t="shared" si="41"/>
        <v>0.14285714285714285</v>
      </c>
      <c r="S80" s="97">
        <f t="shared" si="41"/>
        <v>0</v>
      </c>
      <c r="T80" s="97">
        <f t="shared" si="41"/>
        <v>0</v>
      </c>
      <c r="U80" s="97">
        <f t="shared" si="41"/>
        <v>0</v>
      </c>
      <c r="V80" s="97">
        <f t="shared" si="41"/>
        <v>0</v>
      </c>
      <c r="W80" s="97">
        <f t="shared" si="41"/>
        <v>0</v>
      </c>
      <c r="X80" s="97">
        <f t="shared" si="41"/>
        <v>0</v>
      </c>
      <c r="Y80" s="97">
        <f t="shared" si="41"/>
        <v>0.7142857142857143</v>
      </c>
      <c r="Z80" s="97">
        <f t="shared" si="41"/>
        <v>0</v>
      </c>
      <c r="AA80" s="97">
        <f t="shared" si="41"/>
        <v>0</v>
      </c>
      <c r="AB80" s="97">
        <f t="shared" si="41"/>
        <v>0</v>
      </c>
      <c r="AC80" s="97">
        <f t="shared" si="41"/>
        <v>0</v>
      </c>
      <c r="AD80" s="97">
        <f t="shared" si="41"/>
        <v>0</v>
      </c>
    </row>
    <row r="81" spans="2:30" ht="17" customHeight="1" x14ac:dyDescent="0.2">
      <c r="B81">
        <v>9</v>
      </c>
      <c r="D81" t="s">
        <v>77</v>
      </c>
      <c r="F81" s="97">
        <f t="shared" si="33"/>
        <v>0</v>
      </c>
      <c r="G81" s="97">
        <f t="shared" ref="G81:AD81" si="42">G22/$C22</f>
        <v>0</v>
      </c>
      <c r="H81" s="97">
        <f t="shared" si="42"/>
        <v>0</v>
      </c>
      <c r="I81" s="97">
        <f t="shared" si="42"/>
        <v>0</v>
      </c>
      <c r="J81" s="97">
        <f t="shared" si="42"/>
        <v>0.66666666666666663</v>
      </c>
      <c r="K81" s="97">
        <f t="shared" si="42"/>
        <v>0</v>
      </c>
      <c r="L81" s="97">
        <f t="shared" si="42"/>
        <v>0</v>
      </c>
      <c r="M81" s="97">
        <f t="shared" si="42"/>
        <v>0</v>
      </c>
      <c r="N81" s="97">
        <f t="shared" si="42"/>
        <v>0</v>
      </c>
      <c r="O81" s="97">
        <f t="shared" si="42"/>
        <v>0</v>
      </c>
      <c r="P81" s="97">
        <f t="shared" si="42"/>
        <v>0</v>
      </c>
      <c r="Q81" s="97">
        <f t="shared" si="42"/>
        <v>0</v>
      </c>
      <c r="R81" s="97">
        <f t="shared" si="42"/>
        <v>0</v>
      </c>
      <c r="S81" s="97">
        <f t="shared" si="42"/>
        <v>0</v>
      </c>
      <c r="T81" s="97">
        <f t="shared" si="42"/>
        <v>0</v>
      </c>
      <c r="U81" s="97">
        <f t="shared" si="42"/>
        <v>0</v>
      </c>
      <c r="V81" s="97">
        <f t="shared" si="42"/>
        <v>0</v>
      </c>
      <c r="W81" s="97">
        <f t="shared" si="42"/>
        <v>0</v>
      </c>
      <c r="X81" s="97">
        <f t="shared" si="42"/>
        <v>0</v>
      </c>
      <c r="Y81" s="97">
        <f t="shared" si="42"/>
        <v>1.6666666666666667</v>
      </c>
      <c r="Z81" s="97">
        <f t="shared" si="42"/>
        <v>0</v>
      </c>
      <c r="AA81" s="97">
        <f t="shared" si="42"/>
        <v>0</v>
      </c>
      <c r="AB81" s="97">
        <f t="shared" si="42"/>
        <v>0</v>
      </c>
      <c r="AC81" s="97">
        <f t="shared" si="42"/>
        <v>0</v>
      </c>
      <c r="AD81" s="97">
        <f t="shared" si="42"/>
        <v>0</v>
      </c>
    </row>
    <row r="82" spans="2:30" ht="17" customHeight="1" x14ac:dyDescent="0.2">
      <c r="B82">
        <v>10</v>
      </c>
      <c r="D82" t="s">
        <v>78</v>
      </c>
      <c r="F82" s="97">
        <f t="shared" si="33"/>
        <v>0</v>
      </c>
      <c r="G82" s="97">
        <f t="shared" ref="G82:AD82" si="43">G23/$C23</f>
        <v>0</v>
      </c>
      <c r="H82" s="97">
        <f t="shared" si="43"/>
        <v>0</v>
      </c>
      <c r="I82" s="97">
        <f t="shared" si="43"/>
        <v>0</v>
      </c>
      <c r="J82" s="97">
        <f t="shared" si="43"/>
        <v>0</v>
      </c>
      <c r="K82" s="97">
        <f t="shared" si="43"/>
        <v>0</v>
      </c>
      <c r="L82" s="97">
        <f t="shared" si="43"/>
        <v>0</v>
      </c>
      <c r="M82" s="97">
        <f t="shared" si="43"/>
        <v>0</v>
      </c>
      <c r="N82" s="97">
        <f t="shared" si="43"/>
        <v>0</v>
      </c>
      <c r="O82" s="97">
        <f t="shared" si="43"/>
        <v>0</v>
      </c>
      <c r="P82" s="97">
        <f t="shared" si="43"/>
        <v>0</v>
      </c>
      <c r="Q82" s="97">
        <f t="shared" si="43"/>
        <v>0</v>
      </c>
      <c r="R82" s="97">
        <f t="shared" si="43"/>
        <v>0</v>
      </c>
      <c r="S82" s="97">
        <f t="shared" si="43"/>
        <v>0</v>
      </c>
      <c r="T82" s="97">
        <f t="shared" si="43"/>
        <v>0</v>
      </c>
      <c r="U82" s="97">
        <f t="shared" si="43"/>
        <v>0</v>
      </c>
      <c r="V82" s="97">
        <f t="shared" si="43"/>
        <v>0</v>
      </c>
      <c r="W82" s="97">
        <f t="shared" si="43"/>
        <v>0</v>
      </c>
      <c r="X82" s="97">
        <f t="shared" si="43"/>
        <v>0</v>
      </c>
      <c r="Y82" s="97">
        <f t="shared" si="43"/>
        <v>0</v>
      </c>
      <c r="Z82" s="97">
        <f t="shared" si="43"/>
        <v>0</v>
      </c>
      <c r="AA82" s="97">
        <f t="shared" si="43"/>
        <v>0</v>
      </c>
      <c r="AB82" s="97">
        <f t="shared" si="43"/>
        <v>0</v>
      </c>
      <c r="AC82" s="97">
        <f t="shared" si="43"/>
        <v>0</v>
      </c>
      <c r="AD82" s="97">
        <f t="shared" si="43"/>
        <v>0</v>
      </c>
    </row>
    <row r="83" spans="2:30" ht="17" customHeight="1" x14ac:dyDescent="0.2">
      <c r="B83">
        <v>11</v>
      </c>
      <c r="D83" t="s">
        <v>79</v>
      </c>
      <c r="F83" s="97">
        <f t="shared" si="33"/>
        <v>0</v>
      </c>
      <c r="G83" s="97">
        <f t="shared" ref="G83:AD83" si="44">G24/$C24</f>
        <v>0</v>
      </c>
      <c r="H83" s="97">
        <f t="shared" si="44"/>
        <v>0</v>
      </c>
      <c r="I83" s="97">
        <f t="shared" si="44"/>
        <v>0</v>
      </c>
      <c r="J83" s="97">
        <f t="shared" si="44"/>
        <v>0.6</v>
      </c>
      <c r="K83" s="97">
        <f t="shared" si="44"/>
        <v>0</v>
      </c>
      <c r="L83" s="97">
        <f t="shared" si="44"/>
        <v>0</v>
      </c>
      <c r="M83" s="97">
        <f t="shared" si="44"/>
        <v>0</v>
      </c>
      <c r="N83" s="97">
        <f t="shared" si="44"/>
        <v>0</v>
      </c>
      <c r="O83" s="97">
        <f t="shared" si="44"/>
        <v>0</v>
      </c>
      <c r="P83" s="97">
        <f t="shared" si="44"/>
        <v>0</v>
      </c>
      <c r="Q83" s="97">
        <f t="shared" si="44"/>
        <v>0</v>
      </c>
      <c r="R83" s="97">
        <f t="shared" si="44"/>
        <v>0</v>
      </c>
      <c r="S83" s="97">
        <f t="shared" si="44"/>
        <v>0</v>
      </c>
      <c r="T83" s="97">
        <f t="shared" si="44"/>
        <v>0</v>
      </c>
      <c r="U83" s="97">
        <f t="shared" si="44"/>
        <v>0</v>
      </c>
      <c r="V83" s="97">
        <f t="shared" si="44"/>
        <v>0</v>
      </c>
      <c r="W83" s="97">
        <f t="shared" si="44"/>
        <v>0</v>
      </c>
      <c r="X83" s="97">
        <f t="shared" si="44"/>
        <v>0</v>
      </c>
      <c r="Y83" s="97">
        <f t="shared" si="44"/>
        <v>0.4</v>
      </c>
      <c r="Z83" s="97">
        <f t="shared" si="44"/>
        <v>0</v>
      </c>
      <c r="AA83" s="97">
        <f t="shared" si="44"/>
        <v>0</v>
      </c>
      <c r="AB83" s="97">
        <f t="shared" si="44"/>
        <v>0</v>
      </c>
      <c r="AC83" s="97">
        <f t="shared" si="44"/>
        <v>0</v>
      </c>
      <c r="AD83" s="97">
        <f t="shared" si="44"/>
        <v>0</v>
      </c>
    </row>
    <row r="84" spans="2:30" ht="17" customHeight="1" x14ac:dyDescent="0.2">
      <c r="B84">
        <v>12</v>
      </c>
      <c r="D84" t="s">
        <v>80</v>
      </c>
      <c r="F84" s="97">
        <f t="shared" si="33"/>
        <v>0</v>
      </c>
      <c r="G84" s="97">
        <f t="shared" ref="G84:AD84" si="45">G25/$C25</f>
        <v>0</v>
      </c>
      <c r="H84" s="97">
        <f t="shared" si="45"/>
        <v>0</v>
      </c>
      <c r="I84" s="97">
        <f t="shared" si="45"/>
        <v>0</v>
      </c>
      <c r="J84" s="97">
        <f t="shared" si="45"/>
        <v>0</v>
      </c>
      <c r="K84" s="97">
        <f t="shared" si="45"/>
        <v>0</v>
      </c>
      <c r="L84" s="97">
        <f t="shared" si="45"/>
        <v>0</v>
      </c>
      <c r="M84" s="97">
        <f t="shared" si="45"/>
        <v>0</v>
      </c>
      <c r="N84" s="97">
        <f t="shared" si="45"/>
        <v>0</v>
      </c>
      <c r="O84" s="97">
        <f t="shared" si="45"/>
        <v>0</v>
      </c>
      <c r="P84" s="97">
        <f t="shared" si="45"/>
        <v>0</v>
      </c>
      <c r="Q84" s="97">
        <f t="shared" si="45"/>
        <v>0</v>
      </c>
      <c r="R84" s="97">
        <f t="shared" si="45"/>
        <v>0.33333333333333331</v>
      </c>
      <c r="S84" s="97">
        <f t="shared" si="45"/>
        <v>0</v>
      </c>
      <c r="T84" s="97">
        <f t="shared" si="45"/>
        <v>0</v>
      </c>
      <c r="U84" s="97">
        <f t="shared" si="45"/>
        <v>0</v>
      </c>
      <c r="V84" s="97">
        <f t="shared" si="45"/>
        <v>0</v>
      </c>
      <c r="W84" s="97">
        <f t="shared" si="45"/>
        <v>0</v>
      </c>
      <c r="X84" s="97">
        <f t="shared" si="45"/>
        <v>0</v>
      </c>
      <c r="Y84" s="97">
        <f t="shared" si="45"/>
        <v>0.33333333333333331</v>
      </c>
      <c r="Z84" s="97">
        <f t="shared" si="45"/>
        <v>0</v>
      </c>
      <c r="AA84" s="97">
        <f t="shared" si="45"/>
        <v>0</v>
      </c>
      <c r="AB84" s="97">
        <f t="shared" si="45"/>
        <v>0</v>
      </c>
      <c r="AC84" s="97">
        <f t="shared" si="45"/>
        <v>0</v>
      </c>
      <c r="AD84" s="97">
        <f t="shared" si="45"/>
        <v>0</v>
      </c>
    </row>
    <row r="85" spans="2:30" ht="17" customHeight="1" x14ac:dyDescent="0.2">
      <c r="B85">
        <v>13</v>
      </c>
      <c r="D85" t="s">
        <v>81</v>
      </c>
      <c r="F85" s="97">
        <f t="shared" si="33"/>
        <v>0</v>
      </c>
      <c r="G85" s="97">
        <f t="shared" ref="G85:AD85" si="46">G26/$C26</f>
        <v>0</v>
      </c>
      <c r="H85" s="97">
        <f t="shared" si="46"/>
        <v>0</v>
      </c>
      <c r="I85" s="97">
        <f t="shared" si="46"/>
        <v>0</v>
      </c>
      <c r="J85" s="97">
        <f t="shared" si="46"/>
        <v>0.75</v>
      </c>
      <c r="K85" s="97">
        <f t="shared" si="46"/>
        <v>0</v>
      </c>
      <c r="L85" s="97">
        <f t="shared" si="46"/>
        <v>0</v>
      </c>
      <c r="M85" s="97">
        <f t="shared" si="46"/>
        <v>0</v>
      </c>
      <c r="N85" s="97">
        <f t="shared" si="46"/>
        <v>0</v>
      </c>
      <c r="O85" s="97">
        <f t="shared" si="46"/>
        <v>0</v>
      </c>
      <c r="P85" s="97">
        <f t="shared" si="46"/>
        <v>0</v>
      </c>
      <c r="Q85" s="97">
        <f t="shared" si="46"/>
        <v>0</v>
      </c>
      <c r="R85" s="97">
        <f t="shared" si="46"/>
        <v>0</v>
      </c>
      <c r="S85" s="97">
        <f t="shared" si="46"/>
        <v>0</v>
      </c>
      <c r="T85" s="97">
        <f t="shared" si="46"/>
        <v>0</v>
      </c>
      <c r="U85" s="97">
        <f t="shared" si="46"/>
        <v>0.5</v>
      </c>
      <c r="V85" s="97">
        <f t="shared" si="46"/>
        <v>0</v>
      </c>
      <c r="W85" s="97">
        <f t="shared" si="46"/>
        <v>0</v>
      </c>
      <c r="X85" s="97">
        <f t="shared" si="46"/>
        <v>0</v>
      </c>
      <c r="Y85" s="97">
        <f t="shared" si="46"/>
        <v>0.25</v>
      </c>
      <c r="Z85" s="97">
        <f t="shared" si="46"/>
        <v>0</v>
      </c>
      <c r="AA85" s="97">
        <f t="shared" si="46"/>
        <v>0</v>
      </c>
      <c r="AB85" s="97">
        <f t="shared" si="46"/>
        <v>0</v>
      </c>
      <c r="AC85" s="97">
        <f t="shared" si="46"/>
        <v>0</v>
      </c>
      <c r="AD85" s="97">
        <f t="shared" si="46"/>
        <v>0</v>
      </c>
    </row>
    <row r="86" spans="2:30" ht="17" customHeight="1" x14ac:dyDescent="0.2">
      <c r="B86">
        <v>14</v>
      </c>
      <c r="D86" t="s">
        <v>82</v>
      </c>
      <c r="F86" s="97">
        <f t="shared" si="33"/>
        <v>0</v>
      </c>
      <c r="G86" s="97">
        <f t="shared" ref="G86:AD86" si="47">G27/$C27</f>
        <v>0</v>
      </c>
      <c r="H86" s="97">
        <f t="shared" si="47"/>
        <v>0</v>
      </c>
      <c r="I86" s="97">
        <f t="shared" si="47"/>
        <v>0</v>
      </c>
      <c r="J86" s="97">
        <f t="shared" si="47"/>
        <v>0.6</v>
      </c>
      <c r="K86" s="97">
        <f t="shared" si="47"/>
        <v>0</v>
      </c>
      <c r="L86" s="97">
        <f t="shared" si="47"/>
        <v>0</v>
      </c>
      <c r="M86" s="97">
        <f t="shared" si="47"/>
        <v>0</v>
      </c>
      <c r="N86" s="97">
        <f t="shared" si="47"/>
        <v>0</v>
      </c>
      <c r="O86" s="97">
        <f t="shared" si="47"/>
        <v>0</v>
      </c>
      <c r="P86" s="97">
        <f t="shared" si="47"/>
        <v>0</v>
      </c>
      <c r="Q86" s="97">
        <f t="shared" si="47"/>
        <v>0</v>
      </c>
      <c r="R86" s="97">
        <f t="shared" si="47"/>
        <v>0</v>
      </c>
      <c r="S86" s="97">
        <f t="shared" si="47"/>
        <v>0</v>
      </c>
      <c r="T86" s="97">
        <f t="shared" si="47"/>
        <v>0</v>
      </c>
      <c r="U86" s="97">
        <f t="shared" si="47"/>
        <v>0</v>
      </c>
      <c r="V86" s="97">
        <f t="shared" si="47"/>
        <v>0</v>
      </c>
      <c r="W86" s="97">
        <f t="shared" si="47"/>
        <v>0</v>
      </c>
      <c r="X86" s="97">
        <f t="shared" si="47"/>
        <v>0</v>
      </c>
      <c r="Y86" s="97">
        <f t="shared" si="47"/>
        <v>0</v>
      </c>
      <c r="Z86" s="97">
        <f t="shared" si="47"/>
        <v>0</v>
      </c>
      <c r="AA86" s="97">
        <f t="shared" si="47"/>
        <v>0</v>
      </c>
      <c r="AB86" s="97">
        <f t="shared" si="47"/>
        <v>0</v>
      </c>
      <c r="AC86" s="97">
        <f t="shared" si="47"/>
        <v>0</v>
      </c>
      <c r="AD86" s="97">
        <f t="shared" si="47"/>
        <v>0</v>
      </c>
    </row>
    <row r="87" spans="2:30" ht="17" customHeight="1" x14ac:dyDescent="0.2">
      <c r="B87">
        <v>15</v>
      </c>
      <c r="D87" t="s">
        <v>83</v>
      </c>
      <c r="F87" s="97">
        <f t="shared" si="33"/>
        <v>0</v>
      </c>
      <c r="G87" s="97">
        <f t="shared" ref="G87:AD87" si="48">G28/$C28</f>
        <v>0</v>
      </c>
      <c r="H87" s="97">
        <f t="shared" si="48"/>
        <v>0</v>
      </c>
      <c r="I87" s="97">
        <f t="shared" si="48"/>
        <v>0</v>
      </c>
      <c r="J87" s="97">
        <f t="shared" si="48"/>
        <v>0</v>
      </c>
      <c r="K87" s="97">
        <f t="shared" si="48"/>
        <v>0</v>
      </c>
      <c r="L87" s="97">
        <f t="shared" si="48"/>
        <v>0</v>
      </c>
      <c r="M87" s="97">
        <f t="shared" si="48"/>
        <v>0</v>
      </c>
      <c r="N87" s="97">
        <f t="shared" si="48"/>
        <v>0</v>
      </c>
      <c r="O87" s="97">
        <f t="shared" si="48"/>
        <v>0</v>
      </c>
      <c r="P87" s="97">
        <f t="shared" si="48"/>
        <v>0</v>
      </c>
      <c r="Q87" s="97">
        <f t="shared" si="48"/>
        <v>0</v>
      </c>
      <c r="R87" s="97">
        <f t="shared" si="48"/>
        <v>0</v>
      </c>
      <c r="S87" s="97">
        <f t="shared" si="48"/>
        <v>0</v>
      </c>
      <c r="T87" s="97">
        <f t="shared" si="48"/>
        <v>0</v>
      </c>
      <c r="U87" s="97">
        <f t="shared" si="48"/>
        <v>0</v>
      </c>
      <c r="V87" s="97">
        <f t="shared" si="48"/>
        <v>0</v>
      </c>
      <c r="W87" s="97">
        <f t="shared" si="48"/>
        <v>0</v>
      </c>
      <c r="X87" s="97">
        <f t="shared" si="48"/>
        <v>0</v>
      </c>
      <c r="Y87" s="97">
        <f t="shared" si="48"/>
        <v>0.66666666666666663</v>
      </c>
      <c r="Z87" s="97">
        <f t="shared" si="48"/>
        <v>0</v>
      </c>
      <c r="AA87" s="97">
        <f t="shared" si="48"/>
        <v>0</v>
      </c>
      <c r="AB87" s="97">
        <f t="shared" si="48"/>
        <v>0</v>
      </c>
      <c r="AC87" s="97">
        <f t="shared" si="48"/>
        <v>0</v>
      </c>
      <c r="AD87" s="97">
        <f t="shared" si="48"/>
        <v>0</v>
      </c>
    </row>
    <row r="88" spans="2:30" ht="17" customHeight="1" x14ac:dyDescent="0.2">
      <c r="B88">
        <v>16</v>
      </c>
      <c r="D88" t="s">
        <v>84</v>
      </c>
      <c r="F88" s="97">
        <f t="shared" si="33"/>
        <v>0</v>
      </c>
      <c r="G88" s="97">
        <f t="shared" ref="G88:AD88" si="49">G29/$C29</f>
        <v>0</v>
      </c>
      <c r="H88" s="97">
        <f t="shared" si="49"/>
        <v>0</v>
      </c>
      <c r="I88" s="97">
        <f t="shared" si="49"/>
        <v>0</v>
      </c>
      <c r="J88" s="97">
        <f t="shared" si="49"/>
        <v>0</v>
      </c>
      <c r="K88" s="97">
        <f t="shared" si="49"/>
        <v>0</v>
      </c>
      <c r="L88" s="97">
        <f t="shared" si="49"/>
        <v>0</v>
      </c>
      <c r="M88" s="97">
        <f t="shared" si="49"/>
        <v>0</v>
      </c>
      <c r="N88" s="97">
        <f t="shared" si="49"/>
        <v>0</v>
      </c>
      <c r="O88" s="97">
        <f t="shared" si="49"/>
        <v>0</v>
      </c>
      <c r="P88" s="97">
        <f t="shared" si="49"/>
        <v>0</v>
      </c>
      <c r="Q88" s="97">
        <f t="shared" si="49"/>
        <v>0</v>
      </c>
      <c r="R88" s="97">
        <f t="shared" si="49"/>
        <v>0</v>
      </c>
      <c r="S88" s="97">
        <f t="shared" si="49"/>
        <v>0</v>
      </c>
      <c r="T88" s="97">
        <f t="shared" si="49"/>
        <v>0</v>
      </c>
      <c r="U88" s="97">
        <f t="shared" si="49"/>
        <v>0</v>
      </c>
      <c r="V88" s="97">
        <f t="shared" si="49"/>
        <v>0</v>
      </c>
      <c r="W88" s="97">
        <f t="shared" si="49"/>
        <v>0</v>
      </c>
      <c r="X88" s="97">
        <f t="shared" si="49"/>
        <v>0</v>
      </c>
      <c r="Y88" s="97">
        <f t="shared" si="49"/>
        <v>0</v>
      </c>
      <c r="Z88" s="97">
        <f t="shared" si="49"/>
        <v>0</v>
      </c>
      <c r="AA88" s="97">
        <f t="shared" si="49"/>
        <v>0</v>
      </c>
      <c r="AB88" s="97">
        <f t="shared" si="49"/>
        <v>0</v>
      </c>
      <c r="AC88" s="97">
        <f t="shared" si="49"/>
        <v>0</v>
      </c>
      <c r="AD88" s="97">
        <f t="shared" si="49"/>
        <v>0</v>
      </c>
    </row>
    <row r="89" spans="2:30" ht="17" customHeight="1" x14ac:dyDescent="0.2">
      <c r="B89">
        <v>17</v>
      </c>
      <c r="D89" t="s">
        <v>85</v>
      </c>
      <c r="F89" s="97">
        <f t="shared" si="33"/>
        <v>0</v>
      </c>
      <c r="G89" s="97">
        <f t="shared" ref="G89:AD89" si="50">G30/$C30</f>
        <v>0</v>
      </c>
      <c r="H89" s="97">
        <f t="shared" si="50"/>
        <v>0</v>
      </c>
      <c r="I89" s="97">
        <f t="shared" si="50"/>
        <v>0</v>
      </c>
      <c r="J89" s="97">
        <f t="shared" si="50"/>
        <v>0.6</v>
      </c>
      <c r="K89" s="97">
        <f t="shared" si="50"/>
        <v>0</v>
      </c>
      <c r="L89" s="97">
        <f t="shared" si="50"/>
        <v>0</v>
      </c>
      <c r="M89" s="97">
        <f t="shared" si="50"/>
        <v>0</v>
      </c>
      <c r="N89" s="97">
        <f t="shared" si="50"/>
        <v>0</v>
      </c>
      <c r="O89" s="97">
        <f t="shared" si="50"/>
        <v>0</v>
      </c>
      <c r="P89" s="97">
        <f t="shared" si="50"/>
        <v>0</v>
      </c>
      <c r="Q89" s="97">
        <f t="shared" si="50"/>
        <v>0</v>
      </c>
      <c r="R89" s="97">
        <f t="shared" si="50"/>
        <v>0</v>
      </c>
      <c r="S89" s="97">
        <f t="shared" si="50"/>
        <v>0</v>
      </c>
      <c r="T89" s="97">
        <f t="shared" si="50"/>
        <v>0</v>
      </c>
      <c r="U89" s="97">
        <f t="shared" si="50"/>
        <v>0</v>
      </c>
      <c r="V89" s="97">
        <f t="shared" si="50"/>
        <v>0</v>
      </c>
      <c r="W89" s="97">
        <f t="shared" si="50"/>
        <v>0</v>
      </c>
      <c r="X89" s="97">
        <f t="shared" si="50"/>
        <v>0</v>
      </c>
      <c r="Y89" s="97">
        <f t="shared" si="50"/>
        <v>0.6</v>
      </c>
      <c r="Z89" s="97">
        <f t="shared" si="50"/>
        <v>0</v>
      </c>
      <c r="AA89" s="97">
        <f t="shared" si="50"/>
        <v>0</v>
      </c>
      <c r="AB89" s="97">
        <f t="shared" si="50"/>
        <v>0</v>
      </c>
      <c r="AC89" s="97">
        <f t="shared" si="50"/>
        <v>0</v>
      </c>
      <c r="AD89" s="97">
        <f t="shared" si="50"/>
        <v>0</v>
      </c>
    </row>
    <row r="90" spans="2:30" ht="17" customHeight="1" x14ac:dyDescent="0.2">
      <c r="B90">
        <v>18</v>
      </c>
      <c r="D90" t="s">
        <v>86</v>
      </c>
      <c r="F90" s="97">
        <f t="shared" si="33"/>
        <v>0</v>
      </c>
      <c r="G90" s="97">
        <f t="shared" ref="G90:AD90" si="51">G31/$C31</f>
        <v>0</v>
      </c>
      <c r="H90" s="97">
        <f t="shared" si="51"/>
        <v>0</v>
      </c>
      <c r="I90" s="97">
        <f t="shared" si="51"/>
        <v>0</v>
      </c>
      <c r="J90" s="97">
        <f t="shared" si="51"/>
        <v>0.25</v>
      </c>
      <c r="K90" s="97">
        <f t="shared" si="51"/>
        <v>0</v>
      </c>
      <c r="L90" s="97">
        <f t="shared" si="51"/>
        <v>0</v>
      </c>
      <c r="M90" s="97">
        <f t="shared" si="51"/>
        <v>0</v>
      </c>
      <c r="N90" s="97">
        <f t="shared" si="51"/>
        <v>0</v>
      </c>
      <c r="O90" s="97">
        <f t="shared" si="51"/>
        <v>0</v>
      </c>
      <c r="P90" s="97">
        <f t="shared" si="51"/>
        <v>0</v>
      </c>
      <c r="Q90" s="97">
        <f t="shared" si="51"/>
        <v>0</v>
      </c>
      <c r="R90" s="97">
        <f t="shared" si="51"/>
        <v>0</v>
      </c>
      <c r="S90" s="97">
        <f t="shared" si="51"/>
        <v>0</v>
      </c>
      <c r="T90" s="97">
        <f t="shared" si="51"/>
        <v>0</v>
      </c>
      <c r="U90" s="97">
        <f t="shared" si="51"/>
        <v>0</v>
      </c>
      <c r="V90" s="97">
        <f t="shared" si="51"/>
        <v>0</v>
      </c>
      <c r="W90" s="97">
        <f t="shared" si="51"/>
        <v>0</v>
      </c>
      <c r="X90" s="97">
        <f t="shared" si="51"/>
        <v>0</v>
      </c>
      <c r="Y90" s="97">
        <f t="shared" si="51"/>
        <v>0</v>
      </c>
      <c r="Z90" s="97">
        <f t="shared" si="51"/>
        <v>0</v>
      </c>
      <c r="AA90" s="97">
        <f t="shared" si="51"/>
        <v>0</v>
      </c>
      <c r="AB90" s="97">
        <f t="shared" si="51"/>
        <v>0</v>
      </c>
      <c r="AC90" s="97">
        <f t="shared" si="51"/>
        <v>0</v>
      </c>
      <c r="AD90" s="97">
        <f t="shared" si="51"/>
        <v>0</v>
      </c>
    </row>
    <row r="91" spans="2:30" ht="17" customHeight="1" x14ac:dyDescent="0.2">
      <c r="B91">
        <v>19</v>
      </c>
      <c r="D91" t="s">
        <v>75</v>
      </c>
      <c r="F91" s="97">
        <f t="shared" si="33"/>
        <v>0</v>
      </c>
      <c r="G91" s="97">
        <f t="shared" ref="G91:AD91" si="52">G32/$C32</f>
        <v>0</v>
      </c>
      <c r="H91" s="97">
        <f t="shared" si="52"/>
        <v>0</v>
      </c>
      <c r="I91" s="97">
        <f t="shared" si="52"/>
        <v>0</v>
      </c>
      <c r="J91" s="97">
        <f t="shared" si="52"/>
        <v>0</v>
      </c>
      <c r="K91" s="97">
        <f t="shared" si="52"/>
        <v>0</v>
      </c>
      <c r="L91" s="97">
        <f t="shared" si="52"/>
        <v>0</v>
      </c>
      <c r="M91" s="97">
        <f t="shared" si="52"/>
        <v>0</v>
      </c>
      <c r="N91" s="97">
        <f t="shared" si="52"/>
        <v>0</v>
      </c>
      <c r="O91" s="97">
        <f t="shared" si="52"/>
        <v>0.33333333333333331</v>
      </c>
      <c r="P91" s="97">
        <f t="shared" si="52"/>
        <v>0</v>
      </c>
      <c r="Q91" s="97">
        <f t="shared" si="52"/>
        <v>0</v>
      </c>
      <c r="R91" s="97">
        <f t="shared" si="52"/>
        <v>0</v>
      </c>
      <c r="S91" s="97">
        <f t="shared" si="52"/>
        <v>0</v>
      </c>
      <c r="T91" s="97">
        <f t="shared" si="52"/>
        <v>0</v>
      </c>
      <c r="U91" s="97">
        <f t="shared" si="52"/>
        <v>0</v>
      </c>
      <c r="V91" s="97">
        <f t="shared" si="52"/>
        <v>0</v>
      </c>
      <c r="W91" s="97">
        <f t="shared" si="52"/>
        <v>0</v>
      </c>
      <c r="X91" s="97">
        <f t="shared" si="52"/>
        <v>0</v>
      </c>
      <c r="Y91" s="97">
        <f t="shared" si="52"/>
        <v>0.66666666666666663</v>
      </c>
      <c r="Z91" s="97">
        <f t="shared" si="52"/>
        <v>0</v>
      </c>
      <c r="AA91" s="97">
        <f t="shared" si="52"/>
        <v>0</v>
      </c>
      <c r="AB91" s="97">
        <f t="shared" si="52"/>
        <v>0</v>
      </c>
      <c r="AC91" s="97">
        <f t="shared" si="52"/>
        <v>0</v>
      </c>
      <c r="AD91" s="97">
        <f t="shared" si="52"/>
        <v>0</v>
      </c>
    </row>
    <row r="92" spans="2:30" ht="17" customHeight="1" x14ac:dyDescent="0.2">
      <c r="B92">
        <v>20</v>
      </c>
      <c r="D92" t="s">
        <v>87</v>
      </c>
      <c r="F92" s="97">
        <f t="shared" si="33"/>
        <v>0</v>
      </c>
      <c r="G92" s="97">
        <f t="shared" ref="G92:AD92" si="53">G33/$C33</f>
        <v>0</v>
      </c>
      <c r="H92" s="97">
        <f t="shared" si="53"/>
        <v>0</v>
      </c>
      <c r="I92" s="97">
        <f t="shared" si="53"/>
        <v>0</v>
      </c>
      <c r="J92" s="97">
        <f t="shared" si="53"/>
        <v>0</v>
      </c>
      <c r="K92" s="97">
        <f t="shared" si="53"/>
        <v>0</v>
      </c>
      <c r="L92" s="97">
        <f t="shared" si="53"/>
        <v>0</v>
      </c>
      <c r="M92" s="97">
        <f t="shared" si="53"/>
        <v>0</v>
      </c>
      <c r="N92" s="97">
        <f t="shared" si="53"/>
        <v>0</v>
      </c>
      <c r="O92" s="97">
        <f t="shared" si="53"/>
        <v>0</v>
      </c>
      <c r="P92" s="97">
        <f t="shared" si="53"/>
        <v>0</v>
      </c>
      <c r="Q92" s="97">
        <f t="shared" si="53"/>
        <v>0</v>
      </c>
      <c r="R92" s="97">
        <f t="shared" si="53"/>
        <v>0</v>
      </c>
      <c r="S92" s="97">
        <f t="shared" si="53"/>
        <v>0</v>
      </c>
      <c r="T92" s="97">
        <f t="shared" si="53"/>
        <v>0</v>
      </c>
      <c r="U92" s="97">
        <f t="shared" si="53"/>
        <v>0</v>
      </c>
      <c r="V92" s="97">
        <f t="shared" si="53"/>
        <v>0</v>
      </c>
      <c r="W92" s="97">
        <f t="shared" si="53"/>
        <v>0</v>
      </c>
      <c r="X92" s="97">
        <f t="shared" si="53"/>
        <v>0</v>
      </c>
      <c r="Y92" s="97">
        <f t="shared" si="53"/>
        <v>0</v>
      </c>
      <c r="Z92" s="97">
        <f t="shared" si="53"/>
        <v>0</v>
      </c>
      <c r="AA92" s="97">
        <f t="shared" si="53"/>
        <v>0</v>
      </c>
      <c r="AB92" s="97">
        <f t="shared" si="53"/>
        <v>0</v>
      </c>
      <c r="AC92" s="97">
        <f t="shared" si="53"/>
        <v>0</v>
      </c>
      <c r="AD92" s="97">
        <f t="shared" si="53"/>
        <v>0</v>
      </c>
    </row>
    <row r="93" spans="2:30" ht="17" customHeight="1" x14ac:dyDescent="0.2">
      <c r="B93">
        <v>21</v>
      </c>
      <c r="D93" t="s">
        <v>88</v>
      </c>
      <c r="F93" s="97">
        <f t="shared" si="33"/>
        <v>0</v>
      </c>
      <c r="G93" s="97">
        <f t="shared" ref="G93:AD93" si="54">G34/$C34</f>
        <v>0</v>
      </c>
      <c r="H93" s="97">
        <f t="shared" si="54"/>
        <v>0</v>
      </c>
      <c r="I93" s="97">
        <f t="shared" si="54"/>
        <v>0</v>
      </c>
      <c r="J93" s="97">
        <f t="shared" si="54"/>
        <v>0.5</v>
      </c>
      <c r="K93" s="97">
        <f t="shared" si="54"/>
        <v>0</v>
      </c>
      <c r="L93" s="97">
        <f t="shared" si="54"/>
        <v>0</v>
      </c>
      <c r="M93" s="97">
        <f t="shared" si="54"/>
        <v>0</v>
      </c>
      <c r="N93" s="97">
        <f t="shared" si="54"/>
        <v>0</v>
      </c>
      <c r="O93" s="97">
        <f t="shared" si="54"/>
        <v>0.5</v>
      </c>
      <c r="P93" s="97">
        <f t="shared" si="54"/>
        <v>0</v>
      </c>
      <c r="Q93" s="97">
        <f t="shared" si="54"/>
        <v>0</v>
      </c>
      <c r="R93" s="97">
        <f t="shared" si="54"/>
        <v>0</v>
      </c>
      <c r="S93" s="97">
        <f t="shared" si="54"/>
        <v>0</v>
      </c>
      <c r="T93" s="97">
        <f t="shared" si="54"/>
        <v>0</v>
      </c>
      <c r="U93" s="97">
        <f t="shared" si="54"/>
        <v>0</v>
      </c>
      <c r="V93" s="97">
        <f t="shared" si="54"/>
        <v>0</v>
      </c>
      <c r="W93" s="97">
        <f t="shared" si="54"/>
        <v>0</v>
      </c>
      <c r="X93" s="97">
        <f t="shared" si="54"/>
        <v>0</v>
      </c>
      <c r="Y93" s="97">
        <f t="shared" si="54"/>
        <v>0.5</v>
      </c>
      <c r="Z93" s="97">
        <f t="shared" si="54"/>
        <v>0</v>
      </c>
      <c r="AA93" s="97">
        <f t="shared" si="54"/>
        <v>0</v>
      </c>
      <c r="AB93" s="97">
        <f t="shared" si="54"/>
        <v>0</v>
      </c>
      <c r="AC93" s="97">
        <f t="shared" si="54"/>
        <v>0</v>
      </c>
      <c r="AD93" s="97">
        <f t="shared" si="54"/>
        <v>0</v>
      </c>
    </row>
    <row r="94" spans="2:30" ht="17" customHeight="1" x14ac:dyDescent="0.2">
      <c r="B94">
        <v>22</v>
      </c>
      <c r="D94" t="s">
        <v>89</v>
      </c>
      <c r="F94" s="97">
        <f t="shared" si="33"/>
        <v>0</v>
      </c>
      <c r="G94" s="97">
        <f t="shared" ref="G94:AD94" si="55">G35/$C35</f>
        <v>0</v>
      </c>
      <c r="H94" s="97">
        <f t="shared" si="55"/>
        <v>0</v>
      </c>
      <c r="I94" s="97">
        <f t="shared" si="55"/>
        <v>0</v>
      </c>
      <c r="J94" s="97">
        <f t="shared" si="55"/>
        <v>0</v>
      </c>
      <c r="K94" s="97">
        <f t="shared" si="55"/>
        <v>0</v>
      </c>
      <c r="L94" s="97">
        <f t="shared" si="55"/>
        <v>0</v>
      </c>
      <c r="M94" s="97">
        <f t="shared" si="55"/>
        <v>0</v>
      </c>
      <c r="N94" s="97">
        <f t="shared" si="55"/>
        <v>0</v>
      </c>
      <c r="O94" s="97">
        <f t="shared" si="55"/>
        <v>0</v>
      </c>
      <c r="P94" s="97">
        <f t="shared" si="55"/>
        <v>0</v>
      </c>
      <c r="Q94" s="97">
        <f t="shared" si="55"/>
        <v>0</v>
      </c>
      <c r="R94" s="97">
        <f t="shared" si="55"/>
        <v>0</v>
      </c>
      <c r="S94" s="97">
        <f t="shared" si="55"/>
        <v>0</v>
      </c>
      <c r="T94" s="97">
        <f t="shared" si="55"/>
        <v>0</v>
      </c>
      <c r="U94" s="97">
        <f t="shared" si="55"/>
        <v>0</v>
      </c>
      <c r="V94" s="97">
        <f t="shared" si="55"/>
        <v>0</v>
      </c>
      <c r="W94" s="97">
        <f t="shared" si="55"/>
        <v>0</v>
      </c>
      <c r="X94" s="97">
        <f t="shared" si="55"/>
        <v>0</v>
      </c>
      <c r="Y94" s="97">
        <f t="shared" si="55"/>
        <v>0</v>
      </c>
      <c r="Z94" s="97">
        <f t="shared" si="55"/>
        <v>0</v>
      </c>
      <c r="AA94" s="97">
        <f t="shared" si="55"/>
        <v>0</v>
      </c>
      <c r="AB94" s="97">
        <f t="shared" si="55"/>
        <v>0</v>
      </c>
      <c r="AC94" s="97">
        <f t="shared" si="55"/>
        <v>0</v>
      </c>
      <c r="AD94" s="97">
        <f t="shared" si="55"/>
        <v>0</v>
      </c>
    </row>
    <row r="95" spans="2:30" ht="17" customHeight="1" x14ac:dyDescent="0.2">
      <c r="B95">
        <v>23</v>
      </c>
      <c r="D95" t="s">
        <v>90</v>
      </c>
      <c r="F95" s="97">
        <f t="shared" si="33"/>
        <v>0</v>
      </c>
      <c r="G95" s="97">
        <f t="shared" ref="G95:AD95" si="56">G36/$C36</f>
        <v>0</v>
      </c>
      <c r="H95" s="97">
        <f t="shared" si="56"/>
        <v>0</v>
      </c>
      <c r="I95" s="97">
        <f t="shared" si="56"/>
        <v>0</v>
      </c>
      <c r="J95" s="97">
        <f t="shared" si="56"/>
        <v>0.5</v>
      </c>
      <c r="K95" s="97">
        <f t="shared" si="56"/>
        <v>0</v>
      </c>
      <c r="L95" s="97">
        <f t="shared" si="56"/>
        <v>0</v>
      </c>
      <c r="M95" s="97">
        <f t="shared" si="56"/>
        <v>0</v>
      </c>
      <c r="N95" s="97">
        <f t="shared" si="56"/>
        <v>0</v>
      </c>
      <c r="O95" s="97">
        <f t="shared" si="56"/>
        <v>0</v>
      </c>
      <c r="P95" s="97">
        <f t="shared" si="56"/>
        <v>0</v>
      </c>
      <c r="Q95" s="97">
        <f t="shared" si="56"/>
        <v>0</v>
      </c>
      <c r="R95" s="97">
        <f t="shared" si="56"/>
        <v>0</v>
      </c>
      <c r="S95" s="97">
        <f t="shared" si="56"/>
        <v>0</v>
      </c>
      <c r="T95" s="97">
        <f t="shared" si="56"/>
        <v>0</v>
      </c>
      <c r="U95" s="97">
        <f t="shared" si="56"/>
        <v>0.25</v>
      </c>
      <c r="V95" s="97">
        <f t="shared" si="56"/>
        <v>0</v>
      </c>
      <c r="W95" s="97">
        <f t="shared" si="56"/>
        <v>0</v>
      </c>
      <c r="X95" s="97">
        <f t="shared" si="56"/>
        <v>0</v>
      </c>
      <c r="Y95" s="97">
        <f t="shared" si="56"/>
        <v>0.25</v>
      </c>
      <c r="Z95" s="97">
        <f t="shared" si="56"/>
        <v>0</v>
      </c>
      <c r="AA95" s="97">
        <f t="shared" si="56"/>
        <v>0</v>
      </c>
      <c r="AB95" s="97">
        <f t="shared" si="56"/>
        <v>0</v>
      </c>
      <c r="AC95" s="97">
        <f t="shared" si="56"/>
        <v>0</v>
      </c>
      <c r="AD95" s="97">
        <f t="shared" si="56"/>
        <v>0</v>
      </c>
    </row>
    <row r="96" spans="2:30" ht="17" customHeight="1" x14ac:dyDescent="0.2">
      <c r="B96">
        <v>24</v>
      </c>
      <c r="D96" t="s">
        <v>91</v>
      </c>
      <c r="F96" s="97">
        <f t="shared" si="33"/>
        <v>0</v>
      </c>
      <c r="G96" s="97">
        <f t="shared" ref="G96:AD96" si="57">G37/$C37</f>
        <v>0</v>
      </c>
      <c r="H96" s="97">
        <f t="shared" si="57"/>
        <v>0</v>
      </c>
      <c r="I96" s="97">
        <f t="shared" si="57"/>
        <v>0</v>
      </c>
      <c r="J96" s="97">
        <f t="shared" si="57"/>
        <v>0</v>
      </c>
      <c r="K96" s="97">
        <f t="shared" si="57"/>
        <v>0</v>
      </c>
      <c r="L96" s="97">
        <f t="shared" si="57"/>
        <v>0</v>
      </c>
      <c r="M96" s="97">
        <f t="shared" si="57"/>
        <v>0</v>
      </c>
      <c r="N96" s="97">
        <f t="shared" si="57"/>
        <v>0</v>
      </c>
      <c r="O96" s="97">
        <f t="shared" si="57"/>
        <v>0</v>
      </c>
      <c r="P96" s="97">
        <f t="shared" si="57"/>
        <v>0</v>
      </c>
      <c r="Q96" s="97">
        <f t="shared" si="57"/>
        <v>0</v>
      </c>
      <c r="R96" s="97">
        <f t="shared" si="57"/>
        <v>0</v>
      </c>
      <c r="S96" s="97">
        <f t="shared" si="57"/>
        <v>0</v>
      </c>
      <c r="T96" s="97">
        <f t="shared" si="57"/>
        <v>0</v>
      </c>
      <c r="U96" s="97">
        <f t="shared" si="57"/>
        <v>0</v>
      </c>
      <c r="V96" s="97">
        <f t="shared" si="57"/>
        <v>0</v>
      </c>
      <c r="W96" s="97">
        <f t="shared" si="57"/>
        <v>0</v>
      </c>
      <c r="X96" s="97">
        <f t="shared" si="57"/>
        <v>0</v>
      </c>
      <c r="Y96" s="97">
        <f t="shared" si="57"/>
        <v>0</v>
      </c>
      <c r="Z96" s="97">
        <f t="shared" si="57"/>
        <v>0</v>
      </c>
      <c r="AA96" s="97">
        <f t="shared" si="57"/>
        <v>0</v>
      </c>
      <c r="AB96" s="97">
        <f t="shared" si="57"/>
        <v>0</v>
      </c>
      <c r="AC96" s="97">
        <f t="shared" si="57"/>
        <v>0</v>
      </c>
      <c r="AD96" s="97">
        <f t="shared" si="57"/>
        <v>0</v>
      </c>
    </row>
    <row r="97" spans="2:30" ht="17" customHeight="1" x14ac:dyDescent="0.2">
      <c r="B97">
        <v>25</v>
      </c>
      <c r="D97" t="s">
        <v>92</v>
      </c>
      <c r="F97" s="97">
        <f t="shared" si="33"/>
        <v>0</v>
      </c>
      <c r="G97" s="97">
        <f t="shared" ref="G97:AD97" si="58">G38/$C38</f>
        <v>0</v>
      </c>
      <c r="H97" s="97">
        <f t="shared" si="58"/>
        <v>0</v>
      </c>
      <c r="I97" s="97">
        <f t="shared" si="58"/>
        <v>0</v>
      </c>
      <c r="J97" s="97">
        <f t="shared" si="58"/>
        <v>0.25</v>
      </c>
      <c r="K97" s="97">
        <f t="shared" si="58"/>
        <v>0</v>
      </c>
      <c r="L97" s="97">
        <f t="shared" si="58"/>
        <v>0</v>
      </c>
      <c r="M97" s="97">
        <f t="shared" si="58"/>
        <v>0</v>
      </c>
      <c r="N97" s="97">
        <f t="shared" si="58"/>
        <v>0</v>
      </c>
      <c r="O97" s="97">
        <f t="shared" si="58"/>
        <v>0</v>
      </c>
      <c r="P97" s="97">
        <f t="shared" si="58"/>
        <v>0</v>
      </c>
      <c r="Q97" s="97">
        <f t="shared" si="58"/>
        <v>0</v>
      </c>
      <c r="R97" s="97">
        <f t="shared" si="58"/>
        <v>0</v>
      </c>
      <c r="S97" s="97">
        <f t="shared" si="58"/>
        <v>0</v>
      </c>
      <c r="T97" s="97">
        <f t="shared" si="58"/>
        <v>0</v>
      </c>
      <c r="U97" s="97">
        <f t="shared" si="58"/>
        <v>0</v>
      </c>
      <c r="V97" s="97">
        <f t="shared" si="58"/>
        <v>0</v>
      </c>
      <c r="W97" s="97">
        <f t="shared" si="58"/>
        <v>0</v>
      </c>
      <c r="X97" s="97">
        <f t="shared" si="58"/>
        <v>0</v>
      </c>
      <c r="Y97" s="97">
        <f t="shared" si="58"/>
        <v>0.25</v>
      </c>
      <c r="Z97" s="97">
        <f t="shared" si="58"/>
        <v>0</v>
      </c>
      <c r="AA97" s="97">
        <f t="shared" si="58"/>
        <v>0</v>
      </c>
      <c r="AB97" s="97">
        <f t="shared" si="58"/>
        <v>0</v>
      </c>
      <c r="AC97" s="97">
        <f t="shared" si="58"/>
        <v>0</v>
      </c>
      <c r="AD97" s="97">
        <f t="shared" si="58"/>
        <v>0</v>
      </c>
    </row>
    <row r="98" spans="2:30" ht="17" customHeight="1" x14ac:dyDescent="0.2">
      <c r="B98">
        <v>26</v>
      </c>
      <c r="D98" t="s">
        <v>93</v>
      </c>
      <c r="F98" s="97">
        <f t="shared" si="33"/>
        <v>0</v>
      </c>
      <c r="G98" s="97">
        <f t="shared" ref="G98:AD98" si="59">G39/$C39</f>
        <v>0</v>
      </c>
      <c r="H98" s="97">
        <f t="shared" si="59"/>
        <v>0</v>
      </c>
      <c r="I98" s="97">
        <f t="shared" si="59"/>
        <v>0</v>
      </c>
      <c r="J98" s="97">
        <f t="shared" si="59"/>
        <v>0</v>
      </c>
      <c r="K98" s="97">
        <f t="shared" si="59"/>
        <v>0</v>
      </c>
      <c r="L98" s="97">
        <f t="shared" si="59"/>
        <v>0</v>
      </c>
      <c r="M98" s="97">
        <f t="shared" si="59"/>
        <v>0</v>
      </c>
      <c r="N98" s="97">
        <f t="shared" si="59"/>
        <v>0</v>
      </c>
      <c r="O98" s="97">
        <f t="shared" si="59"/>
        <v>0</v>
      </c>
      <c r="P98" s="97">
        <f t="shared" si="59"/>
        <v>0</v>
      </c>
      <c r="Q98" s="97">
        <f t="shared" si="59"/>
        <v>0</v>
      </c>
      <c r="R98" s="97">
        <f t="shared" si="59"/>
        <v>0</v>
      </c>
      <c r="S98" s="97">
        <f t="shared" si="59"/>
        <v>0</v>
      </c>
      <c r="T98" s="97">
        <f t="shared" si="59"/>
        <v>0</v>
      </c>
      <c r="U98" s="97">
        <f t="shared" si="59"/>
        <v>0</v>
      </c>
      <c r="V98" s="97">
        <f t="shared" si="59"/>
        <v>0</v>
      </c>
      <c r="W98" s="97">
        <f t="shared" si="59"/>
        <v>0</v>
      </c>
      <c r="X98" s="97">
        <f t="shared" si="59"/>
        <v>0</v>
      </c>
      <c r="Y98" s="97">
        <f t="shared" si="59"/>
        <v>0</v>
      </c>
      <c r="Z98" s="97">
        <f t="shared" si="59"/>
        <v>0</v>
      </c>
      <c r="AA98" s="97">
        <f t="shared" si="59"/>
        <v>0</v>
      </c>
      <c r="AB98" s="97">
        <f t="shared" si="59"/>
        <v>0</v>
      </c>
      <c r="AC98" s="97">
        <f t="shared" si="59"/>
        <v>0</v>
      </c>
      <c r="AD98" s="97">
        <f t="shared" si="59"/>
        <v>0</v>
      </c>
    </row>
    <row r="99" spans="2:30" ht="17" customHeight="1" x14ac:dyDescent="0.2">
      <c r="B99">
        <v>27</v>
      </c>
      <c r="D99" t="s">
        <v>94</v>
      </c>
      <c r="F99" s="97">
        <f t="shared" si="33"/>
        <v>0</v>
      </c>
      <c r="G99" s="97">
        <f t="shared" ref="G99:AD99" si="60">G40/$C40</f>
        <v>0</v>
      </c>
      <c r="H99" s="97">
        <f t="shared" si="60"/>
        <v>0</v>
      </c>
      <c r="I99" s="97">
        <f t="shared" si="60"/>
        <v>0</v>
      </c>
      <c r="J99" s="97">
        <f t="shared" si="60"/>
        <v>0</v>
      </c>
      <c r="K99" s="97">
        <f t="shared" si="60"/>
        <v>0</v>
      </c>
      <c r="L99" s="97">
        <f t="shared" si="60"/>
        <v>0</v>
      </c>
      <c r="M99" s="97">
        <f t="shared" si="60"/>
        <v>0</v>
      </c>
      <c r="N99" s="97">
        <f t="shared" si="60"/>
        <v>0</v>
      </c>
      <c r="O99" s="97">
        <f t="shared" si="60"/>
        <v>0</v>
      </c>
      <c r="P99" s="97">
        <f t="shared" si="60"/>
        <v>0</v>
      </c>
      <c r="Q99" s="97">
        <f t="shared" si="60"/>
        <v>0</v>
      </c>
      <c r="R99" s="97">
        <f t="shared" si="60"/>
        <v>0</v>
      </c>
      <c r="S99" s="97">
        <f t="shared" si="60"/>
        <v>0</v>
      </c>
      <c r="T99" s="97">
        <f t="shared" si="60"/>
        <v>0</v>
      </c>
      <c r="U99" s="97">
        <f t="shared" si="60"/>
        <v>0.25</v>
      </c>
      <c r="V99" s="97">
        <f t="shared" si="60"/>
        <v>0</v>
      </c>
      <c r="W99" s="97">
        <f t="shared" si="60"/>
        <v>0</v>
      </c>
      <c r="X99" s="97">
        <f t="shared" si="60"/>
        <v>0</v>
      </c>
      <c r="Y99" s="97">
        <f t="shared" si="60"/>
        <v>0</v>
      </c>
      <c r="Z99" s="97">
        <f t="shared" si="60"/>
        <v>0</v>
      </c>
      <c r="AA99" s="97">
        <f t="shared" si="60"/>
        <v>0</v>
      </c>
      <c r="AB99" s="97">
        <f t="shared" si="60"/>
        <v>0</v>
      </c>
      <c r="AC99" s="97">
        <f t="shared" si="60"/>
        <v>0</v>
      </c>
      <c r="AD99" s="97">
        <f t="shared" si="60"/>
        <v>0</v>
      </c>
    </row>
    <row r="100" spans="2:30" ht="17" customHeight="1" x14ac:dyDescent="0.2">
      <c r="B100">
        <v>28</v>
      </c>
      <c r="D100" t="s">
        <v>95</v>
      </c>
      <c r="F100" s="97">
        <f t="shared" si="33"/>
        <v>0</v>
      </c>
      <c r="G100" s="97">
        <f t="shared" ref="G100:AD100" si="61">G41/$C41</f>
        <v>0</v>
      </c>
      <c r="H100" s="97">
        <f t="shared" si="61"/>
        <v>0</v>
      </c>
      <c r="I100" s="97">
        <f t="shared" si="61"/>
        <v>0</v>
      </c>
      <c r="J100" s="97">
        <f t="shared" si="61"/>
        <v>0</v>
      </c>
      <c r="K100" s="97">
        <f t="shared" si="61"/>
        <v>0</v>
      </c>
      <c r="L100" s="97">
        <f t="shared" si="61"/>
        <v>0</v>
      </c>
      <c r="M100" s="97">
        <f t="shared" si="61"/>
        <v>0</v>
      </c>
      <c r="N100" s="97">
        <f t="shared" si="61"/>
        <v>0</v>
      </c>
      <c r="O100" s="97">
        <f t="shared" si="61"/>
        <v>0</v>
      </c>
      <c r="P100" s="97">
        <f t="shared" si="61"/>
        <v>0</v>
      </c>
      <c r="Q100" s="97">
        <f t="shared" si="61"/>
        <v>0</v>
      </c>
      <c r="R100" s="97">
        <f t="shared" si="61"/>
        <v>0</v>
      </c>
      <c r="S100" s="97">
        <f t="shared" si="61"/>
        <v>0</v>
      </c>
      <c r="T100" s="97">
        <f t="shared" si="61"/>
        <v>0</v>
      </c>
      <c r="U100" s="97">
        <f t="shared" si="61"/>
        <v>0</v>
      </c>
      <c r="V100" s="97">
        <f t="shared" si="61"/>
        <v>0</v>
      </c>
      <c r="W100" s="97">
        <f t="shared" si="61"/>
        <v>0</v>
      </c>
      <c r="X100" s="97">
        <f t="shared" si="61"/>
        <v>0</v>
      </c>
      <c r="Y100" s="97">
        <f t="shared" si="61"/>
        <v>0</v>
      </c>
      <c r="Z100" s="97">
        <f t="shared" si="61"/>
        <v>0</v>
      </c>
      <c r="AA100" s="97">
        <f t="shared" si="61"/>
        <v>0</v>
      </c>
      <c r="AB100" s="97">
        <f t="shared" si="61"/>
        <v>0</v>
      </c>
      <c r="AC100" s="97">
        <f t="shared" si="61"/>
        <v>0</v>
      </c>
      <c r="AD100" s="97">
        <f t="shared" si="61"/>
        <v>0</v>
      </c>
    </row>
    <row r="101" spans="2:30" ht="17" customHeight="1" x14ac:dyDescent="0.2">
      <c r="B101">
        <v>29</v>
      </c>
      <c r="D101" t="s">
        <v>96</v>
      </c>
      <c r="F101" s="97">
        <f t="shared" si="33"/>
        <v>0</v>
      </c>
      <c r="G101" s="97">
        <f t="shared" ref="G101:AD101" si="62">G42/$C42</f>
        <v>0</v>
      </c>
      <c r="H101" s="97">
        <f t="shared" si="62"/>
        <v>0</v>
      </c>
      <c r="I101" s="97">
        <f t="shared" si="62"/>
        <v>0</v>
      </c>
      <c r="J101" s="97">
        <f t="shared" si="62"/>
        <v>0.5</v>
      </c>
      <c r="K101" s="97">
        <f t="shared" si="62"/>
        <v>0</v>
      </c>
      <c r="L101" s="97">
        <f t="shared" si="62"/>
        <v>0</v>
      </c>
      <c r="M101" s="97">
        <f t="shared" si="62"/>
        <v>0</v>
      </c>
      <c r="N101" s="97">
        <f t="shared" si="62"/>
        <v>0</v>
      </c>
      <c r="O101" s="97">
        <f t="shared" si="62"/>
        <v>0</v>
      </c>
      <c r="P101" s="97">
        <f t="shared" si="62"/>
        <v>0</v>
      </c>
      <c r="Q101" s="97">
        <f t="shared" si="62"/>
        <v>0</v>
      </c>
      <c r="R101" s="97">
        <f t="shared" si="62"/>
        <v>0</v>
      </c>
      <c r="S101" s="97">
        <f t="shared" si="62"/>
        <v>0</v>
      </c>
      <c r="T101" s="97">
        <f t="shared" si="62"/>
        <v>0</v>
      </c>
      <c r="U101" s="97">
        <f t="shared" si="62"/>
        <v>0</v>
      </c>
      <c r="V101" s="97">
        <f t="shared" si="62"/>
        <v>0</v>
      </c>
      <c r="W101" s="97">
        <f t="shared" si="62"/>
        <v>0</v>
      </c>
      <c r="X101" s="97">
        <f t="shared" si="62"/>
        <v>0</v>
      </c>
      <c r="Y101" s="97">
        <f t="shared" si="62"/>
        <v>0</v>
      </c>
      <c r="Z101" s="97">
        <f t="shared" si="62"/>
        <v>0</v>
      </c>
      <c r="AA101" s="97">
        <f t="shared" si="62"/>
        <v>0</v>
      </c>
      <c r="AB101" s="97">
        <f t="shared" si="62"/>
        <v>0</v>
      </c>
      <c r="AC101" s="97">
        <f t="shared" si="62"/>
        <v>0</v>
      </c>
      <c r="AD101" s="97">
        <f t="shared" si="62"/>
        <v>0</v>
      </c>
    </row>
    <row r="103" spans="2:30" ht="17" customHeight="1" x14ac:dyDescent="0.2">
      <c r="B103">
        <v>1</v>
      </c>
      <c r="C103" t="s">
        <v>110</v>
      </c>
      <c r="F103" t="str">
        <f t="shared" ref="F103:AD103" si="63">IF(F73&gt;$B$60,$D73&amp;", ","")</f>
        <v/>
      </c>
      <c r="G103" t="str">
        <f t="shared" si="63"/>
        <v/>
      </c>
      <c r="H103" t="str">
        <f t="shared" si="63"/>
        <v/>
      </c>
      <c r="I103" t="str">
        <f t="shared" si="63"/>
        <v/>
      </c>
      <c r="J103" t="str">
        <f t="shared" si="63"/>
        <v xml:space="preserve">Number, </v>
      </c>
      <c r="K103" t="str">
        <f t="shared" si="63"/>
        <v/>
      </c>
      <c r="L103" t="str">
        <f t="shared" si="63"/>
        <v/>
      </c>
      <c r="M103" t="str">
        <f t="shared" si="63"/>
        <v/>
      </c>
      <c r="N103" t="str">
        <f t="shared" si="63"/>
        <v/>
      </c>
      <c r="O103" t="str">
        <f t="shared" si="63"/>
        <v/>
      </c>
      <c r="P103" t="str">
        <f t="shared" si="63"/>
        <v/>
      </c>
      <c r="Q103" t="str">
        <f t="shared" si="63"/>
        <v/>
      </c>
      <c r="R103" t="str">
        <f t="shared" si="63"/>
        <v/>
      </c>
      <c r="S103" t="str">
        <f t="shared" si="63"/>
        <v/>
      </c>
      <c r="T103" t="str">
        <f t="shared" si="63"/>
        <v/>
      </c>
      <c r="U103" t="str">
        <f t="shared" si="63"/>
        <v/>
      </c>
      <c r="V103" t="str">
        <f t="shared" si="63"/>
        <v/>
      </c>
      <c r="W103" t="str">
        <f t="shared" si="63"/>
        <v/>
      </c>
      <c r="X103" t="str">
        <f t="shared" si="63"/>
        <v/>
      </c>
      <c r="Y103" t="str">
        <f t="shared" si="63"/>
        <v xml:space="preserve">Number, </v>
      </c>
      <c r="Z103" t="str">
        <f t="shared" si="63"/>
        <v/>
      </c>
      <c r="AA103" t="str">
        <f t="shared" si="63"/>
        <v/>
      </c>
      <c r="AB103" t="str">
        <f t="shared" si="63"/>
        <v/>
      </c>
      <c r="AC103" t="str">
        <f t="shared" si="63"/>
        <v/>
      </c>
      <c r="AD103" t="str">
        <f t="shared" si="63"/>
        <v/>
      </c>
    </row>
    <row r="104" spans="2:30" ht="17" customHeight="1" x14ac:dyDescent="0.2">
      <c r="B104">
        <v>2</v>
      </c>
      <c r="F104" t="str">
        <f t="shared" ref="F104:AD104" si="64">IF(F74&gt;$B$60,$D74&amp;", ","")</f>
        <v/>
      </c>
      <c r="G104" t="str">
        <f t="shared" si="64"/>
        <v/>
      </c>
      <c r="H104" t="str">
        <f t="shared" si="64"/>
        <v/>
      </c>
      <c r="I104" t="str">
        <f t="shared" si="64"/>
        <v/>
      </c>
      <c r="J104" t="str">
        <f t="shared" si="64"/>
        <v xml:space="preserve">Probability, </v>
      </c>
      <c r="K104" t="str">
        <f t="shared" si="64"/>
        <v/>
      </c>
      <c r="L104" t="str">
        <f t="shared" si="64"/>
        <v/>
      </c>
      <c r="M104" t="str">
        <f t="shared" si="64"/>
        <v/>
      </c>
      <c r="N104" t="str">
        <f t="shared" si="64"/>
        <v/>
      </c>
      <c r="O104" t="str">
        <f t="shared" si="64"/>
        <v xml:space="preserve">Probability, </v>
      </c>
      <c r="P104" t="str">
        <f t="shared" si="64"/>
        <v/>
      </c>
      <c r="Q104" t="str">
        <f t="shared" si="64"/>
        <v/>
      </c>
      <c r="R104" t="str">
        <f t="shared" si="64"/>
        <v/>
      </c>
      <c r="S104" t="str">
        <f t="shared" si="64"/>
        <v/>
      </c>
      <c r="T104" t="str">
        <f t="shared" si="64"/>
        <v/>
      </c>
      <c r="U104" t="str">
        <f t="shared" si="64"/>
        <v/>
      </c>
      <c r="V104" t="str">
        <f t="shared" si="64"/>
        <v/>
      </c>
      <c r="W104" t="str">
        <f t="shared" si="64"/>
        <v/>
      </c>
      <c r="X104" t="str">
        <f t="shared" si="64"/>
        <v/>
      </c>
      <c r="Y104" t="str">
        <f t="shared" si="64"/>
        <v xml:space="preserve">Probability, </v>
      </c>
      <c r="Z104" t="str">
        <f t="shared" si="64"/>
        <v/>
      </c>
      <c r="AA104" t="str">
        <f t="shared" si="64"/>
        <v/>
      </c>
      <c r="AB104" t="str">
        <f t="shared" si="64"/>
        <v/>
      </c>
      <c r="AC104" t="str">
        <f t="shared" si="64"/>
        <v/>
      </c>
      <c r="AD104" t="str">
        <f t="shared" si="64"/>
        <v/>
      </c>
    </row>
    <row r="105" spans="2:30" ht="17" customHeight="1" x14ac:dyDescent="0.2">
      <c r="B105">
        <v>3</v>
      </c>
      <c r="F105" t="str">
        <f t="shared" ref="F105:AD105" si="65">IF(F75&gt;$B$60,$D75&amp;", ","")</f>
        <v/>
      </c>
      <c r="G105" t="str">
        <f t="shared" si="65"/>
        <v/>
      </c>
      <c r="H105" t="str">
        <f t="shared" si="65"/>
        <v/>
      </c>
      <c r="I105" t="str">
        <f t="shared" si="65"/>
        <v/>
      </c>
      <c r="J105" t="str">
        <f t="shared" si="65"/>
        <v xml:space="preserve">Converting FDP, </v>
      </c>
      <c r="K105" t="str">
        <f t="shared" si="65"/>
        <v/>
      </c>
      <c r="L105" t="str">
        <f t="shared" si="65"/>
        <v/>
      </c>
      <c r="M105" t="str">
        <f t="shared" si="65"/>
        <v/>
      </c>
      <c r="N105" t="str">
        <f t="shared" si="65"/>
        <v/>
      </c>
      <c r="O105" t="str">
        <f t="shared" si="65"/>
        <v xml:space="preserve">Converting FDP, </v>
      </c>
      <c r="P105" t="str">
        <f t="shared" si="65"/>
        <v/>
      </c>
      <c r="Q105" t="str">
        <f t="shared" si="65"/>
        <v/>
      </c>
      <c r="R105" t="str">
        <f t="shared" si="65"/>
        <v/>
      </c>
      <c r="S105" t="str">
        <f t="shared" si="65"/>
        <v/>
      </c>
      <c r="T105" t="str">
        <f t="shared" si="65"/>
        <v/>
      </c>
      <c r="U105" t="str">
        <f t="shared" si="65"/>
        <v/>
      </c>
      <c r="V105" t="str">
        <f t="shared" si="65"/>
        <v/>
      </c>
      <c r="W105" t="str">
        <f t="shared" si="65"/>
        <v/>
      </c>
      <c r="X105" t="str">
        <f t="shared" si="65"/>
        <v/>
      </c>
      <c r="Y105" t="str">
        <f t="shared" si="65"/>
        <v xml:space="preserve">Converting FDP, </v>
      </c>
      <c r="Z105" t="str">
        <f t="shared" si="65"/>
        <v/>
      </c>
      <c r="AA105" t="str">
        <f t="shared" si="65"/>
        <v/>
      </c>
      <c r="AB105" t="str">
        <f t="shared" si="65"/>
        <v/>
      </c>
      <c r="AC105" t="str">
        <f t="shared" si="65"/>
        <v/>
      </c>
      <c r="AD105" t="str">
        <f t="shared" si="65"/>
        <v/>
      </c>
    </row>
    <row r="106" spans="2:30" ht="17" customHeight="1" x14ac:dyDescent="0.2">
      <c r="B106">
        <v>4</v>
      </c>
      <c r="F106" t="str">
        <f t="shared" ref="F106:AD106" si="66">IF(F76&gt;$B$60,$D76&amp;", ","")</f>
        <v/>
      </c>
      <c r="G106" t="str">
        <f t="shared" si="66"/>
        <v/>
      </c>
      <c r="H106" t="str">
        <f t="shared" si="66"/>
        <v/>
      </c>
      <c r="I106" t="str">
        <f t="shared" si="66"/>
        <v/>
      </c>
      <c r="J106" t="str">
        <f t="shared" si="66"/>
        <v xml:space="preserve">Problem Solving, </v>
      </c>
      <c r="K106" t="str">
        <f t="shared" si="66"/>
        <v/>
      </c>
      <c r="L106" t="str">
        <f t="shared" si="66"/>
        <v/>
      </c>
      <c r="M106" t="str">
        <f t="shared" si="66"/>
        <v/>
      </c>
      <c r="N106" t="str">
        <f t="shared" si="66"/>
        <v/>
      </c>
      <c r="O106" t="str">
        <f t="shared" si="66"/>
        <v xml:space="preserve">Problem Solving, </v>
      </c>
      <c r="P106" t="str">
        <f t="shared" si="66"/>
        <v/>
      </c>
      <c r="Q106" t="str">
        <f t="shared" si="66"/>
        <v/>
      </c>
      <c r="R106" t="str">
        <f t="shared" si="66"/>
        <v/>
      </c>
      <c r="S106" t="str">
        <f t="shared" si="66"/>
        <v/>
      </c>
      <c r="T106" t="str">
        <f t="shared" si="66"/>
        <v/>
      </c>
      <c r="U106" t="str">
        <f t="shared" si="66"/>
        <v/>
      </c>
      <c r="V106" t="str">
        <f t="shared" si="66"/>
        <v/>
      </c>
      <c r="W106" t="str">
        <f t="shared" si="66"/>
        <v/>
      </c>
      <c r="X106" t="str">
        <f t="shared" si="66"/>
        <v/>
      </c>
      <c r="Y106" t="str">
        <f t="shared" si="66"/>
        <v/>
      </c>
      <c r="Z106" t="str">
        <f t="shared" si="66"/>
        <v/>
      </c>
      <c r="AA106" t="str">
        <f t="shared" si="66"/>
        <v/>
      </c>
      <c r="AB106" t="str">
        <f t="shared" si="66"/>
        <v/>
      </c>
      <c r="AC106" t="str">
        <f t="shared" si="66"/>
        <v/>
      </c>
      <c r="AD106" t="str">
        <f t="shared" si="66"/>
        <v/>
      </c>
    </row>
    <row r="107" spans="2:30" ht="17" customHeight="1" x14ac:dyDescent="0.2">
      <c r="B107">
        <v>5</v>
      </c>
      <c r="F107" t="str">
        <f t="shared" ref="F107:AD107" si="67">IF(F77&gt;$B$60,$D77&amp;", ","")</f>
        <v/>
      </c>
      <c r="G107" t="str">
        <f t="shared" si="67"/>
        <v/>
      </c>
      <c r="H107" t="str">
        <f t="shared" si="67"/>
        <v/>
      </c>
      <c r="I107" t="str">
        <f t="shared" si="67"/>
        <v/>
      </c>
      <c r="J107" t="str">
        <f t="shared" si="67"/>
        <v/>
      </c>
      <c r="K107" t="str">
        <f t="shared" si="67"/>
        <v/>
      </c>
      <c r="L107" t="str">
        <f t="shared" si="67"/>
        <v/>
      </c>
      <c r="M107" t="str">
        <f t="shared" si="67"/>
        <v/>
      </c>
      <c r="N107" t="str">
        <f t="shared" si="67"/>
        <v/>
      </c>
      <c r="O107" t="str">
        <f t="shared" si="67"/>
        <v xml:space="preserve">Algebra terminology, </v>
      </c>
      <c r="P107" t="str">
        <f t="shared" si="67"/>
        <v/>
      </c>
      <c r="Q107" t="str">
        <f t="shared" si="67"/>
        <v/>
      </c>
      <c r="R107" t="str">
        <f t="shared" si="67"/>
        <v/>
      </c>
      <c r="S107" t="str">
        <f t="shared" si="67"/>
        <v/>
      </c>
      <c r="T107" t="str">
        <f t="shared" si="67"/>
        <v/>
      </c>
      <c r="U107" t="str">
        <f t="shared" si="67"/>
        <v/>
      </c>
      <c r="V107" t="str">
        <f t="shared" si="67"/>
        <v/>
      </c>
      <c r="W107" t="str">
        <f t="shared" si="67"/>
        <v/>
      </c>
      <c r="X107" t="str">
        <f t="shared" si="67"/>
        <v/>
      </c>
      <c r="Y107" t="str">
        <f t="shared" si="67"/>
        <v/>
      </c>
      <c r="Z107" t="str">
        <f t="shared" si="67"/>
        <v/>
      </c>
      <c r="AA107" t="str">
        <f t="shared" si="67"/>
        <v/>
      </c>
      <c r="AB107" t="str">
        <f t="shared" si="67"/>
        <v/>
      </c>
      <c r="AC107" t="str">
        <f t="shared" si="67"/>
        <v/>
      </c>
      <c r="AD107" t="str">
        <f t="shared" si="67"/>
        <v/>
      </c>
    </row>
    <row r="108" spans="2:30" ht="17" customHeight="1" x14ac:dyDescent="0.2">
      <c r="B108">
        <v>6</v>
      </c>
      <c r="F108" t="str">
        <f t="shared" ref="F108:AD108" si="68">IF(F78&gt;$B$60,$D78&amp;", ","")</f>
        <v/>
      </c>
      <c r="G108" t="str">
        <f t="shared" si="68"/>
        <v/>
      </c>
      <c r="H108" t="str">
        <f t="shared" si="68"/>
        <v/>
      </c>
      <c r="I108" t="str">
        <f t="shared" si="68"/>
        <v/>
      </c>
      <c r="J108" t="str">
        <f t="shared" si="68"/>
        <v xml:space="preserve">Co-ordinates, </v>
      </c>
      <c r="K108" t="str">
        <f t="shared" si="68"/>
        <v/>
      </c>
      <c r="L108" t="str">
        <f t="shared" si="68"/>
        <v/>
      </c>
      <c r="M108" t="str">
        <f t="shared" si="68"/>
        <v/>
      </c>
      <c r="N108" t="str">
        <f t="shared" si="68"/>
        <v/>
      </c>
      <c r="O108" t="str">
        <f t="shared" si="68"/>
        <v/>
      </c>
      <c r="P108" t="str">
        <f t="shared" si="68"/>
        <v/>
      </c>
      <c r="Q108" t="str">
        <f t="shared" si="68"/>
        <v/>
      </c>
      <c r="R108" t="str">
        <f t="shared" si="68"/>
        <v/>
      </c>
      <c r="S108" t="str">
        <f t="shared" si="68"/>
        <v/>
      </c>
      <c r="T108" t="str">
        <f t="shared" si="68"/>
        <v/>
      </c>
      <c r="U108" t="str">
        <f t="shared" si="68"/>
        <v/>
      </c>
      <c r="V108" t="str">
        <f t="shared" si="68"/>
        <v/>
      </c>
      <c r="W108" t="str">
        <f t="shared" si="68"/>
        <v/>
      </c>
      <c r="X108" t="str">
        <f t="shared" si="68"/>
        <v/>
      </c>
      <c r="Y108" t="str">
        <f t="shared" si="68"/>
        <v xml:space="preserve">Co-ordinates, </v>
      </c>
      <c r="Z108" t="str">
        <f t="shared" si="68"/>
        <v/>
      </c>
      <c r="AA108" t="str">
        <f t="shared" si="68"/>
        <v/>
      </c>
      <c r="AB108" t="str">
        <f t="shared" si="68"/>
        <v/>
      </c>
      <c r="AC108" t="str">
        <f t="shared" si="68"/>
        <v/>
      </c>
      <c r="AD108" t="str">
        <f t="shared" si="68"/>
        <v/>
      </c>
    </row>
    <row r="109" spans="2:30" ht="17" customHeight="1" x14ac:dyDescent="0.2">
      <c r="B109">
        <v>7</v>
      </c>
      <c r="F109" t="str">
        <f t="shared" ref="F109:AD109" si="69">IF(F79&gt;$B$60,$D79&amp;", ","")</f>
        <v/>
      </c>
      <c r="G109" t="str">
        <f t="shared" si="69"/>
        <v/>
      </c>
      <c r="H109" t="str">
        <f t="shared" si="69"/>
        <v/>
      </c>
      <c r="I109" t="str">
        <f t="shared" si="69"/>
        <v/>
      </c>
      <c r="J109" t="str">
        <f t="shared" si="69"/>
        <v xml:space="preserve">Averages, </v>
      </c>
      <c r="K109" t="str">
        <f t="shared" si="69"/>
        <v/>
      </c>
      <c r="L109" t="str">
        <f t="shared" si="69"/>
        <v/>
      </c>
      <c r="M109" t="str">
        <f t="shared" si="69"/>
        <v/>
      </c>
      <c r="N109" t="str">
        <f t="shared" si="69"/>
        <v/>
      </c>
      <c r="O109" t="str">
        <f t="shared" si="69"/>
        <v xml:space="preserve">Averages, </v>
      </c>
      <c r="P109" t="str">
        <f t="shared" si="69"/>
        <v/>
      </c>
      <c r="Q109" t="str">
        <f t="shared" si="69"/>
        <v/>
      </c>
      <c r="R109" t="str">
        <f t="shared" si="69"/>
        <v/>
      </c>
      <c r="S109" t="str">
        <f t="shared" si="69"/>
        <v/>
      </c>
      <c r="T109" t="str">
        <f t="shared" si="69"/>
        <v/>
      </c>
      <c r="U109" t="str">
        <f t="shared" si="69"/>
        <v/>
      </c>
      <c r="V109" t="str">
        <f t="shared" si="69"/>
        <v/>
      </c>
      <c r="W109" t="str">
        <f t="shared" si="69"/>
        <v/>
      </c>
      <c r="X109" t="str">
        <f t="shared" si="69"/>
        <v/>
      </c>
      <c r="Y109" t="str">
        <f t="shared" si="69"/>
        <v xml:space="preserve">Averages, </v>
      </c>
      <c r="Z109" t="str">
        <f t="shared" si="69"/>
        <v/>
      </c>
      <c r="AA109" t="str">
        <f t="shared" si="69"/>
        <v/>
      </c>
      <c r="AB109" t="str">
        <f t="shared" si="69"/>
        <v/>
      </c>
      <c r="AC109" t="str">
        <f t="shared" si="69"/>
        <v/>
      </c>
      <c r="AD109" t="str">
        <f t="shared" si="69"/>
        <v/>
      </c>
    </row>
    <row r="110" spans="2:30" ht="17" customHeight="1" x14ac:dyDescent="0.2">
      <c r="B110">
        <v>8</v>
      </c>
      <c r="F110" t="str">
        <f t="shared" ref="F110:AD110" si="70">IF(F80&gt;$B$60,$D80&amp;", ","")</f>
        <v/>
      </c>
      <c r="G110" t="str">
        <f t="shared" si="70"/>
        <v/>
      </c>
      <c r="H110" t="str">
        <f t="shared" si="70"/>
        <v/>
      </c>
      <c r="I110" t="str">
        <f t="shared" si="70"/>
        <v/>
      </c>
      <c r="J110" t="str">
        <f t="shared" si="70"/>
        <v/>
      </c>
      <c r="K110" t="str">
        <f t="shared" si="70"/>
        <v/>
      </c>
      <c r="L110" t="str">
        <f t="shared" si="70"/>
        <v/>
      </c>
      <c r="M110" t="str">
        <f t="shared" si="70"/>
        <v/>
      </c>
      <c r="N110" t="str">
        <f t="shared" si="70"/>
        <v/>
      </c>
      <c r="O110" t="str">
        <f t="shared" si="70"/>
        <v/>
      </c>
      <c r="P110" t="str">
        <f t="shared" si="70"/>
        <v/>
      </c>
      <c r="Q110" t="str">
        <f t="shared" si="70"/>
        <v/>
      </c>
      <c r="R110" t="str">
        <f t="shared" si="70"/>
        <v/>
      </c>
      <c r="S110" t="str">
        <f t="shared" si="70"/>
        <v/>
      </c>
      <c r="T110" t="str">
        <f t="shared" si="70"/>
        <v/>
      </c>
      <c r="U110" t="str">
        <f t="shared" si="70"/>
        <v/>
      </c>
      <c r="V110" t="str">
        <f t="shared" si="70"/>
        <v/>
      </c>
      <c r="W110" t="str">
        <f t="shared" si="70"/>
        <v/>
      </c>
      <c r="X110" t="str">
        <f t="shared" si="70"/>
        <v/>
      </c>
      <c r="Y110" t="str">
        <f t="shared" si="70"/>
        <v xml:space="preserve">Expressios &amp; Formula, </v>
      </c>
      <c r="Z110" t="str">
        <f t="shared" si="70"/>
        <v/>
      </c>
      <c r="AA110" t="str">
        <f t="shared" si="70"/>
        <v/>
      </c>
      <c r="AB110" t="str">
        <f t="shared" si="70"/>
        <v/>
      </c>
      <c r="AC110" t="str">
        <f t="shared" si="70"/>
        <v/>
      </c>
      <c r="AD110" t="str">
        <f t="shared" si="70"/>
        <v/>
      </c>
    </row>
    <row r="111" spans="2:30" ht="17" customHeight="1" x14ac:dyDescent="0.2">
      <c r="B111">
        <v>9</v>
      </c>
      <c r="F111" t="str">
        <f t="shared" ref="F111:AD111" si="71">IF(F81&gt;$B$60,$D81&amp;", ","")</f>
        <v/>
      </c>
      <c r="G111" t="str">
        <f t="shared" si="71"/>
        <v/>
      </c>
      <c r="H111" t="str">
        <f t="shared" si="71"/>
        <v/>
      </c>
      <c r="I111" t="str">
        <f t="shared" si="71"/>
        <v/>
      </c>
      <c r="J111" t="str">
        <f t="shared" si="71"/>
        <v/>
      </c>
      <c r="K111" t="str">
        <f t="shared" si="71"/>
        <v/>
      </c>
      <c r="L111" t="str">
        <f t="shared" si="71"/>
        <v/>
      </c>
      <c r="M111" t="str">
        <f t="shared" si="71"/>
        <v/>
      </c>
      <c r="N111" t="str">
        <f t="shared" si="71"/>
        <v/>
      </c>
      <c r="O111" t="str">
        <f t="shared" si="71"/>
        <v/>
      </c>
      <c r="P111" t="str">
        <f t="shared" si="71"/>
        <v/>
      </c>
      <c r="Q111" t="str">
        <f t="shared" si="71"/>
        <v/>
      </c>
      <c r="R111" t="str">
        <f t="shared" si="71"/>
        <v/>
      </c>
      <c r="S111" t="str">
        <f t="shared" si="71"/>
        <v/>
      </c>
      <c r="T111" t="str">
        <f t="shared" si="71"/>
        <v/>
      </c>
      <c r="U111" t="str">
        <f t="shared" si="71"/>
        <v/>
      </c>
      <c r="V111" t="str">
        <f t="shared" si="71"/>
        <v/>
      </c>
      <c r="W111" t="str">
        <f t="shared" si="71"/>
        <v/>
      </c>
      <c r="X111" t="str">
        <f t="shared" si="71"/>
        <v/>
      </c>
      <c r="Y111" t="str">
        <f t="shared" si="71"/>
        <v xml:space="preserve">Conversion Graph, </v>
      </c>
      <c r="Z111" t="str">
        <f t="shared" si="71"/>
        <v/>
      </c>
      <c r="AA111" t="str">
        <f t="shared" si="71"/>
        <v/>
      </c>
      <c r="AB111" t="str">
        <f t="shared" si="71"/>
        <v/>
      </c>
      <c r="AC111" t="str">
        <f t="shared" si="71"/>
        <v/>
      </c>
      <c r="AD111" t="str">
        <f t="shared" si="71"/>
        <v/>
      </c>
    </row>
    <row r="112" spans="2:30" ht="17" customHeight="1" x14ac:dyDescent="0.2">
      <c r="B112">
        <v>10</v>
      </c>
      <c r="F112" t="str">
        <f t="shared" ref="F112:AD112" si="72">IF(F82&gt;$B$60,$D82&amp;", ","")</f>
        <v/>
      </c>
      <c r="G112" t="str">
        <f t="shared" si="72"/>
        <v/>
      </c>
      <c r="H112" t="str">
        <f t="shared" si="72"/>
        <v/>
      </c>
      <c r="I112" t="str">
        <f t="shared" si="72"/>
        <v/>
      </c>
      <c r="J112" t="str">
        <f t="shared" si="72"/>
        <v/>
      </c>
      <c r="K112" t="str">
        <f t="shared" si="72"/>
        <v/>
      </c>
      <c r="L112" t="str">
        <f t="shared" si="72"/>
        <v/>
      </c>
      <c r="M112" t="str">
        <f t="shared" si="72"/>
        <v/>
      </c>
      <c r="N112" t="str">
        <f t="shared" si="72"/>
        <v/>
      </c>
      <c r="O112" t="str">
        <f t="shared" si="72"/>
        <v/>
      </c>
      <c r="P112" t="str">
        <f t="shared" si="72"/>
        <v/>
      </c>
      <c r="Q112" t="str">
        <f t="shared" si="72"/>
        <v/>
      </c>
      <c r="R112" t="str">
        <f t="shared" si="72"/>
        <v/>
      </c>
      <c r="S112" t="str">
        <f t="shared" si="72"/>
        <v/>
      </c>
      <c r="T112" t="str">
        <f t="shared" si="72"/>
        <v/>
      </c>
      <c r="U112" t="str">
        <f t="shared" si="72"/>
        <v/>
      </c>
      <c r="V112" t="str">
        <f t="shared" si="72"/>
        <v/>
      </c>
      <c r="W112" t="str">
        <f t="shared" si="72"/>
        <v/>
      </c>
      <c r="X112" t="str">
        <f t="shared" si="72"/>
        <v/>
      </c>
      <c r="Y112" t="str">
        <f t="shared" si="72"/>
        <v/>
      </c>
      <c r="Z112" t="str">
        <f t="shared" si="72"/>
        <v/>
      </c>
      <c r="AA112" t="str">
        <f t="shared" si="72"/>
        <v/>
      </c>
      <c r="AB112" t="str">
        <f t="shared" si="72"/>
        <v/>
      </c>
      <c r="AC112" t="str">
        <f t="shared" si="72"/>
        <v/>
      </c>
      <c r="AD112" t="str">
        <f t="shared" si="72"/>
        <v/>
      </c>
    </row>
    <row r="113" spans="2:30" ht="17" customHeight="1" x14ac:dyDescent="0.2">
      <c r="B113">
        <v>11</v>
      </c>
      <c r="F113" t="str">
        <f t="shared" ref="F113:AD113" si="73">IF(F83&gt;$B$60,$D83&amp;", ","")</f>
        <v/>
      </c>
      <c r="G113" t="str">
        <f t="shared" si="73"/>
        <v/>
      </c>
      <c r="H113" t="str">
        <f t="shared" si="73"/>
        <v/>
      </c>
      <c r="I113" t="str">
        <f t="shared" si="73"/>
        <v/>
      </c>
      <c r="J113" t="str">
        <f t="shared" si="73"/>
        <v/>
      </c>
      <c r="K113" t="str">
        <f t="shared" si="73"/>
        <v/>
      </c>
      <c r="L113" t="str">
        <f t="shared" si="73"/>
        <v/>
      </c>
      <c r="M113" t="str">
        <f t="shared" si="73"/>
        <v/>
      </c>
      <c r="N113" t="str">
        <f t="shared" si="73"/>
        <v/>
      </c>
      <c r="O113" t="str">
        <f t="shared" si="73"/>
        <v/>
      </c>
      <c r="P113" t="str">
        <f t="shared" si="73"/>
        <v/>
      </c>
      <c r="Q113" t="str">
        <f t="shared" si="73"/>
        <v/>
      </c>
      <c r="R113" t="str">
        <f t="shared" si="73"/>
        <v/>
      </c>
      <c r="S113" t="str">
        <f t="shared" si="73"/>
        <v/>
      </c>
      <c r="T113" t="str">
        <f t="shared" si="73"/>
        <v/>
      </c>
      <c r="U113" t="str">
        <f t="shared" si="73"/>
        <v/>
      </c>
      <c r="V113" t="str">
        <f t="shared" si="73"/>
        <v/>
      </c>
      <c r="W113" t="str">
        <f t="shared" si="73"/>
        <v/>
      </c>
      <c r="X113" t="str">
        <f t="shared" si="73"/>
        <v/>
      </c>
      <c r="Y113" t="str">
        <f t="shared" si="73"/>
        <v/>
      </c>
      <c r="Z113" t="str">
        <f t="shared" si="73"/>
        <v/>
      </c>
      <c r="AA113" t="str">
        <f t="shared" si="73"/>
        <v/>
      </c>
      <c r="AB113" t="str">
        <f t="shared" si="73"/>
        <v/>
      </c>
      <c r="AC113" t="str">
        <f t="shared" si="73"/>
        <v/>
      </c>
      <c r="AD113" t="str">
        <f t="shared" si="73"/>
        <v/>
      </c>
    </row>
    <row r="114" spans="2:30" ht="17" customHeight="1" x14ac:dyDescent="0.2">
      <c r="B114">
        <v>12</v>
      </c>
      <c r="F114" t="str">
        <f t="shared" ref="F114:AD114" si="74">IF(F84&gt;$B$60,$D84&amp;", ","")</f>
        <v/>
      </c>
      <c r="G114" t="str">
        <f t="shared" si="74"/>
        <v/>
      </c>
      <c r="H114" t="str">
        <f t="shared" si="74"/>
        <v/>
      </c>
      <c r="I114" t="str">
        <f t="shared" si="74"/>
        <v/>
      </c>
      <c r="J114" t="str">
        <f t="shared" si="74"/>
        <v/>
      </c>
      <c r="K114" t="str">
        <f t="shared" si="74"/>
        <v/>
      </c>
      <c r="L114" t="str">
        <f t="shared" si="74"/>
        <v/>
      </c>
      <c r="M114" t="str">
        <f t="shared" si="74"/>
        <v/>
      </c>
      <c r="N114" t="str">
        <f t="shared" si="74"/>
        <v/>
      </c>
      <c r="O114" t="str">
        <f t="shared" si="74"/>
        <v/>
      </c>
      <c r="P114" t="str">
        <f t="shared" si="74"/>
        <v/>
      </c>
      <c r="Q114" t="str">
        <f t="shared" si="74"/>
        <v/>
      </c>
      <c r="R114" t="str">
        <f t="shared" si="74"/>
        <v/>
      </c>
      <c r="S114" t="str">
        <f t="shared" si="74"/>
        <v/>
      </c>
      <c r="T114" t="str">
        <f t="shared" si="74"/>
        <v/>
      </c>
      <c r="U114" t="str">
        <f t="shared" si="74"/>
        <v/>
      </c>
      <c r="V114" t="str">
        <f t="shared" si="74"/>
        <v/>
      </c>
      <c r="W114" t="str">
        <f t="shared" si="74"/>
        <v/>
      </c>
      <c r="X114" t="str">
        <f t="shared" si="74"/>
        <v/>
      </c>
      <c r="Y114" t="str">
        <f t="shared" si="74"/>
        <v/>
      </c>
      <c r="Z114" t="str">
        <f t="shared" si="74"/>
        <v/>
      </c>
      <c r="AA114" t="str">
        <f t="shared" si="74"/>
        <v/>
      </c>
      <c r="AB114" t="str">
        <f t="shared" si="74"/>
        <v/>
      </c>
      <c r="AC114" t="str">
        <f t="shared" si="74"/>
        <v/>
      </c>
      <c r="AD114" t="str">
        <f t="shared" si="74"/>
        <v/>
      </c>
    </row>
    <row r="115" spans="2:30" ht="17" customHeight="1" x14ac:dyDescent="0.2">
      <c r="B115">
        <v>13</v>
      </c>
      <c r="F115" t="str">
        <f t="shared" ref="F115:AD115" si="75">IF(F85&gt;$B$60,$D85&amp;", ","")</f>
        <v/>
      </c>
      <c r="G115" t="str">
        <f t="shared" si="75"/>
        <v/>
      </c>
      <c r="H115" t="str">
        <f t="shared" si="75"/>
        <v/>
      </c>
      <c r="I115" t="str">
        <f t="shared" si="75"/>
        <v/>
      </c>
      <c r="J115" t="str">
        <f t="shared" si="75"/>
        <v xml:space="preserve">Transformation, </v>
      </c>
      <c r="K115" t="str">
        <f t="shared" si="75"/>
        <v/>
      </c>
      <c r="L115" t="str">
        <f t="shared" si="75"/>
        <v/>
      </c>
      <c r="M115" t="str">
        <f t="shared" si="75"/>
        <v/>
      </c>
      <c r="N115" t="str">
        <f t="shared" si="75"/>
        <v/>
      </c>
      <c r="O115" t="str">
        <f t="shared" si="75"/>
        <v/>
      </c>
      <c r="P115" t="str">
        <f t="shared" si="75"/>
        <v/>
      </c>
      <c r="Q115" t="str">
        <f t="shared" si="75"/>
        <v/>
      </c>
      <c r="R115" t="str">
        <f t="shared" si="75"/>
        <v/>
      </c>
      <c r="S115" t="str">
        <f t="shared" si="75"/>
        <v/>
      </c>
      <c r="T115" t="str">
        <f t="shared" si="75"/>
        <v/>
      </c>
      <c r="U115" t="str">
        <f t="shared" si="75"/>
        <v/>
      </c>
      <c r="V115" t="str">
        <f t="shared" si="75"/>
        <v/>
      </c>
      <c r="W115" t="str">
        <f t="shared" si="75"/>
        <v/>
      </c>
      <c r="X115" t="str">
        <f t="shared" si="75"/>
        <v/>
      </c>
      <c r="Y115" t="str">
        <f t="shared" si="75"/>
        <v/>
      </c>
      <c r="Z115" t="str">
        <f t="shared" si="75"/>
        <v/>
      </c>
      <c r="AA115" t="str">
        <f t="shared" si="75"/>
        <v/>
      </c>
      <c r="AB115" t="str">
        <f t="shared" si="75"/>
        <v/>
      </c>
      <c r="AC115" t="str">
        <f t="shared" si="75"/>
        <v/>
      </c>
      <c r="AD115" t="str">
        <f t="shared" si="75"/>
        <v/>
      </c>
    </row>
    <row r="116" spans="2:30" ht="17" customHeight="1" x14ac:dyDescent="0.2">
      <c r="B116">
        <v>14</v>
      </c>
      <c r="F116" t="str">
        <f t="shared" ref="F116:AD116" si="76">IF(F86&gt;$B$60,$D86&amp;", ","")</f>
        <v/>
      </c>
      <c r="G116" t="str">
        <f t="shared" si="76"/>
        <v/>
      </c>
      <c r="H116" t="str">
        <f t="shared" si="76"/>
        <v/>
      </c>
      <c r="I116" t="str">
        <f t="shared" si="76"/>
        <v/>
      </c>
      <c r="J116" t="str">
        <f t="shared" si="76"/>
        <v/>
      </c>
      <c r="K116" t="str">
        <f t="shared" si="76"/>
        <v/>
      </c>
      <c r="L116" t="str">
        <f t="shared" si="76"/>
        <v/>
      </c>
      <c r="M116" t="str">
        <f t="shared" si="76"/>
        <v/>
      </c>
      <c r="N116" t="str">
        <f t="shared" si="76"/>
        <v/>
      </c>
      <c r="O116" t="str">
        <f t="shared" si="76"/>
        <v/>
      </c>
      <c r="P116" t="str">
        <f t="shared" si="76"/>
        <v/>
      </c>
      <c r="Q116" t="str">
        <f t="shared" si="76"/>
        <v/>
      </c>
      <c r="R116" t="str">
        <f t="shared" si="76"/>
        <v/>
      </c>
      <c r="S116" t="str">
        <f t="shared" si="76"/>
        <v/>
      </c>
      <c r="T116" t="str">
        <f t="shared" si="76"/>
        <v/>
      </c>
      <c r="U116" t="str">
        <f t="shared" si="76"/>
        <v/>
      </c>
      <c r="V116" t="str">
        <f t="shared" si="76"/>
        <v/>
      </c>
      <c r="W116" t="str">
        <f t="shared" si="76"/>
        <v/>
      </c>
      <c r="X116" t="str">
        <f t="shared" si="76"/>
        <v/>
      </c>
      <c r="Y116" t="str">
        <f t="shared" si="76"/>
        <v/>
      </c>
      <c r="Z116" t="str">
        <f t="shared" si="76"/>
        <v/>
      </c>
      <c r="AA116" t="str">
        <f t="shared" si="76"/>
        <v/>
      </c>
      <c r="AB116" t="str">
        <f t="shared" si="76"/>
        <v/>
      </c>
      <c r="AC116" t="str">
        <f t="shared" si="76"/>
        <v/>
      </c>
      <c r="AD116" t="str">
        <f t="shared" si="76"/>
        <v/>
      </c>
    </row>
    <row r="117" spans="2:30" ht="17" customHeight="1" x14ac:dyDescent="0.2">
      <c r="B117">
        <v>15</v>
      </c>
      <c r="F117" t="str">
        <f t="shared" ref="F117:AD117" si="77">IF(F87&gt;$B$60,$D87&amp;", ","")</f>
        <v/>
      </c>
      <c r="G117" t="str">
        <f t="shared" si="77"/>
        <v/>
      </c>
      <c r="H117" t="str">
        <f t="shared" si="77"/>
        <v/>
      </c>
      <c r="I117" t="str">
        <f t="shared" si="77"/>
        <v/>
      </c>
      <c r="J117" t="str">
        <f t="shared" si="77"/>
        <v/>
      </c>
      <c r="K117" t="str">
        <f t="shared" si="77"/>
        <v/>
      </c>
      <c r="L117" t="str">
        <f t="shared" si="77"/>
        <v/>
      </c>
      <c r="M117" t="str">
        <f t="shared" si="77"/>
        <v/>
      </c>
      <c r="N117" t="str">
        <f t="shared" si="77"/>
        <v/>
      </c>
      <c r="O117" t="str">
        <f t="shared" si="77"/>
        <v/>
      </c>
      <c r="P117" t="str">
        <f t="shared" si="77"/>
        <v/>
      </c>
      <c r="Q117" t="str">
        <f t="shared" si="77"/>
        <v/>
      </c>
      <c r="R117" t="str">
        <f t="shared" si="77"/>
        <v/>
      </c>
      <c r="S117" t="str">
        <f t="shared" si="77"/>
        <v/>
      </c>
      <c r="T117" t="str">
        <f t="shared" si="77"/>
        <v/>
      </c>
      <c r="U117" t="str">
        <f t="shared" si="77"/>
        <v/>
      </c>
      <c r="V117" t="str">
        <f t="shared" si="77"/>
        <v/>
      </c>
      <c r="W117" t="str">
        <f t="shared" si="77"/>
        <v/>
      </c>
      <c r="X117" t="str">
        <f t="shared" si="77"/>
        <v/>
      </c>
      <c r="Y117" t="str">
        <f t="shared" si="77"/>
        <v/>
      </c>
      <c r="Z117" t="str">
        <f t="shared" si="77"/>
        <v/>
      </c>
      <c r="AA117" t="str">
        <f t="shared" si="77"/>
        <v/>
      </c>
      <c r="AB117" t="str">
        <f t="shared" si="77"/>
        <v/>
      </c>
      <c r="AC117" t="str">
        <f t="shared" si="77"/>
        <v/>
      </c>
      <c r="AD117" t="str">
        <f t="shared" si="77"/>
        <v/>
      </c>
    </row>
    <row r="118" spans="2:30" ht="17" customHeight="1" x14ac:dyDescent="0.2">
      <c r="B118">
        <v>16</v>
      </c>
      <c r="F118" t="str">
        <f t="shared" ref="F118:AD118" si="78">IF(F88&gt;$B$60,$D88&amp;", ","")</f>
        <v/>
      </c>
      <c r="G118" t="str">
        <f t="shared" si="78"/>
        <v/>
      </c>
      <c r="H118" t="str">
        <f t="shared" si="78"/>
        <v/>
      </c>
      <c r="I118" t="str">
        <f t="shared" si="78"/>
        <v/>
      </c>
      <c r="J118" t="str">
        <f t="shared" si="78"/>
        <v/>
      </c>
      <c r="K118" t="str">
        <f t="shared" si="78"/>
        <v/>
      </c>
      <c r="L118" t="str">
        <f t="shared" si="78"/>
        <v/>
      </c>
      <c r="M118" t="str">
        <f t="shared" si="78"/>
        <v/>
      </c>
      <c r="N118" t="str">
        <f t="shared" si="78"/>
        <v/>
      </c>
      <c r="O118" t="str">
        <f t="shared" si="78"/>
        <v/>
      </c>
      <c r="P118" t="str">
        <f t="shared" si="78"/>
        <v/>
      </c>
      <c r="Q118" t="str">
        <f t="shared" si="78"/>
        <v/>
      </c>
      <c r="R118" t="str">
        <f t="shared" si="78"/>
        <v/>
      </c>
      <c r="S118" t="str">
        <f t="shared" si="78"/>
        <v/>
      </c>
      <c r="T118" t="str">
        <f t="shared" si="78"/>
        <v/>
      </c>
      <c r="U118" t="str">
        <f t="shared" si="78"/>
        <v/>
      </c>
      <c r="V118" t="str">
        <f t="shared" si="78"/>
        <v/>
      </c>
      <c r="W118" t="str">
        <f t="shared" si="78"/>
        <v/>
      </c>
      <c r="X118" t="str">
        <f t="shared" si="78"/>
        <v/>
      </c>
      <c r="Y118" t="str">
        <f t="shared" si="78"/>
        <v/>
      </c>
      <c r="Z118" t="str">
        <f t="shared" si="78"/>
        <v/>
      </c>
      <c r="AA118" t="str">
        <f t="shared" si="78"/>
        <v/>
      </c>
      <c r="AB118" t="str">
        <f t="shared" si="78"/>
        <v/>
      </c>
      <c r="AC118" t="str">
        <f t="shared" si="78"/>
        <v/>
      </c>
      <c r="AD118" t="str">
        <f t="shared" si="78"/>
        <v/>
      </c>
    </row>
    <row r="119" spans="2:30" ht="17" customHeight="1" x14ac:dyDescent="0.2">
      <c r="B119">
        <v>17</v>
      </c>
      <c r="F119" t="str">
        <f t="shared" ref="F119:AD119" si="79">IF(F89&gt;$B$60,$D89&amp;", ","")</f>
        <v/>
      </c>
      <c r="G119" t="str">
        <f t="shared" si="79"/>
        <v/>
      </c>
      <c r="H119" t="str">
        <f t="shared" si="79"/>
        <v/>
      </c>
      <c r="I119" t="str">
        <f t="shared" si="79"/>
        <v/>
      </c>
      <c r="J119" t="str">
        <f t="shared" si="79"/>
        <v/>
      </c>
      <c r="K119" t="str">
        <f t="shared" si="79"/>
        <v/>
      </c>
      <c r="L119" t="str">
        <f t="shared" si="79"/>
        <v/>
      </c>
      <c r="M119" t="str">
        <f t="shared" si="79"/>
        <v/>
      </c>
      <c r="N119" t="str">
        <f t="shared" si="79"/>
        <v/>
      </c>
      <c r="O119" t="str">
        <f t="shared" si="79"/>
        <v/>
      </c>
      <c r="P119" t="str">
        <f t="shared" si="79"/>
        <v/>
      </c>
      <c r="Q119" t="str">
        <f t="shared" si="79"/>
        <v/>
      </c>
      <c r="R119" t="str">
        <f t="shared" si="79"/>
        <v/>
      </c>
      <c r="S119" t="str">
        <f t="shared" si="79"/>
        <v/>
      </c>
      <c r="T119" t="str">
        <f t="shared" si="79"/>
        <v/>
      </c>
      <c r="U119" t="str">
        <f t="shared" si="79"/>
        <v/>
      </c>
      <c r="V119" t="str">
        <f t="shared" si="79"/>
        <v/>
      </c>
      <c r="W119" t="str">
        <f t="shared" si="79"/>
        <v/>
      </c>
      <c r="X119" t="str">
        <f t="shared" si="79"/>
        <v/>
      </c>
      <c r="Y119" t="str">
        <f t="shared" si="79"/>
        <v/>
      </c>
      <c r="Z119" t="str">
        <f t="shared" si="79"/>
        <v/>
      </c>
      <c r="AA119" t="str">
        <f t="shared" si="79"/>
        <v/>
      </c>
      <c r="AB119" t="str">
        <f t="shared" si="79"/>
        <v/>
      </c>
      <c r="AC119" t="str">
        <f t="shared" si="79"/>
        <v/>
      </c>
      <c r="AD119" t="str">
        <f t="shared" si="79"/>
        <v/>
      </c>
    </row>
    <row r="120" spans="2:30" ht="17" customHeight="1" x14ac:dyDescent="0.2">
      <c r="B120">
        <v>18</v>
      </c>
      <c r="F120" t="str">
        <f t="shared" ref="F120:AD120" si="80">IF(F90&gt;$B$60,$D90&amp;", ","")</f>
        <v/>
      </c>
      <c r="G120" t="str">
        <f t="shared" si="80"/>
        <v/>
      </c>
      <c r="H120" t="str">
        <f t="shared" si="80"/>
        <v/>
      </c>
      <c r="I120" t="str">
        <f t="shared" si="80"/>
        <v/>
      </c>
      <c r="J120" t="str">
        <f t="shared" si="80"/>
        <v/>
      </c>
      <c r="K120" t="str">
        <f t="shared" si="80"/>
        <v/>
      </c>
      <c r="L120" t="str">
        <f t="shared" si="80"/>
        <v/>
      </c>
      <c r="M120" t="str">
        <f t="shared" si="80"/>
        <v/>
      </c>
      <c r="N120" t="str">
        <f t="shared" si="80"/>
        <v/>
      </c>
      <c r="O120" t="str">
        <f t="shared" si="80"/>
        <v/>
      </c>
      <c r="P120" t="str">
        <f t="shared" si="80"/>
        <v/>
      </c>
      <c r="Q120" t="str">
        <f t="shared" si="80"/>
        <v/>
      </c>
      <c r="R120" t="str">
        <f t="shared" si="80"/>
        <v/>
      </c>
      <c r="S120" t="str">
        <f t="shared" si="80"/>
        <v/>
      </c>
      <c r="T120" t="str">
        <f t="shared" si="80"/>
        <v/>
      </c>
      <c r="U120" t="str">
        <f t="shared" si="80"/>
        <v/>
      </c>
      <c r="V120" t="str">
        <f t="shared" si="80"/>
        <v/>
      </c>
      <c r="W120" t="str">
        <f t="shared" si="80"/>
        <v/>
      </c>
      <c r="X120" t="str">
        <f t="shared" si="80"/>
        <v/>
      </c>
      <c r="Y120" t="str">
        <f t="shared" si="80"/>
        <v/>
      </c>
      <c r="Z120" t="str">
        <f t="shared" si="80"/>
        <v/>
      </c>
      <c r="AA120" t="str">
        <f t="shared" si="80"/>
        <v/>
      </c>
      <c r="AB120" t="str">
        <f t="shared" si="80"/>
        <v/>
      </c>
      <c r="AC120" t="str">
        <f t="shared" si="80"/>
        <v/>
      </c>
      <c r="AD120" t="str">
        <f t="shared" si="80"/>
        <v/>
      </c>
    </row>
    <row r="121" spans="2:30" ht="17" customHeight="1" x14ac:dyDescent="0.2">
      <c r="B121">
        <v>19</v>
      </c>
      <c r="F121" t="str">
        <f t="shared" ref="F121:AD121" si="81">IF(F91&gt;$B$60,$D91&amp;", ","")</f>
        <v/>
      </c>
      <c r="G121" t="str">
        <f t="shared" si="81"/>
        <v/>
      </c>
      <c r="H121" t="str">
        <f t="shared" si="81"/>
        <v/>
      </c>
      <c r="I121" t="str">
        <f t="shared" si="81"/>
        <v/>
      </c>
      <c r="J121" t="str">
        <f t="shared" si="81"/>
        <v/>
      </c>
      <c r="K121" t="str">
        <f t="shared" si="81"/>
        <v/>
      </c>
      <c r="L121" t="str">
        <f t="shared" si="81"/>
        <v/>
      </c>
      <c r="M121" t="str">
        <f t="shared" si="81"/>
        <v/>
      </c>
      <c r="N121" t="str">
        <f t="shared" si="81"/>
        <v/>
      </c>
      <c r="O121" t="str">
        <f t="shared" si="81"/>
        <v/>
      </c>
      <c r="P121" t="str">
        <f t="shared" si="81"/>
        <v/>
      </c>
      <c r="Q121" t="str">
        <f t="shared" si="81"/>
        <v/>
      </c>
      <c r="R121" t="str">
        <f t="shared" si="81"/>
        <v/>
      </c>
      <c r="S121" t="str">
        <f t="shared" si="81"/>
        <v/>
      </c>
      <c r="T121" t="str">
        <f t="shared" si="81"/>
        <v/>
      </c>
      <c r="U121" t="str">
        <f t="shared" si="81"/>
        <v/>
      </c>
      <c r="V121" t="str">
        <f t="shared" si="81"/>
        <v/>
      </c>
      <c r="W121" t="str">
        <f t="shared" si="81"/>
        <v/>
      </c>
      <c r="X121" t="str">
        <f t="shared" si="81"/>
        <v/>
      </c>
      <c r="Y121" t="str">
        <f t="shared" si="81"/>
        <v/>
      </c>
      <c r="Z121" t="str">
        <f t="shared" si="81"/>
        <v/>
      </c>
      <c r="AA121" t="str">
        <f t="shared" si="81"/>
        <v/>
      </c>
      <c r="AB121" t="str">
        <f t="shared" si="81"/>
        <v/>
      </c>
      <c r="AC121" t="str">
        <f t="shared" si="81"/>
        <v/>
      </c>
      <c r="AD121" t="str">
        <f t="shared" si="81"/>
        <v/>
      </c>
    </row>
    <row r="122" spans="2:30" ht="17" customHeight="1" x14ac:dyDescent="0.2">
      <c r="B122">
        <v>20</v>
      </c>
      <c r="F122" t="str">
        <f t="shared" ref="F122:AD122" si="82">IF(F92&gt;$B$60,$D92&amp;", ","")</f>
        <v/>
      </c>
      <c r="G122" t="str">
        <f t="shared" si="82"/>
        <v/>
      </c>
      <c r="H122" t="str">
        <f t="shared" si="82"/>
        <v/>
      </c>
      <c r="I122" t="str">
        <f t="shared" si="82"/>
        <v/>
      </c>
      <c r="J122" t="str">
        <f t="shared" si="82"/>
        <v/>
      </c>
      <c r="K122" t="str">
        <f t="shared" si="82"/>
        <v/>
      </c>
      <c r="L122" t="str">
        <f t="shared" si="82"/>
        <v/>
      </c>
      <c r="M122" t="str">
        <f t="shared" si="82"/>
        <v/>
      </c>
      <c r="N122" t="str">
        <f t="shared" si="82"/>
        <v/>
      </c>
      <c r="O122" t="str">
        <f t="shared" si="82"/>
        <v/>
      </c>
      <c r="P122" t="str">
        <f t="shared" si="82"/>
        <v/>
      </c>
      <c r="Q122" t="str">
        <f t="shared" si="82"/>
        <v/>
      </c>
      <c r="R122" t="str">
        <f t="shared" si="82"/>
        <v/>
      </c>
      <c r="S122" t="str">
        <f t="shared" si="82"/>
        <v/>
      </c>
      <c r="T122" t="str">
        <f t="shared" si="82"/>
        <v/>
      </c>
      <c r="U122" t="str">
        <f t="shared" si="82"/>
        <v/>
      </c>
      <c r="V122" t="str">
        <f t="shared" si="82"/>
        <v/>
      </c>
      <c r="W122" t="str">
        <f t="shared" si="82"/>
        <v/>
      </c>
      <c r="X122" t="str">
        <f t="shared" si="82"/>
        <v/>
      </c>
      <c r="Y122" t="str">
        <f t="shared" si="82"/>
        <v/>
      </c>
      <c r="Z122" t="str">
        <f t="shared" si="82"/>
        <v/>
      </c>
      <c r="AA122" t="str">
        <f t="shared" si="82"/>
        <v/>
      </c>
      <c r="AB122" t="str">
        <f t="shared" si="82"/>
        <v/>
      </c>
      <c r="AC122" t="str">
        <f t="shared" si="82"/>
        <v/>
      </c>
      <c r="AD122" t="str">
        <f t="shared" si="82"/>
        <v/>
      </c>
    </row>
    <row r="123" spans="2:30" ht="17" customHeight="1" x14ac:dyDescent="0.2">
      <c r="B123">
        <v>21</v>
      </c>
      <c r="F123" t="str">
        <f t="shared" ref="F123:AD123" si="83">IF(F93&gt;$B$60,$D93&amp;", ","")</f>
        <v/>
      </c>
      <c r="G123" t="str">
        <f t="shared" si="83"/>
        <v/>
      </c>
      <c r="H123" t="str">
        <f t="shared" si="83"/>
        <v/>
      </c>
      <c r="I123" t="str">
        <f t="shared" si="83"/>
        <v/>
      </c>
      <c r="J123" t="str">
        <f t="shared" si="83"/>
        <v/>
      </c>
      <c r="K123" t="str">
        <f t="shared" si="83"/>
        <v/>
      </c>
      <c r="L123" t="str">
        <f t="shared" si="83"/>
        <v/>
      </c>
      <c r="M123" t="str">
        <f t="shared" si="83"/>
        <v/>
      </c>
      <c r="N123" t="str">
        <f t="shared" si="83"/>
        <v/>
      </c>
      <c r="O123" t="str">
        <f t="shared" si="83"/>
        <v/>
      </c>
      <c r="P123" t="str">
        <f t="shared" si="83"/>
        <v/>
      </c>
      <c r="Q123" t="str">
        <f t="shared" si="83"/>
        <v/>
      </c>
      <c r="R123" t="str">
        <f t="shared" si="83"/>
        <v/>
      </c>
      <c r="S123" t="str">
        <f t="shared" si="83"/>
        <v/>
      </c>
      <c r="T123" t="str">
        <f t="shared" si="83"/>
        <v/>
      </c>
      <c r="U123" t="str">
        <f t="shared" si="83"/>
        <v/>
      </c>
      <c r="V123" t="str">
        <f t="shared" si="83"/>
        <v/>
      </c>
      <c r="W123" t="str">
        <f t="shared" si="83"/>
        <v/>
      </c>
      <c r="X123" t="str">
        <f t="shared" si="83"/>
        <v/>
      </c>
      <c r="Y123" t="str">
        <f t="shared" si="83"/>
        <v/>
      </c>
      <c r="Z123" t="str">
        <f t="shared" si="83"/>
        <v/>
      </c>
      <c r="AA123" t="str">
        <f t="shared" si="83"/>
        <v/>
      </c>
      <c r="AB123" t="str">
        <f t="shared" si="83"/>
        <v/>
      </c>
      <c r="AC123" t="str">
        <f t="shared" si="83"/>
        <v/>
      </c>
      <c r="AD123" t="str">
        <f t="shared" si="83"/>
        <v/>
      </c>
    </row>
    <row r="124" spans="2:30" ht="17" customHeight="1" x14ac:dyDescent="0.2">
      <c r="B124">
        <v>22</v>
      </c>
      <c r="F124" t="str">
        <f t="shared" ref="F124:AD124" si="84">IF(F94&gt;$B$60,$D94&amp;", ","")</f>
        <v/>
      </c>
      <c r="G124" t="str">
        <f t="shared" si="84"/>
        <v/>
      </c>
      <c r="H124" t="str">
        <f t="shared" si="84"/>
        <v/>
      </c>
      <c r="I124" t="str">
        <f t="shared" si="84"/>
        <v/>
      </c>
      <c r="J124" t="str">
        <f t="shared" si="84"/>
        <v/>
      </c>
      <c r="K124" t="str">
        <f t="shared" si="84"/>
        <v/>
      </c>
      <c r="L124" t="str">
        <f t="shared" si="84"/>
        <v/>
      </c>
      <c r="M124" t="str">
        <f t="shared" si="84"/>
        <v/>
      </c>
      <c r="N124" t="str">
        <f t="shared" si="84"/>
        <v/>
      </c>
      <c r="O124" t="str">
        <f t="shared" si="84"/>
        <v/>
      </c>
      <c r="P124" t="str">
        <f t="shared" si="84"/>
        <v/>
      </c>
      <c r="Q124" t="str">
        <f t="shared" si="84"/>
        <v/>
      </c>
      <c r="R124" t="str">
        <f t="shared" si="84"/>
        <v/>
      </c>
      <c r="S124" t="str">
        <f t="shared" si="84"/>
        <v/>
      </c>
      <c r="T124" t="str">
        <f t="shared" si="84"/>
        <v/>
      </c>
      <c r="U124" t="str">
        <f t="shared" si="84"/>
        <v/>
      </c>
      <c r="V124" t="str">
        <f t="shared" si="84"/>
        <v/>
      </c>
      <c r="W124" t="str">
        <f t="shared" si="84"/>
        <v/>
      </c>
      <c r="X124" t="str">
        <f t="shared" si="84"/>
        <v/>
      </c>
      <c r="Y124" t="str">
        <f t="shared" si="84"/>
        <v/>
      </c>
      <c r="Z124" t="str">
        <f t="shared" si="84"/>
        <v/>
      </c>
      <c r="AA124" t="str">
        <f t="shared" si="84"/>
        <v/>
      </c>
      <c r="AB124" t="str">
        <f t="shared" si="84"/>
        <v/>
      </c>
      <c r="AC124" t="str">
        <f t="shared" si="84"/>
        <v/>
      </c>
      <c r="AD124" t="str">
        <f t="shared" si="84"/>
        <v/>
      </c>
    </row>
    <row r="125" spans="2:30" ht="17" customHeight="1" x14ac:dyDescent="0.2">
      <c r="B125">
        <v>23</v>
      </c>
      <c r="F125" t="str">
        <f t="shared" ref="F125:AD125" si="85">IF(F95&gt;$B$60,$D95&amp;", ","")</f>
        <v/>
      </c>
      <c r="G125" t="str">
        <f t="shared" si="85"/>
        <v/>
      </c>
      <c r="H125" t="str">
        <f t="shared" si="85"/>
        <v/>
      </c>
      <c r="I125" t="str">
        <f t="shared" si="85"/>
        <v/>
      </c>
      <c r="J125" t="str">
        <f t="shared" si="85"/>
        <v/>
      </c>
      <c r="K125" t="str">
        <f t="shared" si="85"/>
        <v/>
      </c>
      <c r="L125" t="str">
        <f t="shared" si="85"/>
        <v/>
      </c>
      <c r="M125" t="str">
        <f t="shared" si="85"/>
        <v/>
      </c>
      <c r="N125" t="str">
        <f t="shared" si="85"/>
        <v/>
      </c>
      <c r="O125" t="str">
        <f t="shared" si="85"/>
        <v/>
      </c>
      <c r="P125" t="str">
        <f t="shared" si="85"/>
        <v/>
      </c>
      <c r="Q125" t="str">
        <f t="shared" si="85"/>
        <v/>
      </c>
      <c r="R125" t="str">
        <f t="shared" si="85"/>
        <v/>
      </c>
      <c r="S125" t="str">
        <f t="shared" si="85"/>
        <v/>
      </c>
      <c r="T125" t="str">
        <f t="shared" si="85"/>
        <v/>
      </c>
      <c r="U125" t="str">
        <f t="shared" si="85"/>
        <v/>
      </c>
      <c r="V125" t="str">
        <f t="shared" si="85"/>
        <v/>
      </c>
      <c r="W125" t="str">
        <f t="shared" si="85"/>
        <v/>
      </c>
      <c r="X125" t="str">
        <f t="shared" si="85"/>
        <v/>
      </c>
      <c r="Y125" t="str">
        <f t="shared" si="85"/>
        <v/>
      </c>
      <c r="Z125" t="str">
        <f t="shared" si="85"/>
        <v/>
      </c>
      <c r="AA125" t="str">
        <f t="shared" si="85"/>
        <v/>
      </c>
      <c r="AB125" t="str">
        <f t="shared" si="85"/>
        <v/>
      </c>
      <c r="AC125" t="str">
        <f t="shared" si="85"/>
        <v/>
      </c>
      <c r="AD125" t="str">
        <f t="shared" si="85"/>
        <v/>
      </c>
    </row>
    <row r="126" spans="2:30" ht="17" customHeight="1" x14ac:dyDescent="0.2">
      <c r="B126">
        <v>24</v>
      </c>
      <c r="F126" t="str">
        <f t="shared" ref="F126:AD126" si="86">IF(F96&gt;$B$60,$D96&amp;", ","")</f>
        <v/>
      </c>
      <c r="G126" t="str">
        <f t="shared" si="86"/>
        <v/>
      </c>
      <c r="H126" t="str">
        <f t="shared" si="86"/>
        <v/>
      </c>
      <c r="I126" t="str">
        <f t="shared" si="86"/>
        <v/>
      </c>
      <c r="J126" t="str">
        <f t="shared" si="86"/>
        <v/>
      </c>
      <c r="K126" t="str">
        <f t="shared" si="86"/>
        <v/>
      </c>
      <c r="L126" t="str">
        <f t="shared" si="86"/>
        <v/>
      </c>
      <c r="M126" t="str">
        <f t="shared" si="86"/>
        <v/>
      </c>
      <c r="N126" t="str">
        <f t="shared" si="86"/>
        <v/>
      </c>
      <c r="O126" t="str">
        <f t="shared" si="86"/>
        <v/>
      </c>
      <c r="P126" t="str">
        <f t="shared" si="86"/>
        <v/>
      </c>
      <c r="Q126" t="str">
        <f t="shared" si="86"/>
        <v/>
      </c>
      <c r="R126" t="str">
        <f t="shared" si="86"/>
        <v/>
      </c>
      <c r="S126" t="str">
        <f t="shared" si="86"/>
        <v/>
      </c>
      <c r="T126" t="str">
        <f t="shared" si="86"/>
        <v/>
      </c>
      <c r="U126" t="str">
        <f t="shared" si="86"/>
        <v/>
      </c>
      <c r="V126" t="str">
        <f t="shared" si="86"/>
        <v/>
      </c>
      <c r="W126" t="str">
        <f t="shared" si="86"/>
        <v/>
      </c>
      <c r="X126" t="str">
        <f t="shared" si="86"/>
        <v/>
      </c>
      <c r="Y126" t="str">
        <f t="shared" si="86"/>
        <v/>
      </c>
      <c r="Z126" t="str">
        <f t="shared" si="86"/>
        <v/>
      </c>
      <c r="AA126" t="str">
        <f t="shared" si="86"/>
        <v/>
      </c>
      <c r="AB126" t="str">
        <f t="shared" si="86"/>
        <v/>
      </c>
      <c r="AC126" t="str">
        <f t="shared" si="86"/>
        <v/>
      </c>
      <c r="AD126" t="str">
        <f t="shared" si="86"/>
        <v/>
      </c>
    </row>
    <row r="127" spans="2:30" ht="17" customHeight="1" x14ac:dyDescent="0.2">
      <c r="B127">
        <v>25</v>
      </c>
      <c r="F127" t="str">
        <f t="shared" ref="F127:AD127" si="87">IF(F97&gt;$B$60,$D97&amp;", ","")</f>
        <v/>
      </c>
      <c r="G127" t="str">
        <f t="shared" si="87"/>
        <v/>
      </c>
      <c r="H127" t="str">
        <f t="shared" si="87"/>
        <v/>
      </c>
      <c r="I127" t="str">
        <f t="shared" si="87"/>
        <v/>
      </c>
      <c r="J127" t="str">
        <f t="shared" si="87"/>
        <v/>
      </c>
      <c r="K127" t="str">
        <f t="shared" si="87"/>
        <v/>
      </c>
      <c r="L127" t="str">
        <f t="shared" si="87"/>
        <v/>
      </c>
      <c r="M127" t="str">
        <f t="shared" si="87"/>
        <v/>
      </c>
      <c r="N127" t="str">
        <f t="shared" si="87"/>
        <v/>
      </c>
      <c r="O127" t="str">
        <f t="shared" si="87"/>
        <v/>
      </c>
      <c r="P127" t="str">
        <f t="shared" si="87"/>
        <v/>
      </c>
      <c r="Q127" t="str">
        <f t="shared" si="87"/>
        <v/>
      </c>
      <c r="R127" t="str">
        <f t="shared" si="87"/>
        <v/>
      </c>
      <c r="S127" t="str">
        <f t="shared" si="87"/>
        <v/>
      </c>
      <c r="T127" t="str">
        <f t="shared" si="87"/>
        <v/>
      </c>
      <c r="U127" t="str">
        <f t="shared" si="87"/>
        <v/>
      </c>
      <c r="V127" t="str">
        <f t="shared" si="87"/>
        <v/>
      </c>
      <c r="W127" t="str">
        <f t="shared" si="87"/>
        <v/>
      </c>
      <c r="X127" t="str">
        <f t="shared" si="87"/>
        <v/>
      </c>
      <c r="Y127" t="str">
        <f t="shared" si="87"/>
        <v/>
      </c>
      <c r="Z127" t="str">
        <f t="shared" si="87"/>
        <v/>
      </c>
      <c r="AA127" t="str">
        <f t="shared" si="87"/>
        <v/>
      </c>
      <c r="AB127" t="str">
        <f t="shared" si="87"/>
        <v/>
      </c>
      <c r="AC127" t="str">
        <f t="shared" si="87"/>
        <v/>
      </c>
      <c r="AD127" t="str">
        <f t="shared" si="87"/>
        <v/>
      </c>
    </row>
    <row r="128" spans="2:30" ht="17" customHeight="1" x14ac:dyDescent="0.2">
      <c r="B128">
        <v>26</v>
      </c>
      <c r="F128" t="str">
        <f t="shared" ref="F128:AD128" si="88">IF(F98&gt;$B$60,$D98&amp;", ","")</f>
        <v/>
      </c>
      <c r="G128" t="str">
        <f t="shared" si="88"/>
        <v/>
      </c>
      <c r="H128" t="str">
        <f t="shared" si="88"/>
        <v/>
      </c>
      <c r="I128" t="str">
        <f t="shared" si="88"/>
        <v/>
      </c>
      <c r="J128" t="str">
        <f t="shared" si="88"/>
        <v/>
      </c>
      <c r="K128" t="str">
        <f t="shared" si="88"/>
        <v/>
      </c>
      <c r="L128" t="str">
        <f t="shared" si="88"/>
        <v/>
      </c>
      <c r="M128" t="str">
        <f t="shared" si="88"/>
        <v/>
      </c>
      <c r="N128" t="str">
        <f t="shared" si="88"/>
        <v/>
      </c>
      <c r="O128" t="str">
        <f t="shared" si="88"/>
        <v/>
      </c>
      <c r="P128" t="str">
        <f t="shared" si="88"/>
        <v/>
      </c>
      <c r="Q128" t="str">
        <f t="shared" si="88"/>
        <v/>
      </c>
      <c r="R128" t="str">
        <f t="shared" si="88"/>
        <v/>
      </c>
      <c r="S128" t="str">
        <f t="shared" si="88"/>
        <v/>
      </c>
      <c r="T128" t="str">
        <f t="shared" si="88"/>
        <v/>
      </c>
      <c r="U128" t="str">
        <f t="shared" si="88"/>
        <v/>
      </c>
      <c r="V128" t="str">
        <f t="shared" si="88"/>
        <v/>
      </c>
      <c r="W128" t="str">
        <f t="shared" si="88"/>
        <v/>
      </c>
      <c r="X128" t="str">
        <f t="shared" si="88"/>
        <v/>
      </c>
      <c r="Y128" t="str">
        <f t="shared" si="88"/>
        <v/>
      </c>
      <c r="Z128" t="str">
        <f t="shared" si="88"/>
        <v/>
      </c>
      <c r="AA128" t="str">
        <f t="shared" si="88"/>
        <v/>
      </c>
      <c r="AB128" t="str">
        <f t="shared" si="88"/>
        <v/>
      </c>
      <c r="AC128" t="str">
        <f t="shared" si="88"/>
        <v/>
      </c>
      <c r="AD128" t="str">
        <f t="shared" si="88"/>
        <v/>
      </c>
    </row>
    <row r="129" spans="2:30" ht="17" customHeight="1" x14ac:dyDescent="0.2">
      <c r="B129">
        <v>27</v>
      </c>
      <c r="F129" t="str">
        <f t="shared" ref="F129:AD129" si="89">IF(F99&gt;$B$60,$D99&amp;", ","")</f>
        <v/>
      </c>
      <c r="G129" t="str">
        <f t="shared" si="89"/>
        <v/>
      </c>
      <c r="H129" t="str">
        <f t="shared" si="89"/>
        <v/>
      </c>
      <c r="I129" t="str">
        <f t="shared" si="89"/>
        <v/>
      </c>
      <c r="J129" t="str">
        <f t="shared" si="89"/>
        <v/>
      </c>
      <c r="K129" t="str">
        <f t="shared" si="89"/>
        <v/>
      </c>
      <c r="L129" t="str">
        <f t="shared" si="89"/>
        <v/>
      </c>
      <c r="M129" t="str">
        <f t="shared" si="89"/>
        <v/>
      </c>
      <c r="N129" t="str">
        <f t="shared" si="89"/>
        <v/>
      </c>
      <c r="O129" t="str">
        <f t="shared" si="89"/>
        <v/>
      </c>
      <c r="P129" t="str">
        <f t="shared" si="89"/>
        <v/>
      </c>
      <c r="Q129" t="str">
        <f t="shared" si="89"/>
        <v/>
      </c>
      <c r="R129" t="str">
        <f t="shared" si="89"/>
        <v/>
      </c>
      <c r="S129" t="str">
        <f t="shared" si="89"/>
        <v/>
      </c>
      <c r="T129" t="str">
        <f t="shared" si="89"/>
        <v/>
      </c>
      <c r="U129" t="str">
        <f t="shared" si="89"/>
        <v/>
      </c>
      <c r="V129" t="str">
        <f t="shared" si="89"/>
        <v/>
      </c>
      <c r="W129" t="str">
        <f t="shared" si="89"/>
        <v/>
      </c>
      <c r="X129" t="str">
        <f t="shared" si="89"/>
        <v/>
      </c>
      <c r="Y129" t="str">
        <f t="shared" si="89"/>
        <v/>
      </c>
      <c r="Z129" t="str">
        <f t="shared" si="89"/>
        <v/>
      </c>
      <c r="AA129" t="str">
        <f t="shared" si="89"/>
        <v/>
      </c>
      <c r="AB129" t="str">
        <f t="shared" si="89"/>
        <v/>
      </c>
      <c r="AC129" t="str">
        <f t="shared" si="89"/>
        <v/>
      </c>
      <c r="AD129" t="str">
        <f t="shared" si="89"/>
        <v/>
      </c>
    </row>
    <row r="130" spans="2:30" ht="17" customHeight="1" x14ac:dyDescent="0.2">
      <c r="B130">
        <v>28</v>
      </c>
      <c r="F130" t="str">
        <f t="shared" ref="F130:AD130" si="90">IF(F100&gt;$B$60,$D100&amp;", ","")</f>
        <v/>
      </c>
      <c r="G130" t="str">
        <f t="shared" si="90"/>
        <v/>
      </c>
      <c r="H130" t="str">
        <f t="shared" si="90"/>
        <v/>
      </c>
      <c r="I130" t="str">
        <f t="shared" si="90"/>
        <v/>
      </c>
      <c r="J130" t="str">
        <f t="shared" si="90"/>
        <v/>
      </c>
      <c r="K130" t="str">
        <f t="shared" si="90"/>
        <v/>
      </c>
      <c r="L130" t="str">
        <f t="shared" si="90"/>
        <v/>
      </c>
      <c r="M130" t="str">
        <f t="shared" si="90"/>
        <v/>
      </c>
      <c r="N130" t="str">
        <f t="shared" si="90"/>
        <v/>
      </c>
      <c r="O130" t="str">
        <f t="shared" si="90"/>
        <v/>
      </c>
      <c r="P130" t="str">
        <f t="shared" si="90"/>
        <v/>
      </c>
      <c r="Q130" t="str">
        <f t="shared" si="90"/>
        <v/>
      </c>
      <c r="R130" t="str">
        <f t="shared" si="90"/>
        <v/>
      </c>
      <c r="S130" t="str">
        <f t="shared" si="90"/>
        <v/>
      </c>
      <c r="T130" t="str">
        <f t="shared" si="90"/>
        <v/>
      </c>
      <c r="U130" t="str">
        <f t="shared" si="90"/>
        <v/>
      </c>
      <c r="V130" t="str">
        <f t="shared" si="90"/>
        <v/>
      </c>
      <c r="W130" t="str">
        <f t="shared" si="90"/>
        <v/>
      </c>
      <c r="X130" t="str">
        <f t="shared" si="90"/>
        <v/>
      </c>
      <c r="Y130" t="str">
        <f t="shared" si="90"/>
        <v/>
      </c>
      <c r="Z130" t="str">
        <f t="shared" si="90"/>
        <v/>
      </c>
      <c r="AA130" t="str">
        <f t="shared" si="90"/>
        <v/>
      </c>
      <c r="AB130" t="str">
        <f t="shared" si="90"/>
        <v/>
      </c>
      <c r="AC130" t="str">
        <f t="shared" si="90"/>
        <v/>
      </c>
      <c r="AD130" t="str">
        <f t="shared" si="90"/>
        <v/>
      </c>
    </row>
    <row r="131" spans="2:30" ht="17" customHeight="1" x14ac:dyDescent="0.2">
      <c r="B131">
        <v>29</v>
      </c>
      <c r="F131" t="str">
        <f t="shared" ref="F131:AD131" si="91">IF(F101&gt;$B$60,$D101&amp;", ","")</f>
        <v/>
      </c>
      <c r="G131" t="str">
        <f t="shared" si="91"/>
        <v/>
      </c>
      <c r="H131" t="str">
        <f t="shared" si="91"/>
        <v/>
      </c>
      <c r="I131" t="str">
        <f t="shared" si="91"/>
        <v/>
      </c>
      <c r="J131" t="str">
        <f t="shared" si="91"/>
        <v/>
      </c>
      <c r="K131" t="str">
        <f t="shared" si="91"/>
        <v/>
      </c>
      <c r="L131" t="str">
        <f t="shared" si="91"/>
        <v/>
      </c>
      <c r="M131" t="str">
        <f t="shared" si="91"/>
        <v/>
      </c>
      <c r="N131" t="str">
        <f t="shared" si="91"/>
        <v/>
      </c>
      <c r="O131" t="str">
        <f t="shared" si="91"/>
        <v/>
      </c>
      <c r="P131" t="str">
        <f t="shared" si="91"/>
        <v/>
      </c>
      <c r="Q131" t="str">
        <f t="shared" si="91"/>
        <v/>
      </c>
      <c r="R131" t="str">
        <f t="shared" si="91"/>
        <v/>
      </c>
      <c r="S131" t="str">
        <f t="shared" si="91"/>
        <v/>
      </c>
      <c r="T131" t="str">
        <f t="shared" si="91"/>
        <v/>
      </c>
      <c r="U131" t="str">
        <f t="shared" si="91"/>
        <v/>
      </c>
      <c r="V131" t="str">
        <f t="shared" si="91"/>
        <v/>
      </c>
      <c r="W131" t="str">
        <f t="shared" si="91"/>
        <v/>
      </c>
      <c r="X131" t="str">
        <f t="shared" si="91"/>
        <v/>
      </c>
      <c r="Y131" t="str">
        <f t="shared" si="91"/>
        <v/>
      </c>
      <c r="Z131" t="str">
        <f t="shared" si="91"/>
        <v/>
      </c>
      <c r="AA131" t="str">
        <f t="shared" si="91"/>
        <v/>
      </c>
      <c r="AB131" t="str">
        <f t="shared" si="91"/>
        <v/>
      </c>
      <c r="AC131" t="str">
        <f t="shared" si="91"/>
        <v/>
      </c>
      <c r="AD131" t="str">
        <f t="shared" si="91"/>
        <v/>
      </c>
    </row>
    <row r="133" spans="2:30" ht="17" customHeight="1" x14ac:dyDescent="0.2">
      <c r="B133" t="s">
        <v>111</v>
      </c>
    </row>
    <row r="134" spans="2:30" ht="17" customHeight="1" x14ac:dyDescent="0.2">
      <c r="B134">
        <v>1</v>
      </c>
      <c r="F134" t="str">
        <f t="shared" ref="F134:F162" si="92">IF(F73&lt;$B$61,$D73&amp;", ","")</f>
        <v xml:space="preserve">Number, </v>
      </c>
      <c r="G134" t="str">
        <f t="shared" ref="G134:H162" si="93">IF(G73&lt;$B$61,$D73&amp;", ","")</f>
        <v xml:space="preserve">Number, </v>
      </c>
      <c r="H134" t="str">
        <f t="shared" si="93"/>
        <v xml:space="preserve">Number, </v>
      </c>
      <c r="I134" t="str">
        <f t="shared" ref="I134:AD134" si="94">IF(I73&lt;$B$61,$D73&amp;", ","")</f>
        <v xml:space="preserve">Number, </v>
      </c>
      <c r="J134" t="str">
        <f t="shared" si="94"/>
        <v/>
      </c>
      <c r="K134" t="str">
        <f t="shared" si="94"/>
        <v xml:space="preserve">Number, </v>
      </c>
      <c r="L134" t="str">
        <f t="shared" si="94"/>
        <v xml:space="preserve">Number, </v>
      </c>
      <c r="M134" t="str">
        <f t="shared" si="94"/>
        <v xml:space="preserve">Number, </v>
      </c>
      <c r="N134" t="str">
        <f t="shared" si="94"/>
        <v xml:space="preserve">Number, </v>
      </c>
      <c r="O134" t="str">
        <f t="shared" si="94"/>
        <v/>
      </c>
      <c r="P134" t="str">
        <f t="shared" si="94"/>
        <v xml:space="preserve">Number, </v>
      </c>
      <c r="Q134" t="str">
        <f t="shared" si="94"/>
        <v xml:space="preserve">Number, </v>
      </c>
      <c r="R134" t="str">
        <f t="shared" si="94"/>
        <v xml:space="preserve">Number, </v>
      </c>
      <c r="S134" t="str">
        <f t="shared" si="94"/>
        <v xml:space="preserve">Number, </v>
      </c>
      <c r="T134" t="str">
        <f t="shared" si="94"/>
        <v xml:space="preserve">Number, </v>
      </c>
      <c r="U134" t="str">
        <f t="shared" si="94"/>
        <v/>
      </c>
      <c r="V134" t="str">
        <f t="shared" si="94"/>
        <v xml:space="preserve">Number, </v>
      </c>
      <c r="W134" t="str">
        <f t="shared" si="94"/>
        <v xml:space="preserve">Number, </v>
      </c>
      <c r="X134" t="str">
        <f t="shared" si="94"/>
        <v xml:space="preserve">Number, </v>
      </c>
      <c r="Y134" t="str">
        <f t="shared" si="94"/>
        <v/>
      </c>
      <c r="Z134" t="str">
        <f t="shared" si="94"/>
        <v xml:space="preserve">Number, </v>
      </c>
      <c r="AA134" t="str">
        <f t="shared" si="94"/>
        <v xml:space="preserve">Number, </v>
      </c>
      <c r="AB134" t="str">
        <f t="shared" si="94"/>
        <v xml:space="preserve">Number, </v>
      </c>
      <c r="AC134" t="str">
        <f t="shared" si="94"/>
        <v xml:space="preserve">Number, </v>
      </c>
      <c r="AD134" t="str">
        <f t="shared" si="94"/>
        <v xml:space="preserve">Number, </v>
      </c>
    </row>
    <row r="135" spans="2:30" ht="17" customHeight="1" x14ac:dyDescent="0.2">
      <c r="B135">
        <v>2</v>
      </c>
      <c r="F135" t="str">
        <f t="shared" si="92"/>
        <v xml:space="preserve">Probability, </v>
      </c>
      <c r="G135" t="str">
        <f t="shared" si="93"/>
        <v xml:space="preserve">Probability, </v>
      </c>
      <c r="H135" t="str">
        <f t="shared" si="93"/>
        <v xml:space="preserve">Probability, </v>
      </c>
      <c r="I135" t="str">
        <f t="shared" ref="I135:AD135" si="95">IF(I74&lt;$B$61,$D74&amp;", ","")</f>
        <v xml:space="preserve">Probability, </v>
      </c>
      <c r="J135" t="str">
        <f t="shared" si="95"/>
        <v/>
      </c>
      <c r="K135" t="str">
        <f t="shared" si="95"/>
        <v xml:space="preserve">Probability, </v>
      </c>
      <c r="L135" t="str">
        <f t="shared" si="95"/>
        <v xml:space="preserve">Probability, </v>
      </c>
      <c r="M135" t="str">
        <f t="shared" si="95"/>
        <v xml:space="preserve">Probability, </v>
      </c>
      <c r="N135" t="str">
        <f t="shared" si="95"/>
        <v xml:space="preserve">Probability, </v>
      </c>
      <c r="O135" t="str">
        <f t="shared" si="95"/>
        <v/>
      </c>
      <c r="P135" t="str">
        <f t="shared" si="95"/>
        <v xml:space="preserve">Probability, </v>
      </c>
      <c r="Q135" t="str">
        <f t="shared" si="95"/>
        <v xml:space="preserve">Probability, </v>
      </c>
      <c r="R135" t="str">
        <f t="shared" si="95"/>
        <v/>
      </c>
      <c r="S135" t="str">
        <f t="shared" si="95"/>
        <v xml:space="preserve">Probability, </v>
      </c>
      <c r="T135" t="str">
        <f t="shared" si="95"/>
        <v xml:space="preserve">Probability, </v>
      </c>
      <c r="U135" t="str">
        <f t="shared" si="95"/>
        <v/>
      </c>
      <c r="V135" t="str">
        <f t="shared" si="95"/>
        <v xml:space="preserve">Probability, </v>
      </c>
      <c r="W135" t="str">
        <f t="shared" si="95"/>
        <v xml:space="preserve">Probability, </v>
      </c>
      <c r="X135" t="str">
        <f t="shared" si="95"/>
        <v xml:space="preserve">Probability, </v>
      </c>
      <c r="Y135" t="str">
        <f t="shared" si="95"/>
        <v/>
      </c>
      <c r="Z135" t="str">
        <f t="shared" si="95"/>
        <v xml:space="preserve">Probability, </v>
      </c>
      <c r="AA135" t="str">
        <f t="shared" si="95"/>
        <v xml:space="preserve">Probability, </v>
      </c>
      <c r="AB135" t="str">
        <f t="shared" si="95"/>
        <v xml:space="preserve">Probability, </v>
      </c>
      <c r="AC135" t="str">
        <f t="shared" si="95"/>
        <v xml:space="preserve">Probability, </v>
      </c>
      <c r="AD135" t="str">
        <f t="shared" si="95"/>
        <v xml:space="preserve">Probability, </v>
      </c>
    </row>
    <row r="136" spans="2:30" ht="17" customHeight="1" x14ac:dyDescent="0.2">
      <c r="B136">
        <v>3</v>
      </c>
      <c r="F136" t="str">
        <f t="shared" si="92"/>
        <v xml:space="preserve">Converting FDP, </v>
      </c>
      <c r="G136" t="str">
        <f t="shared" si="93"/>
        <v xml:space="preserve">Converting FDP, </v>
      </c>
      <c r="H136" t="str">
        <f t="shared" si="93"/>
        <v xml:space="preserve">Converting FDP, </v>
      </c>
      <c r="I136" t="str">
        <f t="shared" ref="I136:AD136" si="96">IF(I75&lt;$B$61,$D75&amp;", ","")</f>
        <v xml:space="preserve">Converting FDP, </v>
      </c>
      <c r="J136" t="str">
        <f t="shared" si="96"/>
        <v/>
      </c>
      <c r="K136" t="str">
        <f t="shared" si="96"/>
        <v xml:space="preserve">Converting FDP, </v>
      </c>
      <c r="L136" t="str">
        <f t="shared" si="96"/>
        <v xml:space="preserve">Converting FDP, </v>
      </c>
      <c r="M136" t="str">
        <f t="shared" si="96"/>
        <v xml:space="preserve">Converting FDP, </v>
      </c>
      <c r="N136" t="str">
        <f t="shared" si="96"/>
        <v xml:space="preserve">Converting FDP, </v>
      </c>
      <c r="O136" t="str">
        <f t="shared" si="96"/>
        <v/>
      </c>
      <c r="P136" t="str">
        <f t="shared" si="96"/>
        <v xml:space="preserve">Converting FDP, </v>
      </c>
      <c r="Q136" t="str">
        <f t="shared" si="96"/>
        <v xml:space="preserve">Converting FDP, </v>
      </c>
      <c r="R136" t="str">
        <f t="shared" si="96"/>
        <v xml:space="preserve">Converting FDP, </v>
      </c>
      <c r="S136" t="str">
        <f t="shared" si="96"/>
        <v xml:space="preserve">Converting FDP, </v>
      </c>
      <c r="T136" t="str">
        <f t="shared" si="96"/>
        <v xml:space="preserve">Converting FDP, </v>
      </c>
      <c r="U136" t="str">
        <f t="shared" si="96"/>
        <v xml:space="preserve">Converting FDP, </v>
      </c>
      <c r="V136" t="str">
        <f t="shared" si="96"/>
        <v xml:space="preserve">Converting FDP, </v>
      </c>
      <c r="W136" t="str">
        <f t="shared" si="96"/>
        <v xml:space="preserve">Converting FDP, </v>
      </c>
      <c r="X136" t="str">
        <f t="shared" si="96"/>
        <v xml:space="preserve">Converting FDP, </v>
      </c>
      <c r="Y136" t="str">
        <f t="shared" si="96"/>
        <v/>
      </c>
      <c r="Z136" t="str">
        <f t="shared" si="96"/>
        <v xml:space="preserve">Converting FDP, </v>
      </c>
      <c r="AA136" t="str">
        <f t="shared" si="96"/>
        <v xml:space="preserve">Converting FDP, </v>
      </c>
      <c r="AB136" t="str">
        <f t="shared" si="96"/>
        <v xml:space="preserve">Converting FDP, </v>
      </c>
      <c r="AC136" t="str">
        <f t="shared" si="96"/>
        <v xml:space="preserve">Converting FDP, </v>
      </c>
      <c r="AD136" t="str">
        <f t="shared" si="96"/>
        <v xml:space="preserve">Converting FDP, </v>
      </c>
    </row>
    <row r="137" spans="2:30" ht="17" customHeight="1" x14ac:dyDescent="0.2">
      <c r="B137">
        <v>4</v>
      </c>
      <c r="F137" t="str">
        <f t="shared" si="92"/>
        <v xml:space="preserve">Problem Solving, </v>
      </c>
      <c r="G137" t="str">
        <f t="shared" si="93"/>
        <v xml:space="preserve">Problem Solving, </v>
      </c>
      <c r="H137" t="str">
        <f t="shared" si="93"/>
        <v xml:space="preserve">Problem Solving, </v>
      </c>
      <c r="I137" t="str">
        <f t="shared" ref="I137:AD137" si="97">IF(I76&lt;$B$61,$D76&amp;", ","")</f>
        <v xml:space="preserve">Problem Solving, </v>
      </c>
      <c r="J137" t="str">
        <f t="shared" si="97"/>
        <v/>
      </c>
      <c r="K137" t="str">
        <f t="shared" si="97"/>
        <v xml:space="preserve">Problem Solving, </v>
      </c>
      <c r="L137" t="str">
        <f t="shared" si="97"/>
        <v xml:space="preserve">Problem Solving, </v>
      </c>
      <c r="M137" t="str">
        <f t="shared" si="97"/>
        <v xml:space="preserve">Problem Solving, </v>
      </c>
      <c r="N137" t="str">
        <f t="shared" si="97"/>
        <v xml:space="preserve">Problem Solving, </v>
      </c>
      <c r="O137" t="str">
        <f t="shared" si="97"/>
        <v/>
      </c>
      <c r="P137" t="str">
        <f t="shared" si="97"/>
        <v xml:space="preserve">Problem Solving, </v>
      </c>
      <c r="Q137" t="str">
        <f t="shared" si="97"/>
        <v xml:space="preserve">Problem Solving, </v>
      </c>
      <c r="R137" t="str">
        <f t="shared" si="97"/>
        <v/>
      </c>
      <c r="S137" t="str">
        <f t="shared" si="97"/>
        <v xml:space="preserve">Problem Solving, </v>
      </c>
      <c r="T137" t="str">
        <f t="shared" si="97"/>
        <v xml:space="preserve">Problem Solving, </v>
      </c>
      <c r="U137" t="str">
        <f t="shared" si="97"/>
        <v/>
      </c>
      <c r="V137" t="str">
        <f t="shared" si="97"/>
        <v xml:space="preserve">Problem Solving, </v>
      </c>
      <c r="W137" t="str">
        <f t="shared" si="97"/>
        <v xml:space="preserve">Problem Solving, </v>
      </c>
      <c r="X137" t="str">
        <f t="shared" si="97"/>
        <v xml:space="preserve">Problem Solving, </v>
      </c>
      <c r="Y137" t="str">
        <f t="shared" si="97"/>
        <v/>
      </c>
      <c r="Z137" t="str">
        <f t="shared" si="97"/>
        <v xml:space="preserve">Problem Solving, </v>
      </c>
      <c r="AA137" t="str">
        <f t="shared" si="97"/>
        <v xml:space="preserve">Problem Solving, </v>
      </c>
      <c r="AB137" t="str">
        <f t="shared" si="97"/>
        <v xml:space="preserve">Problem Solving, </v>
      </c>
      <c r="AC137" t="str">
        <f t="shared" si="97"/>
        <v xml:space="preserve">Problem Solving, </v>
      </c>
      <c r="AD137" t="str">
        <f t="shared" si="97"/>
        <v xml:space="preserve">Problem Solving, </v>
      </c>
    </row>
    <row r="138" spans="2:30" ht="17" customHeight="1" x14ac:dyDescent="0.2">
      <c r="B138">
        <v>5</v>
      </c>
      <c r="F138" t="str">
        <f t="shared" si="92"/>
        <v xml:space="preserve">Algebra terminology, </v>
      </c>
      <c r="G138" t="str">
        <f t="shared" si="93"/>
        <v xml:space="preserve">Algebra terminology, </v>
      </c>
      <c r="H138" t="str">
        <f t="shared" si="93"/>
        <v xml:space="preserve">Algebra terminology, </v>
      </c>
      <c r="I138" t="str">
        <f t="shared" ref="I138:AD138" si="98">IF(I77&lt;$B$61,$D77&amp;", ","")</f>
        <v xml:space="preserve">Algebra terminology, </v>
      </c>
      <c r="J138" t="str">
        <f t="shared" si="98"/>
        <v/>
      </c>
      <c r="K138" t="str">
        <f t="shared" si="98"/>
        <v xml:space="preserve">Algebra terminology, </v>
      </c>
      <c r="L138" t="str">
        <f t="shared" si="98"/>
        <v xml:space="preserve">Algebra terminology, </v>
      </c>
      <c r="M138" t="str">
        <f t="shared" si="98"/>
        <v xml:space="preserve">Algebra terminology, </v>
      </c>
      <c r="N138" t="str">
        <f t="shared" si="98"/>
        <v xml:space="preserve">Algebra terminology, </v>
      </c>
      <c r="O138" t="str">
        <f t="shared" si="98"/>
        <v/>
      </c>
      <c r="P138" t="str">
        <f t="shared" si="98"/>
        <v xml:space="preserve">Algebra terminology, </v>
      </c>
      <c r="Q138" t="str">
        <f t="shared" si="98"/>
        <v xml:space="preserve">Algebra terminology, </v>
      </c>
      <c r="R138" t="str">
        <f t="shared" si="98"/>
        <v xml:space="preserve">Algebra terminology, </v>
      </c>
      <c r="S138" t="str">
        <f t="shared" si="98"/>
        <v xml:space="preserve">Algebra terminology, </v>
      </c>
      <c r="T138" t="str">
        <f t="shared" si="98"/>
        <v xml:space="preserve">Algebra terminology, </v>
      </c>
      <c r="U138" t="str">
        <f t="shared" si="98"/>
        <v xml:space="preserve">Algebra terminology, </v>
      </c>
      <c r="V138" t="str">
        <f t="shared" si="98"/>
        <v xml:space="preserve">Algebra terminology, </v>
      </c>
      <c r="W138" t="str">
        <f t="shared" si="98"/>
        <v xml:space="preserve">Algebra terminology, </v>
      </c>
      <c r="X138" t="str">
        <f t="shared" si="98"/>
        <v xml:space="preserve">Algebra terminology, </v>
      </c>
      <c r="Y138" t="str">
        <f t="shared" si="98"/>
        <v/>
      </c>
      <c r="Z138" t="str">
        <f t="shared" si="98"/>
        <v xml:space="preserve">Algebra terminology, </v>
      </c>
      <c r="AA138" t="str">
        <f t="shared" si="98"/>
        <v xml:space="preserve">Algebra terminology, </v>
      </c>
      <c r="AB138" t="str">
        <f t="shared" si="98"/>
        <v xml:space="preserve">Algebra terminology, </v>
      </c>
      <c r="AC138" t="str">
        <f t="shared" si="98"/>
        <v xml:space="preserve">Algebra terminology, </v>
      </c>
      <c r="AD138" t="str">
        <f t="shared" si="98"/>
        <v xml:space="preserve">Algebra terminology, </v>
      </c>
    </row>
    <row r="139" spans="2:30" ht="17" customHeight="1" x14ac:dyDescent="0.2">
      <c r="B139">
        <v>6</v>
      </c>
      <c r="F139" t="str">
        <f t="shared" si="92"/>
        <v xml:space="preserve">Co-ordinates, </v>
      </c>
      <c r="G139" t="str">
        <f t="shared" si="93"/>
        <v xml:space="preserve">Co-ordinates, </v>
      </c>
      <c r="H139" t="str">
        <f t="shared" si="93"/>
        <v xml:space="preserve">Co-ordinates, </v>
      </c>
      <c r="I139" t="str">
        <f t="shared" ref="I139:AD139" si="99">IF(I78&lt;$B$61,$D78&amp;", ","")</f>
        <v xml:space="preserve">Co-ordinates, </v>
      </c>
      <c r="J139" t="str">
        <f t="shared" si="99"/>
        <v/>
      </c>
      <c r="K139" t="str">
        <f t="shared" si="99"/>
        <v xml:space="preserve">Co-ordinates, </v>
      </c>
      <c r="L139" t="str">
        <f t="shared" si="99"/>
        <v xml:space="preserve">Co-ordinates, </v>
      </c>
      <c r="M139" t="str">
        <f t="shared" si="99"/>
        <v xml:space="preserve">Co-ordinates, </v>
      </c>
      <c r="N139" t="str">
        <f t="shared" si="99"/>
        <v xml:space="preserve">Co-ordinates, </v>
      </c>
      <c r="O139" t="str">
        <f t="shared" si="99"/>
        <v xml:space="preserve">Co-ordinates, </v>
      </c>
      <c r="P139" t="str">
        <f t="shared" si="99"/>
        <v xml:space="preserve">Co-ordinates, </v>
      </c>
      <c r="Q139" t="str">
        <f t="shared" si="99"/>
        <v xml:space="preserve">Co-ordinates, </v>
      </c>
      <c r="R139" t="str">
        <f t="shared" si="99"/>
        <v xml:space="preserve">Co-ordinates, </v>
      </c>
      <c r="S139" t="str">
        <f t="shared" si="99"/>
        <v xml:space="preserve">Co-ordinates, </v>
      </c>
      <c r="T139" t="str">
        <f t="shared" si="99"/>
        <v xml:space="preserve">Co-ordinates, </v>
      </c>
      <c r="U139" t="str">
        <f t="shared" si="99"/>
        <v xml:space="preserve">Co-ordinates, </v>
      </c>
      <c r="V139" t="str">
        <f t="shared" si="99"/>
        <v xml:space="preserve">Co-ordinates, </v>
      </c>
      <c r="W139" t="str">
        <f t="shared" si="99"/>
        <v xml:space="preserve">Co-ordinates, </v>
      </c>
      <c r="X139" t="str">
        <f t="shared" si="99"/>
        <v xml:space="preserve">Co-ordinates, </v>
      </c>
      <c r="Y139" t="str">
        <f t="shared" si="99"/>
        <v/>
      </c>
      <c r="Z139" t="str">
        <f t="shared" si="99"/>
        <v xml:space="preserve">Co-ordinates, </v>
      </c>
      <c r="AA139" t="str">
        <f t="shared" si="99"/>
        <v xml:space="preserve">Co-ordinates, </v>
      </c>
      <c r="AB139" t="str">
        <f t="shared" si="99"/>
        <v xml:space="preserve">Co-ordinates, </v>
      </c>
      <c r="AC139" t="str">
        <f t="shared" si="99"/>
        <v xml:space="preserve">Co-ordinates, </v>
      </c>
      <c r="AD139" t="str">
        <f t="shared" si="99"/>
        <v xml:space="preserve">Co-ordinates, </v>
      </c>
    </row>
    <row r="140" spans="2:30" ht="17" customHeight="1" x14ac:dyDescent="0.2">
      <c r="B140">
        <v>7</v>
      </c>
      <c r="F140" t="str">
        <f t="shared" si="92"/>
        <v xml:space="preserve">Averages, </v>
      </c>
      <c r="G140" t="str">
        <f t="shared" si="93"/>
        <v xml:space="preserve">Averages, </v>
      </c>
      <c r="H140" t="str">
        <f t="shared" si="93"/>
        <v xml:space="preserve">Averages, </v>
      </c>
      <c r="I140" t="str">
        <f t="shared" ref="I140:AD140" si="100">IF(I79&lt;$B$61,$D79&amp;", ","")</f>
        <v xml:space="preserve">Averages, </v>
      </c>
      <c r="J140" t="str">
        <f t="shared" si="100"/>
        <v/>
      </c>
      <c r="K140" t="str">
        <f t="shared" si="100"/>
        <v xml:space="preserve">Averages, </v>
      </c>
      <c r="L140" t="str">
        <f t="shared" si="100"/>
        <v xml:space="preserve">Averages, </v>
      </c>
      <c r="M140" t="str">
        <f t="shared" si="100"/>
        <v xml:space="preserve">Averages, </v>
      </c>
      <c r="N140" t="str">
        <f t="shared" si="100"/>
        <v xml:space="preserve">Averages, </v>
      </c>
      <c r="O140" t="str">
        <f t="shared" si="100"/>
        <v/>
      </c>
      <c r="P140" t="str">
        <f t="shared" si="100"/>
        <v xml:space="preserve">Averages, </v>
      </c>
      <c r="Q140" t="str">
        <f t="shared" si="100"/>
        <v xml:space="preserve">Averages, </v>
      </c>
      <c r="R140" t="str">
        <f t="shared" si="100"/>
        <v xml:space="preserve">Averages, </v>
      </c>
      <c r="S140" t="str">
        <f t="shared" si="100"/>
        <v xml:space="preserve">Averages, </v>
      </c>
      <c r="T140" t="str">
        <f t="shared" si="100"/>
        <v xml:space="preserve">Averages, </v>
      </c>
      <c r="U140" t="str">
        <f t="shared" si="100"/>
        <v xml:space="preserve">Averages, </v>
      </c>
      <c r="V140" t="str">
        <f t="shared" si="100"/>
        <v xml:space="preserve">Averages, </v>
      </c>
      <c r="W140" t="str">
        <f t="shared" si="100"/>
        <v xml:space="preserve">Averages, </v>
      </c>
      <c r="X140" t="str">
        <f t="shared" si="100"/>
        <v xml:space="preserve">Averages, </v>
      </c>
      <c r="Y140" t="str">
        <f t="shared" si="100"/>
        <v/>
      </c>
      <c r="Z140" t="str">
        <f t="shared" si="100"/>
        <v xml:space="preserve">Averages, </v>
      </c>
      <c r="AA140" t="str">
        <f t="shared" si="100"/>
        <v xml:space="preserve">Averages, </v>
      </c>
      <c r="AB140" t="str">
        <f t="shared" si="100"/>
        <v xml:space="preserve">Averages, </v>
      </c>
      <c r="AC140" t="str">
        <f t="shared" si="100"/>
        <v xml:space="preserve">Averages, </v>
      </c>
      <c r="AD140" t="str">
        <f t="shared" si="100"/>
        <v xml:space="preserve">Averages, </v>
      </c>
    </row>
    <row r="141" spans="2:30" ht="17" customHeight="1" x14ac:dyDescent="0.2">
      <c r="B141">
        <v>8</v>
      </c>
      <c r="F141" t="str">
        <f t="shared" si="92"/>
        <v xml:space="preserve">Expressios &amp; Formula, </v>
      </c>
      <c r="G141" t="str">
        <f t="shared" si="93"/>
        <v xml:space="preserve">Expressios &amp; Formula, </v>
      </c>
      <c r="H141" t="str">
        <f t="shared" si="93"/>
        <v xml:space="preserve">Expressios &amp; Formula, </v>
      </c>
      <c r="I141" t="str">
        <f t="shared" ref="I141:AD141" si="101">IF(I80&lt;$B$61,$D80&amp;", ","")</f>
        <v xml:space="preserve">Expressios &amp; Formula, </v>
      </c>
      <c r="J141" t="str">
        <f t="shared" si="101"/>
        <v xml:space="preserve">Expressios &amp; Formula, </v>
      </c>
      <c r="K141" t="str">
        <f t="shared" si="101"/>
        <v xml:space="preserve">Expressios &amp; Formula, </v>
      </c>
      <c r="L141" t="str">
        <f t="shared" si="101"/>
        <v xml:space="preserve">Expressios &amp; Formula, </v>
      </c>
      <c r="M141" t="str">
        <f t="shared" si="101"/>
        <v xml:space="preserve">Expressios &amp; Formula, </v>
      </c>
      <c r="N141" t="str">
        <f t="shared" si="101"/>
        <v xml:space="preserve">Expressios &amp; Formula, </v>
      </c>
      <c r="O141" t="str">
        <f t="shared" si="101"/>
        <v xml:space="preserve">Expressios &amp; Formula, </v>
      </c>
      <c r="P141" t="str">
        <f t="shared" si="101"/>
        <v xml:space="preserve">Expressios &amp; Formula, </v>
      </c>
      <c r="Q141" t="str">
        <f t="shared" si="101"/>
        <v xml:space="preserve">Expressios &amp; Formula, </v>
      </c>
      <c r="R141" t="str">
        <f t="shared" si="101"/>
        <v xml:space="preserve">Expressios &amp; Formula, </v>
      </c>
      <c r="S141" t="str">
        <f t="shared" si="101"/>
        <v xml:space="preserve">Expressios &amp; Formula, </v>
      </c>
      <c r="T141" t="str">
        <f t="shared" si="101"/>
        <v xml:space="preserve">Expressios &amp; Formula, </v>
      </c>
      <c r="U141" t="str">
        <f t="shared" si="101"/>
        <v xml:space="preserve">Expressios &amp; Formula, </v>
      </c>
      <c r="V141" t="str">
        <f t="shared" si="101"/>
        <v xml:space="preserve">Expressios &amp; Formula, </v>
      </c>
      <c r="W141" t="str">
        <f t="shared" si="101"/>
        <v xml:space="preserve">Expressios &amp; Formula, </v>
      </c>
      <c r="X141" t="str">
        <f t="shared" si="101"/>
        <v xml:space="preserve">Expressios &amp; Formula, </v>
      </c>
      <c r="Y141" t="str">
        <f t="shared" si="101"/>
        <v/>
      </c>
      <c r="Z141" t="str">
        <f t="shared" si="101"/>
        <v xml:space="preserve">Expressios &amp; Formula, </v>
      </c>
      <c r="AA141" t="str">
        <f t="shared" si="101"/>
        <v xml:space="preserve">Expressios &amp; Formula, </v>
      </c>
      <c r="AB141" t="str">
        <f t="shared" si="101"/>
        <v xml:space="preserve">Expressios &amp; Formula, </v>
      </c>
      <c r="AC141" t="str">
        <f t="shared" si="101"/>
        <v xml:space="preserve">Expressios &amp; Formula, </v>
      </c>
      <c r="AD141" t="str">
        <f t="shared" si="101"/>
        <v xml:space="preserve">Expressios &amp; Formula, </v>
      </c>
    </row>
    <row r="142" spans="2:30" ht="17" customHeight="1" x14ac:dyDescent="0.2">
      <c r="B142">
        <v>9</v>
      </c>
      <c r="F142" t="str">
        <f t="shared" si="92"/>
        <v xml:space="preserve">Conversion Graph, </v>
      </c>
      <c r="G142" t="str">
        <f t="shared" si="93"/>
        <v xml:space="preserve">Conversion Graph, </v>
      </c>
      <c r="H142" t="str">
        <f t="shared" si="93"/>
        <v xml:space="preserve">Conversion Graph, </v>
      </c>
      <c r="I142" t="str">
        <f t="shared" ref="I142:AD142" si="102">IF(I81&lt;$B$61,$D81&amp;", ","")</f>
        <v xml:space="preserve">Conversion Graph, </v>
      </c>
      <c r="J142" t="str">
        <f t="shared" si="102"/>
        <v/>
      </c>
      <c r="K142" t="str">
        <f t="shared" si="102"/>
        <v xml:space="preserve">Conversion Graph, </v>
      </c>
      <c r="L142" t="str">
        <f t="shared" si="102"/>
        <v xml:space="preserve">Conversion Graph, </v>
      </c>
      <c r="M142" t="str">
        <f t="shared" si="102"/>
        <v xml:space="preserve">Conversion Graph, </v>
      </c>
      <c r="N142" t="str">
        <f t="shared" si="102"/>
        <v xml:space="preserve">Conversion Graph, </v>
      </c>
      <c r="O142" t="str">
        <f t="shared" si="102"/>
        <v xml:space="preserve">Conversion Graph, </v>
      </c>
      <c r="P142" t="str">
        <f t="shared" si="102"/>
        <v xml:space="preserve">Conversion Graph, </v>
      </c>
      <c r="Q142" t="str">
        <f t="shared" si="102"/>
        <v xml:space="preserve">Conversion Graph, </v>
      </c>
      <c r="R142" t="str">
        <f t="shared" si="102"/>
        <v xml:space="preserve">Conversion Graph, </v>
      </c>
      <c r="S142" t="str">
        <f t="shared" si="102"/>
        <v xml:space="preserve">Conversion Graph, </v>
      </c>
      <c r="T142" t="str">
        <f t="shared" si="102"/>
        <v xml:space="preserve">Conversion Graph, </v>
      </c>
      <c r="U142" t="str">
        <f t="shared" si="102"/>
        <v xml:space="preserve">Conversion Graph, </v>
      </c>
      <c r="V142" t="str">
        <f t="shared" si="102"/>
        <v xml:space="preserve">Conversion Graph, </v>
      </c>
      <c r="W142" t="str">
        <f t="shared" si="102"/>
        <v xml:space="preserve">Conversion Graph, </v>
      </c>
      <c r="X142" t="str">
        <f t="shared" si="102"/>
        <v xml:space="preserve">Conversion Graph, </v>
      </c>
      <c r="Y142" t="str">
        <f t="shared" si="102"/>
        <v/>
      </c>
      <c r="Z142" t="str">
        <f t="shared" si="102"/>
        <v xml:space="preserve">Conversion Graph, </v>
      </c>
      <c r="AA142" t="str">
        <f t="shared" si="102"/>
        <v xml:space="preserve">Conversion Graph, </v>
      </c>
      <c r="AB142" t="str">
        <f t="shared" si="102"/>
        <v xml:space="preserve">Conversion Graph, </v>
      </c>
      <c r="AC142" t="str">
        <f t="shared" si="102"/>
        <v xml:space="preserve">Conversion Graph, </v>
      </c>
      <c r="AD142" t="str">
        <f t="shared" si="102"/>
        <v xml:space="preserve">Conversion Graph, </v>
      </c>
    </row>
    <row r="143" spans="2:30" ht="17" customHeight="1" x14ac:dyDescent="0.2">
      <c r="B143">
        <v>10</v>
      </c>
      <c r="F143" t="str">
        <f t="shared" si="92"/>
        <v xml:space="preserve">Reasoning, </v>
      </c>
      <c r="G143" t="str">
        <f t="shared" si="93"/>
        <v xml:space="preserve">Reasoning, </v>
      </c>
      <c r="H143" t="str">
        <f t="shared" si="93"/>
        <v xml:space="preserve">Reasoning, </v>
      </c>
      <c r="I143" t="str">
        <f t="shared" ref="I143:AD143" si="103">IF(I82&lt;$B$61,$D82&amp;", ","")</f>
        <v xml:space="preserve">Reasoning, </v>
      </c>
      <c r="J143" t="str">
        <f t="shared" si="103"/>
        <v xml:space="preserve">Reasoning, </v>
      </c>
      <c r="K143" t="str">
        <f t="shared" si="103"/>
        <v xml:space="preserve">Reasoning, </v>
      </c>
      <c r="L143" t="str">
        <f t="shared" si="103"/>
        <v xml:space="preserve">Reasoning, </v>
      </c>
      <c r="M143" t="str">
        <f t="shared" si="103"/>
        <v xml:space="preserve">Reasoning, </v>
      </c>
      <c r="N143" t="str">
        <f t="shared" si="103"/>
        <v xml:space="preserve">Reasoning, </v>
      </c>
      <c r="O143" t="str">
        <f t="shared" si="103"/>
        <v xml:space="preserve">Reasoning, </v>
      </c>
      <c r="P143" t="str">
        <f t="shared" si="103"/>
        <v xml:space="preserve">Reasoning, </v>
      </c>
      <c r="Q143" t="str">
        <f t="shared" si="103"/>
        <v xml:space="preserve">Reasoning, </v>
      </c>
      <c r="R143" t="str">
        <f t="shared" si="103"/>
        <v xml:space="preserve">Reasoning, </v>
      </c>
      <c r="S143" t="str">
        <f t="shared" si="103"/>
        <v xml:space="preserve">Reasoning, </v>
      </c>
      <c r="T143" t="str">
        <f t="shared" si="103"/>
        <v xml:space="preserve">Reasoning, </v>
      </c>
      <c r="U143" t="str">
        <f t="shared" si="103"/>
        <v xml:space="preserve">Reasoning, </v>
      </c>
      <c r="V143" t="str">
        <f t="shared" si="103"/>
        <v xml:space="preserve">Reasoning, </v>
      </c>
      <c r="W143" t="str">
        <f t="shared" si="103"/>
        <v xml:space="preserve">Reasoning, </v>
      </c>
      <c r="X143" t="str">
        <f t="shared" si="103"/>
        <v xml:space="preserve">Reasoning, </v>
      </c>
      <c r="Y143" t="str">
        <f t="shared" si="103"/>
        <v xml:space="preserve">Reasoning, </v>
      </c>
      <c r="Z143" t="str">
        <f t="shared" si="103"/>
        <v xml:space="preserve">Reasoning, </v>
      </c>
      <c r="AA143" t="str">
        <f t="shared" si="103"/>
        <v xml:space="preserve">Reasoning, </v>
      </c>
      <c r="AB143" t="str">
        <f t="shared" si="103"/>
        <v xml:space="preserve">Reasoning, </v>
      </c>
      <c r="AC143" t="str">
        <f t="shared" si="103"/>
        <v xml:space="preserve">Reasoning, </v>
      </c>
      <c r="AD143" t="str">
        <f t="shared" si="103"/>
        <v xml:space="preserve">Reasoning, </v>
      </c>
    </row>
    <row r="144" spans="2:30" ht="17" customHeight="1" x14ac:dyDescent="0.2">
      <c r="B144">
        <v>11</v>
      </c>
      <c r="F144" t="str">
        <f t="shared" si="92"/>
        <v xml:space="preserve">Timetable, </v>
      </c>
      <c r="G144" t="str">
        <f t="shared" si="93"/>
        <v xml:space="preserve">Timetable, </v>
      </c>
      <c r="H144" t="str">
        <f t="shared" si="93"/>
        <v xml:space="preserve">Timetable, </v>
      </c>
      <c r="I144" t="str">
        <f t="shared" ref="I144:AD144" si="104">IF(I83&lt;$B$61,$D83&amp;", ","")</f>
        <v xml:space="preserve">Timetable, </v>
      </c>
      <c r="J144" t="str">
        <f t="shared" si="104"/>
        <v/>
      </c>
      <c r="K144" t="str">
        <f t="shared" si="104"/>
        <v xml:space="preserve">Timetable, </v>
      </c>
      <c r="L144" t="str">
        <f t="shared" si="104"/>
        <v xml:space="preserve">Timetable, </v>
      </c>
      <c r="M144" t="str">
        <f t="shared" si="104"/>
        <v xml:space="preserve">Timetable, </v>
      </c>
      <c r="N144" t="str">
        <f t="shared" si="104"/>
        <v xml:space="preserve">Timetable, </v>
      </c>
      <c r="O144" t="str">
        <f t="shared" si="104"/>
        <v xml:space="preserve">Timetable, </v>
      </c>
      <c r="P144" t="str">
        <f t="shared" si="104"/>
        <v xml:space="preserve">Timetable, </v>
      </c>
      <c r="Q144" t="str">
        <f t="shared" si="104"/>
        <v xml:space="preserve">Timetable, </v>
      </c>
      <c r="R144" t="str">
        <f t="shared" si="104"/>
        <v xml:space="preserve">Timetable, </v>
      </c>
      <c r="S144" t="str">
        <f t="shared" si="104"/>
        <v xml:space="preserve">Timetable, </v>
      </c>
      <c r="T144" t="str">
        <f t="shared" si="104"/>
        <v xml:space="preserve">Timetable, </v>
      </c>
      <c r="U144" t="str">
        <f t="shared" si="104"/>
        <v xml:space="preserve">Timetable, </v>
      </c>
      <c r="V144" t="str">
        <f t="shared" si="104"/>
        <v xml:space="preserve">Timetable, </v>
      </c>
      <c r="W144" t="str">
        <f t="shared" si="104"/>
        <v xml:space="preserve">Timetable, </v>
      </c>
      <c r="X144" t="str">
        <f t="shared" si="104"/>
        <v xml:space="preserve">Timetable, </v>
      </c>
      <c r="Y144" t="str">
        <f t="shared" si="104"/>
        <v/>
      </c>
      <c r="Z144" t="str">
        <f t="shared" si="104"/>
        <v xml:space="preserve">Timetable, </v>
      </c>
      <c r="AA144" t="str">
        <f t="shared" si="104"/>
        <v xml:space="preserve">Timetable, </v>
      </c>
      <c r="AB144" t="str">
        <f t="shared" si="104"/>
        <v xml:space="preserve">Timetable, </v>
      </c>
      <c r="AC144" t="str">
        <f t="shared" si="104"/>
        <v xml:space="preserve">Timetable, </v>
      </c>
      <c r="AD144" t="str">
        <f t="shared" si="104"/>
        <v xml:space="preserve">Timetable, </v>
      </c>
    </row>
    <row r="145" spans="2:30" ht="17" customHeight="1" x14ac:dyDescent="0.2">
      <c r="B145">
        <v>12</v>
      </c>
      <c r="F145" t="str">
        <f t="shared" si="92"/>
        <v xml:space="preserve">Ratio word problem, </v>
      </c>
      <c r="G145" t="str">
        <f t="shared" si="93"/>
        <v xml:space="preserve">Ratio word problem, </v>
      </c>
      <c r="H145" t="str">
        <f t="shared" si="93"/>
        <v xml:space="preserve">Ratio word problem, </v>
      </c>
      <c r="I145" t="str">
        <f t="shared" ref="I145:AD145" si="105">IF(I84&lt;$B$61,$D84&amp;", ","")</f>
        <v xml:space="preserve">Ratio word problem, </v>
      </c>
      <c r="J145" t="str">
        <f t="shared" si="105"/>
        <v xml:space="preserve">Ratio word problem, </v>
      </c>
      <c r="K145" t="str">
        <f t="shared" si="105"/>
        <v xml:space="preserve">Ratio word problem, </v>
      </c>
      <c r="L145" t="str">
        <f t="shared" si="105"/>
        <v xml:space="preserve">Ratio word problem, </v>
      </c>
      <c r="M145" t="str">
        <f t="shared" si="105"/>
        <v xml:space="preserve">Ratio word problem, </v>
      </c>
      <c r="N145" t="str">
        <f t="shared" si="105"/>
        <v xml:space="preserve">Ratio word problem, </v>
      </c>
      <c r="O145" t="str">
        <f t="shared" si="105"/>
        <v xml:space="preserve">Ratio word problem, </v>
      </c>
      <c r="P145" t="str">
        <f t="shared" si="105"/>
        <v xml:space="preserve">Ratio word problem, </v>
      </c>
      <c r="Q145" t="str">
        <f t="shared" si="105"/>
        <v xml:space="preserve">Ratio word problem, </v>
      </c>
      <c r="R145" t="str">
        <f t="shared" si="105"/>
        <v/>
      </c>
      <c r="S145" t="str">
        <f t="shared" si="105"/>
        <v xml:space="preserve">Ratio word problem, </v>
      </c>
      <c r="T145" t="str">
        <f t="shared" si="105"/>
        <v xml:space="preserve">Ratio word problem, </v>
      </c>
      <c r="U145" t="str">
        <f t="shared" si="105"/>
        <v xml:space="preserve">Ratio word problem, </v>
      </c>
      <c r="V145" t="str">
        <f t="shared" si="105"/>
        <v xml:space="preserve">Ratio word problem, </v>
      </c>
      <c r="W145" t="str">
        <f t="shared" si="105"/>
        <v xml:space="preserve">Ratio word problem, </v>
      </c>
      <c r="X145" t="str">
        <f t="shared" si="105"/>
        <v xml:space="preserve">Ratio word problem, </v>
      </c>
      <c r="Y145" t="str">
        <f t="shared" si="105"/>
        <v/>
      </c>
      <c r="Z145" t="str">
        <f t="shared" si="105"/>
        <v xml:space="preserve">Ratio word problem, </v>
      </c>
      <c r="AA145" t="str">
        <f t="shared" si="105"/>
        <v xml:space="preserve">Ratio word problem, </v>
      </c>
      <c r="AB145" t="str">
        <f t="shared" si="105"/>
        <v xml:space="preserve">Ratio word problem, </v>
      </c>
      <c r="AC145" t="str">
        <f t="shared" si="105"/>
        <v xml:space="preserve">Ratio word problem, </v>
      </c>
      <c r="AD145" t="str">
        <f t="shared" si="105"/>
        <v xml:space="preserve">Ratio word problem, </v>
      </c>
    </row>
    <row r="146" spans="2:30" ht="17" customHeight="1" x14ac:dyDescent="0.2">
      <c r="B146">
        <v>13</v>
      </c>
      <c r="F146" t="str">
        <f t="shared" si="92"/>
        <v xml:space="preserve">Transformation, </v>
      </c>
      <c r="G146" t="str">
        <f t="shared" si="93"/>
        <v xml:space="preserve">Transformation, </v>
      </c>
      <c r="H146" t="str">
        <f t="shared" si="93"/>
        <v xml:space="preserve">Transformation, </v>
      </c>
      <c r="I146" t="str">
        <f t="shared" ref="I146:AD146" si="106">IF(I85&lt;$B$61,$D85&amp;", ","")</f>
        <v xml:space="preserve">Transformation, </v>
      </c>
      <c r="J146" t="str">
        <f t="shared" si="106"/>
        <v/>
      </c>
      <c r="K146" t="str">
        <f t="shared" si="106"/>
        <v xml:space="preserve">Transformation, </v>
      </c>
      <c r="L146" t="str">
        <f t="shared" si="106"/>
        <v xml:space="preserve">Transformation, </v>
      </c>
      <c r="M146" t="str">
        <f t="shared" si="106"/>
        <v xml:space="preserve">Transformation, </v>
      </c>
      <c r="N146" t="str">
        <f t="shared" si="106"/>
        <v xml:space="preserve">Transformation, </v>
      </c>
      <c r="O146" t="str">
        <f t="shared" si="106"/>
        <v xml:space="preserve">Transformation, </v>
      </c>
      <c r="P146" t="str">
        <f t="shared" si="106"/>
        <v xml:space="preserve">Transformation, </v>
      </c>
      <c r="Q146" t="str">
        <f t="shared" si="106"/>
        <v xml:space="preserve">Transformation, </v>
      </c>
      <c r="R146" t="str">
        <f t="shared" si="106"/>
        <v xml:space="preserve">Transformation, </v>
      </c>
      <c r="S146" t="str">
        <f t="shared" si="106"/>
        <v xml:space="preserve">Transformation, </v>
      </c>
      <c r="T146" t="str">
        <f t="shared" si="106"/>
        <v xml:space="preserve">Transformation, </v>
      </c>
      <c r="U146" t="str">
        <f t="shared" si="106"/>
        <v/>
      </c>
      <c r="V146" t="str">
        <f t="shared" si="106"/>
        <v xml:space="preserve">Transformation, </v>
      </c>
      <c r="W146" t="str">
        <f t="shared" si="106"/>
        <v xml:space="preserve">Transformation, </v>
      </c>
      <c r="X146" t="str">
        <f t="shared" si="106"/>
        <v xml:space="preserve">Transformation, </v>
      </c>
      <c r="Y146" t="str">
        <f t="shared" si="106"/>
        <v xml:space="preserve">Transformation, </v>
      </c>
      <c r="Z146" t="str">
        <f t="shared" si="106"/>
        <v xml:space="preserve">Transformation, </v>
      </c>
      <c r="AA146" t="str">
        <f t="shared" si="106"/>
        <v xml:space="preserve">Transformation, </v>
      </c>
      <c r="AB146" t="str">
        <f t="shared" si="106"/>
        <v xml:space="preserve">Transformation, </v>
      </c>
      <c r="AC146" t="str">
        <f t="shared" si="106"/>
        <v xml:space="preserve">Transformation, </v>
      </c>
      <c r="AD146" t="str">
        <f t="shared" si="106"/>
        <v xml:space="preserve">Transformation, </v>
      </c>
    </row>
    <row r="147" spans="2:30" ht="17" customHeight="1" x14ac:dyDescent="0.2">
      <c r="B147">
        <v>14</v>
      </c>
      <c r="F147" t="str">
        <f t="shared" si="92"/>
        <v xml:space="preserve">SDT, </v>
      </c>
      <c r="G147" t="str">
        <f t="shared" si="93"/>
        <v xml:space="preserve">SDT, </v>
      </c>
      <c r="H147" t="str">
        <f t="shared" si="93"/>
        <v xml:space="preserve">SDT, </v>
      </c>
      <c r="I147" t="str">
        <f t="shared" ref="I147:AD147" si="107">IF(I86&lt;$B$61,$D86&amp;", ","")</f>
        <v xml:space="preserve">SDT, </v>
      </c>
      <c r="J147" t="str">
        <f t="shared" si="107"/>
        <v/>
      </c>
      <c r="K147" t="str">
        <f t="shared" si="107"/>
        <v xml:space="preserve">SDT, </v>
      </c>
      <c r="L147" t="str">
        <f t="shared" si="107"/>
        <v xml:space="preserve">SDT, </v>
      </c>
      <c r="M147" t="str">
        <f t="shared" si="107"/>
        <v xml:space="preserve">SDT, </v>
      </c>
      <c r="N147" t="str">
        <f t="shared" si="107"/>
        <v xml:space="preserve">SDT, </v>
      </c>
      <c r="O147" t="str">
        <f t="shared" si="107"/>
        <v xml:space="preserve">SDT, </v>
      </c>
      <c r="P147" t="str">
        <f t="shared" si="107"/>
        <v xml:space="preserve">SDT, </v>
      </c>
      <c r="Q147" t="str">
        <f t="shared" si="107"/>
        <v xml:space="preserve">SDT, </v>
      </c>
      <c r="R147" t="str">
        <f t="shared" si="107"/>
        <v xml:space="preserve">SDT, </v>
      </c>
      <c r="S147" t="str">
        <f t="shared" si="107"/>
        <v xml:space="preserve">SDT, </v>
      </c>
      <c r="T147" t="str">
        <f t="shared" si="107"/>
        <v xml:space="preserve">SDT, </v>
      </c>
      <c r="U147" t="str">
        <f t="shared" si="107"/>
        <v xml:space="preserve">SDT, </v>
      </c>
      <c r="V147" t="str">
        <f t="shared" si="107"/>
        <v xml:space="preserve">SDT, </v>
      </c>
      <c r="W147" t="str">
        <f t="shared" si="107"/>
        <v xml:space="preserve">SDT, </v>
      </c>
      <c r="X147" t="str">
        <f t="shared" si="107"/>
        <v xml:space="preserve">SDT, </v>
      </c>
      <c r="Y147" t="str">
        <f t="shared" si="107"/>
        <v xml:space="preserve">SDT, </v>
      </c>
      <c r="Z147" t="str">
        <f t="shared" si="107"/>
        <v xml:space="preserve">SDT, </v>
      </c>
      <c r="AA147" t="str">
        <f t="shared" si="107"/>
        <v xml:space="preserve">SDT, </v>
      </c>
      <c r="AB147" t="str">
        <f t="shared" si="107"/>
        <v xml:space="preserve">SDT, </v>
      </c>
      <c r="AC147" t="str">
        <f t="shared" si="107"/>
        <v xml:space="preserve">SDT, </v>
      </c>
      <c r="AD147" t="str">
        <f t="shared" si="107"/>
        <v xml:space="preserve">SDT, </v>
      </c>
    </row>
    <row r="148" spans="2:30" ht="17" customHeight="1" x14ac:dyDescent="0.2">
      <c r="B148">
        <v>15</v>
      </c>
      <c r="F148" t="str">
        <f t="shared" si="92"/>
        <v xml:space="preserve">Factorise and rearange, </v>
      </c>
      <c r="G148" t="str">
        <f t="shared" si="93"/>
        <v xml:space="preserve">Factorise and rearange, </v>
      </c>
      <c r="H148" t="str">
        <f t="shared" si="93"/>
        <v xml:space="preserve">Factorise and rearange, </v>
      </c>
      <c r="I148" t="str">
        <f t="shared" ref="I148:AD148" si="108">IF(I87&lt;$B$61,$D87&amp;", ","")</f>
        <v xml:space="preserve">Factorise and rearange, </v>
      </c>
      <c r="J148" t="str">
        <f t="shared" si="108"/>
        <v xml:space="preserve">Factorise and rearange, </v>
      </c>
      <c r="K148" t="str">
        <f t="shared" si="108"/>
        <v xml:space="preserve">Factorise and rearange, </v>
      </c>
      <c r="L148" t="str">
        <f t="shared" si="108"/>
        <v xml:space="preserve">Factorise and rearange, </v>
      </c>
      <c r="M148" t="str">
        <f t="shared" si="108"/>
        <v xml:space="preserve">Factorise and rearange, </v>
      </c>
      <c r="N148" t="str">
        <f t="shared" si="108"/>
        <v xml:space="preserve">Factorise and rearange, </v>
      </c>
      <c r="O148" t="str">
        <f t="shared" si="108"/>
        <v xml:space="preserve">Factorise and rearange, </v>
      </c>
      <c r="P148" t="str">
        <f t="shared" si="108"/>
        <v xml:space="preserve">Factorise and rearange, </v>
      </c>
      <c r="Q148" t="str">
        <f t="shared" si="108"/>
        <v xml:space="preserve">Factorise and rearange, </v>
      </c>
      <c r="R148" t="str">
        <f t="shared" si="108"/>
        <v xml:space="preserve">Factorise and rearange, </v>
      </c>
      <c r="S148" t="str">
        <f t="shared" si="108"/>
        <v xml:space="preserve">Factorise and rearange, </v>
      </c>
      <c r="T148" t="str">
        <f t="shared" si="108"/>
        <v xml:space="preserve">Factorise and rearange, </v>
      </c>
      <c r="U148" t="str">
        <f t="shared" si="108"/>
        <v xml:space="preserve">Factorise and rearange, </v>
      </c>
      <c r="V148" t="str">
        <f t="shared" si="108"/>
        <v xml:space="preserve">Factorise and rearange, </v>
      </c>
      <c r="W148" t="str">
        <f t="shared" si="108"/>
        <v xml:space="preserve">Factorise and rearange, </v>
      </c>
      <c r="X148" t="str">
        <f t="shared" si="108"/>
        <v xml:space="preserve">Factorise and rearange, </v>
      </c>
      <c r="Y148" t="str">
        <f t="shared" si="108"/>
        <v/>
      </c>
      <c r="Z148" t="str">
        <f t="shared" si="108"/>
        <v xml:space="preserve">Factorise and rearange, </v>
      </c>
      <c r="AA148" t="str">
        <f t="shared" si="108"/>
        <v xml:space="preserve">Factorise and rearange, </v>
      </c>
      <c r="AB148" t="str">
        <f t="shared" si="108"/>
        <v xml:space="preserve">Factorise and rearange, </v>
      </c>
      <c r="AC148" t="str">
        <f t="shared" si="108"/>
        <v xml:space="preserve">Factorise and rearange, </v>
      </c>
      <c r="AD148" t="str">
        <f t="shared" si="108"/>
        <v xml:space="preserve">Factorise and rearange, </v>
      </c>
    </row>
    <row r="149" spans="2:30" ht="17" customHeight="1" x14ac:dyDescent="0.2">
      <c r="B149">
        <v>16</v>
      </c>
      <c r="F149" t="str">
        <f t="shared" si="92"/>
        <v xml:space="preserve">Angles in a shape, </v>
      </c>
      <c r="G149" t="str">
        <f t="shared" si="93"/>
        <v xml:space="preserve">Angles in a shape, </v>
      </c>
      <c r="H149" t="str">
        <f t="shared" si="93"/>
        <v xml:space="preserve">Angles in a shape, </v>
      </c>
      <c r="I149" t="str">
        <f t="shared" ref="I149:AD149" si="109">IF(I88&lt;$B$61,$D88&amp;", ","")</f>
        <v xml:space="preserve">Angles in a shape, </v>
      </c>
      <c r="J149" t="str">
        <f t="shared" si="109"/>
        <v xml:space="preserve">Angles in a shape, </v>
      </c>
      <c r="K149" t="str">
        <f t="shared" si="109"/>
        <v xml:space="preserve">Angles in a shape, </v>
      </c>
      <c r="L149" t="str">
        <f t="shared" si="109"/>
        <v xml:space="preserve">Angles in a shape, </v>
      </c>
      <c r="M149" t="str">
        <f t="shared" si="109"/>
        <v xml:space="preserve">Angles in a shape, </v>
      </c>
      <c r="N149" t="str">
        <f t="shared" si="109"/>
        <v xml:space="preserve">Angles in a shape, </v>
      </c>
      <c r="O149" t="str">
        <f t="shared" si="109"/>
        <v xml:space="preserve">Angles in a shape, </v>
      </c>
      <c r="P149" t="str">
        <f t="shared" si="109"/>
        <v xml:space="preserve">Angles in a shape, </v>
      </c>
      <c r="Q149" t="str">
        <f t="shared" si="109"/>
        <v xml:space="preserve">Angles in a shape, </v>
      </c>
      <c r="R149" t="str">
        <f t="shared" si="109"/>
        <v xml:space="preserve">Angles in a shape, </v>
      </c>
      <c r="S149" t="str">
        <f t="shared" si="109"/>
        <v xml:space="preserve">Angles in a shape, </v>
      </c>
      <c r="T149" t="str">
        <f t="shared" si="109"/>
        <v xml:space="preserve">Angles in a shape, </v>
      </c>
      <c r="U149" t="str">
        <f t="shared" si="109"/>
        <v xml:space="preserve">Angles in a shape, </v>
      </c>
      <c r="V149" t="str">
        <f t="shared" si="109"/>
        <v xml:space="preserve">Angles in a shape, </v>
      </c>
      <c r="W149" t="str">
        <f t="shared" si="109"/>
        <v xml:space="preserve">Angles in a shape, </v>
      </c>
      <c r="X149" t="str">
        <f t="shared" si="109"/>
        <v xml:space="preserve">Angles in a shape, </v>
      </c>
      <c r="Y149" t="str">
        <f t="shared" si="109"/>
        <v xml:space="preserve">Angles in a shape, </v>
      </c>
      <c r="Z149" t="str">
        <f t="shared" si="109"/>
        <v xml:space="preserve">Angles in a shape, </v>
      </c>
      <c r="AA149" t="str">
        <f t="shared" si="109"/>
        <v xml:space="preserve">Angles in a shape, </v>
      </c>
      <c r="AB149" t="str">
        <f t="shared" si="109"/>
        <v xml:space="preserve">Angles in a shape, </v>
      </c>
      <c r="AC149" t="str">
        <f t="shared" si="109"/>
        <v xml:space="preserve">Angles in a shape, </v>
      </c>
      <c r="AD149" t="str">
        <f t="shared" si="109"/>
        <v xml:space="preserve">Angles in a shape, </v>
      </c>
    </row>
    <row r="150" spans="2:30" ht="17" customHeight="1" x14ac:dyDescent="0.2">
      <c r="B150">
        <v>17</v>
      </c>
      <c r="F150" t="str">
        <f t="shared" si="92"/>
        <v xml:space="preserve">Four rules Fractions, </v>
      </c>
      <c r="G150" t="str">
        <f t="shared" si="93"/>
        <v xml:space="preserve">Four rules Fractions, </v>
      </c>
      <c r="H150" t="str">
        <f t="shared" si="93"/>
        <v xml:space="preserve">Four rules Fractions, </v>
      </c>
      <c r="I150" t="str">
        <f t="shared" ref="I150:AD150" si="110">IF(I89&lt;$B$61,$D89&amp;", ","")</f>
        <v xml:space="preserve">Four rules Fractions, </v>
      </c>
      <c r="J150" t="str">
        <f t="shared" si="110"/>
        <v/>
      </c>
      <c r="K150" t="str">
        <f t="shared" si="110"/>
        <v xml:space="preserve">Four rules Fractions, </v>
      </c>
      <c r="L150" t="str">
        <f t="shared" si="110"/>
        <v xml:space="preserve">Four rules Fractions, </v>
      </c>
      <c r="M150" t="str">
        <f t="shared" si="110"/>
        <v xml:space="preserve">Four rules Fractions, </v>
      </c>
      <c r="N150" t="str">
        <f t="shared" si="110"/>
        <v xml:space="preserve">Four rules Fractions, </v>
      </c>
      <c r="O150" t="str">
        <f t="shared" si="110"/>
        <v xml:space="preserve">Four rules Fractions, </v>
      </c>
      <c r="P150" t="str">
        <f t="shared" si="110"/>
        <v xml:space="preserve">Four rules Fractions, </v>
      </c>
      <c r="Q150" t="str">
        <f t="shared" si="110"/>
        <v xml:space="preserve">Four rules Fractions, </v>
      </c>
      <c r="R150" t="str">
        <f t="shared" si="110"/>
        <v xml:space="preserve">Four rules Fractions, </v>
      </c>
      <c r="S150" t="str">
        <f t="shared" si="110"/>
        <v xml:space="preserve">Four rules Fractions, </v>
      </c>
      <c r="T150" t="str">
        <f t="shared" si="110"/>
        <v xml:space="preserve">Four rules Fractions, </v>
      </c>
      <c r="U150" t="str">
        <f t="shared" si="110"/>
        <v xml:space="preserve">Four rules Fractions, </v>
      </c>
      <c r="V150" t="str">
        <f t="shared" si="110"/>
        <v xml:space="preserve">Four rules Fractions, </v>
      </c>
      <c r="W150" t="str">
        <f t="shared" si="110"/>
        <v xml:space="preserve">Four rules Fractions, </v>
      </c>
      <c r="X150" t="str">
        <f t="shared" si="110"/>
        <v xml:space="preserve">Four rules Fractions, </v>
      </c>
      <c r="Y150" t="str">
        <f t="shared" si="110"/>
        <v/>
      </c>
      <c r="Z150" t="str">
        <f t="shared" si="110"/>
        <v xml:space="preserve">Four rules Fractions, </v>
      </c>
      <c r="AA150" t="str">
        <f t="shared" si="110"/>
        <v xml:space="preserve">Four rules Fractions, </v>
      </c>
      <c r="AB150" t="str">
        <f t="shared" si="110"/>
        <v xml:space="preserve">Four rules Fractions, </v>
      </c>
      <c r="AC150" t="str">
        <f t="shared" si="110"/>
        <v xml:space="preserve">Four rules Fractions, </v>
      </c>
      <c r="AD150" t="str">
        <f t="shared" si="110"/>
        <v xml:space="preserve">Four rules Fractions, </v>
      </c>
    </row>
    <row r="151" spans="2:30" ht="17" customHeight="1" x14ac:dyDescent="0.2">
      <c r="B151">
        <v>18</v>
      </c>
      <c r="F151" t="str">
        <f t="shared" si="92"/>
        <v xml:space="preserve">Algebra with shapes, </v>
      </c>
      <c r="G151" t="str">
        <f t="shared" si="93"/>
        <v xml:space="preserve">Algebra with shapes, </v>
      </c>
      <c r="H151" t="str">
        <f t="shared" si="93"/>
        <v xml:space="preserve">Algebra with shapes, </v>
      </c>
      <c r="I151" t="str">
        <f t="shared" ref="I151:AD151" si="111">IF(I90&lt;$B$61,$D90&amp;", ","")</f>
        <v xml:space="preserve">Algebra with shapes, </v>
      </c>
      <c r="J151" t="str">
        <f t="shared" si="111"/>
        <v xml:space="preserve">Algebra with shapes, </v>
      </c>
      <c r="K151" t="str">
        <f t="shared" si="111"/>
        <v xml:space="preserve">Algebra with shapes, </v>
      </c>
      <c r="L151" t="str">
        <f t="shared" si="111"/>
        <v xml:space="preserve">Algebra with shapes, </v>
      </c>
      <c r="M151" t="str">
        <f t="shared" si="111"/>
        <v xml:space="preserve">Algebra with shapes, </v>
      </c>
      <c r="N151" t="str">
        <f t="shared" si="111"/>
        <v xml:space="preserve">Algebra with shapes, </v>
      </c>
      <c r="O151" t="str">
        <f t="shared" si="111"/>
        <v xml:space="preserve">Algebra with shapes, </v>
      </c>
      <c r="P151" t="str">
        <f t="shared" si="111"/>
        <v xml:space="preserve">Algebra with shapes, </v>
      </c>
      <c r="Q151" t="str">
        <f t="shared" si="111"/>
        <v xml:space="preserve">Algebra with shapes, </v>
      </c>
      <c r="R151" t="str">
        <f t="shared" si="111"/>
        <v xml:space="preserve">Algebra with shapes, </v>
      </c>
      <c r="S151" t="str">
        <f t="shared" si="111"/>
        <v xml:space="preserve">Algebra with shapes, </v>
      </c>
      <c r="T151" t="str">
        <f t="shared" si="111"/>
        <v xml:space="preserve">Algebra with shapes, </v>
      </c>
      <c r="U151" t="str">
        <f t="shared" si="111"/>
        <v xml:space="preserve">Algebra with shapes, </v>
      </c>
      <c r="V151" t="str">
        <f t="shared" si="111"/>
        <v xml:space="preserve">Algebra with shapes, </v>
      </c>
      <c r="W151" t="str">
        <f t="shared" si="111"/>
        <v xml:space="preserve">Algebra with shapes, </v>
      </c>
      <c r="X151" t="str">
        <f t="shared" si="111"/>
        <v xml:space="preserve">Algebra with shapes, </v>
      </c>
      <c r="Y151" t="str">
        <f t="shared" si="111"/>
        <v xml:space="preserve">Algebra with shapes, </v>
      </c>
      <c r="Z151" t="str">
        <f t="shared" si="111"/>
        <v xml:space="preserve">Algebra with shapes, </v>
      </c>
      <c r="AA151" t="str">
        <f t="shared" si="111"/>
        <v xml:space="preserve">Algebra with shapes, </v>
      </c>
      <c r="AB151" t="str">
        <f t="shared" si="111"/>
        <v xml:space="preserve">Algebra with shapes, </v>
      </c>
      <c r="AC151" t="str">
        <f t="shared" si="111"/>
        <v xml:space="preserve">Algebra with shapes, </v>
      </c>
      <c r="AD151" t="str">
        <f t="shared" si="111"/>
        <v xml:space="preserve">Algebra with shapes, </v>
      </c>
    </row>
    <row r="152" spans="2:30" ht="17" customHeight="1" x14ac:dyDescent="0.2">
      <c r="B152">
        <v>19</v>
      </c>
      <c r="F152" t="str">
        <f t="shared" si="92"/>
        <v xml:space="preserve">Averages, </v>
      </c>
      <c r="G152" t="str">
        <f t="shared" si="93"/>
        <v xml:space="preserve">Averages, </v>
      </c>
      <c r="H152" t="str">
        <f t="shared" si="93"/>
        <v xml:space="preserve">Averages, </v>
      </c>
      <c r="I152" t="str">
        <f t="shared" ref="I152:AD152" si="112">IF(I91&lt;$B$61,$D91&amp;", ","")</f>
        <v xml:space="preserve">Averages, </v>
      </c>
      <c r="J152" t="str">
        <f t="shared" si="112"/>
        <v xml:space="preserve">Averages, </v>
      </c>
      <c r="K152" t="str">
        <f t="shared" si="112"/>
        <v xml:space="preserve">Averages, </v>
      </c>
      <c r="L152" t="str">
        <f t="shared" si="112"/>
        <v xml:space="preserve">Averages, </v>
      </c>
      <c r="M152" t="str">
        <f t="shared" si="112"/>
        <v xml:space="preserve">Averages, </v>
      </c>
      <c r="N152" t="str">
        <f t="shared" si="112"/>
        <v xml:space="preserve">Averages, </v>
      </c>
      <c r="O152" t="str">
        <f t="shared" si="112"/>
        <v/>
      </c>
      <c r="P152" t="str">
        <f t="shared" si="112"/>
        <v xml:space="preserve">Averages, </v>
      </c>
      <c r="Q152" t="str">
        <f t="shared" si="112"/>
        <v xml:space="preserve">Averages, </v>
      </c>
      <c r="R152" t="str">
        <f t="shared" si="112"/>
        <v xml:space="preserve">Averages, </v>
      </c>
      <c r="S152" t="str">
        <f t="shared" si="112"/>
        <v xml:space="preserve">Averages, </v>
      </c>
      <c r="T152" t="str">
        <f t="shared" si="112"/>
        <v xml:space="preserve">Averages, </v>
      </c>
      <c r="U152" t="str">
        <f t="shared" si="112"/>
        <v xml:space="preserve">Averages, </v>
      </c>
      <c r="V152" t="str">
        <f t="shared" si="112"/>
        <v xml:space="preserve">Averages, </v>
      </c>
      <c r="W152" t="str">
        <f t="shared" si="112"/>
        <v xml:space="preserve">Averages, </v>
      </c>
      <c r="X152" t="str">
        <f t="shared" si="112"/>
        <v xml:space="preserve">Averages, </v>
      </c>
      <c r="Y152" t="str">
        <f t="shared" si="112"/>
        <v/>
      </c>
      <c r="Z152" t="str">
        <f t="shared" si="112"/>
        <v xml:space="preserve">Averages, </v>
      </c>
      <c r="AA152" t="str">
        <f t="shared" si="112"/>
        <v xml:space="preserve">Averages, </v>
      </c>
      <c r="AB152" t="str">
        <f t="shared" si="112"/>
        <v xml:space="preserve">Averages, </v>
      </c>
      <c r="AC152" t="str">
        <f t="shared" si="112"/>
        <v xml:space="preserve">Averages, </v>
      </c>
      <c r="AD152" t="str">
        <f t="shared" si="112"/>
        <v xml:space="preserve">Averages, </v>
      </c>
    </row>
    <row r="153" spans="2:30" ht="17" customHeight="1" x14ac:dyDescent="0.2">
      <c r="B153">
        <v>20</v>
      </c>
      <c r="F153" t="str">
        <f t="shared" si="92"/>
        <v xml:space="preserve">Shapes real world problem, </v>
      </c>
      <c r="G153" t="str">
        <f t="shared" si="93"/>
        <v xml:space="preserve">Shapes real world problem, </v>
      </c>
      <c r="H153" t="str">
        <f t="shared" si="93"/>
        <v xml:space="preserve">Shapes real world problem, </v>
      </c>
      <c r="I153" t="str">
        <f t="shared" ref="I153:AD153" si="113">IF(I92&lt;$B$61,$D92&amp;", ","")</f>
        <v xml:space="preserve">Shapes real world problem, </v>
      </c>
      <c r="J153" t="str">
        <f t="shared" si="113"/>
        <v xml:space="preserve">Shapes real world problem, </v>
      </c>
      <c r="K153" t="str">
        <f t="shared" si="113"/>
        <v xml:space="preserve">Shapes real world problem, </v>
      </c>
      <c r="L153" t="str">
        <f t="shared" si="113"/>
        <v xml:space="preserve">Shapes real world problem, </v>
      </c>
      <c r="M153" t="str">
        <f t="shared" si="113"/>
        <v xml:space="preserve">Shapes real world problem, </v>
      </c>
      <c r="N153" t="str">
        <f t="shared" si="113"/>
        <v xml:space="preserve">Shapes real world problem, </v>
      </c>
      <c r="O153" t="str">
        <f t="shared" si="113"/>
        <v xml:space="preserve">Shapes real world problem, </v>
      </c>
      <c r="P153" t="str">
        <f t="shared" si="113"/>
        <v xml:space="preserve">Shapes real world problem, </v>
      </c>
      <c r="Q153" t="str">
        <f t="shared" si="113"/>
        <v xml:space="preserve">Shapes real world problem, </v>
      </c>
      <c r="R153" t="str">
        <f t="shared" si="113"/>
        <v xml:space="preserve">Shapes real world problem, </v>
      </c>
      <c r="S153" t="str">
        <f t="shared" si="113"/>
        <v xml:space="preserve">Shapes real world problem, </v>
      </c>
      <c r="T153" t="str">
        <f t="shared" si="113"/>
        <v xml:space="preserve">Shapes real world problem, </v>
      </c>
      <c r="U153" t="str">
        <f t="shared" si="113"/>
        <v xml:space="preserve">Shapes real world problem, </v>
      </c>
      <c r="V153" t="str">
        <f t="shared" si="113"/>
        <v xml:space="preserve">Shapes real world problem, </v>
      </c>
      <c r="W153" t="str">
        <f t="shared" si="113"/>
        <v xml:space="preserve">Shapes real world problem, </v>
      </c>
      <c r="X153" t="str">
        <f t="shared" si="113"/>
        <v xml:space="preserve">Shapes real world problem, </v>
      </c>
      <c r="Y153" t="str">
        <f t="shared" si="113"/>
        <v xml:space="preserve">Shapes real world problem, </v>
      </c>
      <c r="Z153" t="str">
        <f t="shared" si="113"/>
        <v xml:space="preserve">Shapes real world problem, </v>
      </c>
      <c r="AA153" t="str">
        <f t="shared" si="113"/>
        <v xml:space="preserve">Shapes real world problem, </v>
      </c>
      <c r="AB153" t="str">
        <f t="shared" si="113"/>
        <v xml:space="preserve">Shapes real world problem, </v>
      </c>
      <c r="AC153" t="str">
        <f t="shared" si="113"/>
        <v xml:space="preserve">Shapes real world problem, </v>
      </c>
      <c r="AD153" t="str">
        <f t="shared" si="113"/>
        <v xml:space="preserve">Shapes real world problem, </v>
      </c>
    </row>
    <row r="154" spans="2:30" ht="17" customHeight="1" x14ac:dyDescent="0.2">
      <c r="B154">
        <v>21</v>
      </c>
      <c r="F154" t="str">
        <f t="shared" si="92"/>
        <v xml:space="preserve">Estimation, </v>
      </c>
      <c r="G154" t="str">
        <f t="shared" si="93"/>
        <v xml:space="preserve">Estimation, </v>
      </c>
      <c r="H154" t="str">
        <f t="shared" si="93"/>
        <v xml:space="preserve">Estimation, </v>
      </c>
      <c r="I154" t="str">
        <f t="shared" ref="I154:AD154" si="114">IF(I93&lt;$B$61,$D93&amp;", ","")</f>
        <v xml:space="preserve">Estimation, </v>
      </c>
      <c r="J154" t="str">
        <f t="shared" si="114"/>
        <v/>
      </c>
      <c r="K154" t="str">
        <f t="shared" si="114"/>
        <v xml:space="preserve">Estimation, </v>
      </c>
      <c r="L154" t="str">
        <f t="shared" si="114"/>
        <v xml:space="preserve">Estimation, </v>
      </c>
      <c r="M154" t="str">
        <f t="shared" si="114"/>
        <v xml:space="preserve">Estimation, </v>
      </c>
      <c r="N154" t="str">
        <f t="shared" si="114"/>
        <v xml:space="preserve">Estimation, </v>
      </c>
      <c r="O154" t="str">
        <f t="shared" si="114"/>
        <v/>
      </c>
      <c r="P154" t="str">
        <f t="shared" si="114"/>
        <v xml:space="preserve">Estimation, </v>
      </c>
      <c r="Q154" t="str">
        <f t="shared" si="114"/>
        <v xml:space="preserve">Estimation, </v>
      </c>
      <c r="R154" t="str">
        <f t="shared" si="114"/>
        <v xml:space="preserve">Estimation, </v>
      </c>
      <c r="S154" t="str">
        <f t="shared" si="114"/>
        <v xml:space="preserve">Estimation, </v>
      </c>
      <c r="T154" t="str">
        <f t="shared" si="114"/>
        <v xml:space="preserve">Estimation, </v>
      </c>
      <c r="U154" t="str">
        <f t="shared" si="114"/>
        <v xml:space="preserve">Estimation, </v>
      </c>
      <c r="V154" t="str">
        <f t="shared" si="114"/>
        <v xml:space="preserve">Estimation, </v>
      </c>
      <c r="W154" t="str">
        <f t="shared" si="114"/>
        <v xml:space="preserve">Estimation, </v>
      </c>
      <c r="X154" t="str">
        <f t="shared" si="114"/>
        <v xml:space="preserve">Estimation, </v>
      </c>
      <c r="Y154" t="str">
        <f t="shared" si="114"/>
        <v/>
      </c>
      <c r="Z154" t="str">
        <f t="shared" si="114"/>
        <v xml:space="preserve">Estimation, </v>
      </c>
      <c r="AA154" t="str">
        <f t="shared" si="114"/>
        <v xml:space="preserve">Estimation, </v>
      </c>
      <c r="AB154" t="str">
        <f t="shared" si="114"/>
        <v xml:space="preserve">Estimation, </v>
      </c>
      <c r="AC154" t="str">
        <f t="shared" si="114"/>
        <v xml:space="preserve">Estimation, </v>
      </c>
      <c r="AD154" t="str">
        <f t="shared" si="114"/>
        <v xml:space="preserve">Estimation, </v>
      </c>
    </row>
    <row r="155" spans="2:30" ht="17" customHeight="1" x14ac:dyDescent="0.2">
      <c r="B155">
        <v>22</v>
      </c>
      <c r="F155" t="str">
        <f t="shared" si="92"/>
        <v xml:space="preserve">Product of Prime Factors, </v>
      </c>
      <c r="G155" t="str">
        <f t="shared" si="93"/>
        <v xml:space="preserve">Product of Prime Factors, </v>
      </c>
      <c r="H155" t="str">
        <f t="shared" si="93"/>
        <v xml:space="preserve">Product of Prime Factors, </v>
      </c>
      <c r="I155" t="str">
        <f t="shared" ref="I155:AD155" si="115">IF(I94&lt;$B$61,$D94&amp;", ","")</f>
        <v xml:space="preserve">Product of Prime Factors, </v>
      </c>
      <c r="J155" t="str">
        <f t="shared" si="115"/>
        <v xml:space="preserve">Product of Prime Factors, </v>
      </c>
      <c r="K155" t="str">
        <f t="shared" si="115"/>
        <v xml:space="preserve">Product of Prime Factors, </v>
      </c>
      <c r="L155" t="str">
        <f t="shared" si="115"/>
        <v xml:space="preserve">Product of Prime Factors, </v>
      </c>
      <c r="M155" t="str">
        <f t="shared" si="115"/>
        <v xml:space="preserve">Product of Prime Factors, </v>
      </c>
      <c r="N155" t="str">
        <f t="shared" si="115"/>
        <v xml:space="preserve">Product of Prime Factors, </v>
      </c>
      <c r="O155" t="str">
        <f t="shared" si="115"/>
        <v xml:space="preserve">Product of Prime Factors, </v>
      </c>
      <c r="P155" t="str">
        <f t="shared" si="115"/>
        <v xml:space="preserve">Product of Prime Factors, </v>
      </c>
      <c r="Q155" t="str">
        <f t="shared" si="115"/>
        <v xml:space="preserve">Product of Prime Factors, </v>
      </c>
      <c r="R155" t="str">
        <f t="shared" si="115"/>
        <v xml:space="preserve">Product of Prime Factors, </v>
      </c>
      <c r="S155" t="str">
        <f t="shared" si="115"/>
        <v xml:space="preserve">Product of Prime Factors, </v>
      </c>
      <c r="T155" t="str">
        <f t="shared" si="115"/>
        <v xml:space="preserve">Product of Prime Factors, </v>
      </c>
      <c r="U155" t="str">
        <f t="shared" si="115"/>
        <v xml:space="preserve">Product of Prime Factors, </v>
      </c>
      <c r="V155" t="str">
        <f t="shared" si="115"/>
        <v xml:space="preserve">Product of Prime Factors, </v>
      </c>
      <c r="W155" t="str">
        <f t="shared" si="115"/>
        <v xml:space="preserve">Product of Prime Factors, </v>
      </c>
      <c r="X155" t="str">
        <f t="shared" si="115"/>
        <v xml:space="preserve">Product of Prime Factors, </v>
      </c>
      <c r="Y155" t="str">
        <f t="shared" si="115"/>
        <v xml:space="preserve">Product of Prime Factors, </v>
      </c>
      <c r="Z155" t="str">
        <f t="shared" si="115"/>
        <v xml:space="preserve">Product of Prime Factors, </v>
      </c>
      <c r="AA155" t="str">
        <f t="shared" si="115"/>
        <v xml:space="preserve">Product of Prime Factors, </v>
      </c>
      <c r="AB155" t="str">
        <f t="shared" si="115"/>
        <v xml:space="preserve">Product of Prime Factors, </v>
      </c>
      <c r="AC155" t="str">
        <f t="shared" si="115"/>
        <v xml:space="preserve">Product of Prime Factors, </v>
      </c>
      <c r="AD155" t="str">
        <f t="shared" si="115"/>
        <v xml:space="preserve">Product of Prime Factors, </v>
      </c>
    </row>
    <row r="156" spans="2:30" ht="17" customHeight="1" x14ac:dyDescent="0.2">
      <c r="B156">
        <v>23</v>
      </c>
      <c r="F156" t="str">
        <f t="shared" si="92"/>
        <v xml:space="preserve">Questionair, </v>
      </c>
      <c r="G156" t="str">
        <f t="shared" si="93"/>
        <v xml:space="preserve">Questionair, </v>
      </c>
      <c r="H156" t="str">
        <f t="shared" si="93"/>
        <v xml:space="preserve">Questionair, </v>
      </c>
      <c r="I156" t="str">
        <f t="shared" ref="I156:AD156" si="116">IF(I95&lt;$B$61,$D95&amp;", ","")</f>
        <v xml:space="preserve">Questionair, </v>
      </c>
      <c r="J156" t="str">
        <f t="shared" si="116"/>
        <v/>
      </c>
      <c r="K156" t="str">
        <f t="shared" si="116"/>
        <v xml:space="preserve">Questionair, </v>
      </c>
      <c r="L156" t="str">
        <f t="shared" si="116"/>
        <v xml:space="preserve">Questionair, </v>
      </c>
      <c r="M156" t="str">
        <f t="shared" si="116"/>
        <v xml:space="preserve">Questionair, </v>
      </c>
      <c r="N156" t="str">
        <f t="shared" si="116"/>
        <v xml:space="preserve">Questionair, </v>
      </c>
      <c r="O156" t="str">
        <f t="shared" si="116"/>
        <v xml:space="preserve">Questionair, </v>
      </c>
      <c r="P156" t="str">
        <f t="shared" si="116"/>
        <v xml:space="preserve">Questionair, </v>
      </c>
      <c r="Q156" t="str">
        <f t="shared" si="116"/>
        <v xml:space="preserve">Questionair, </v>
      </c>
      <c r="R156" t="str">
        <f t="shared" si="116"/>
        <v xml:space="preserve">Questionair, </v>
      </c>
      <c r="S156" t="str">
        <f t="shared" si="116"/>
        <v xml:space="preserve">Questionair, </v>
      </c>
      <c r="T156" t="str">
        <f t="shared" si="116"/>
        <v xml:space="preserve">Questionair, </v>
      </c>
      <c r="U156" t="str">
        <f t="shared" si="116"/>
        <v xml:space="preserve">Questionair, </v>
      </c>
      <c r="V156" t="str">
        <f t="shared" si="116"/>
        <v xml:space="preserve">Questionair, </v>
      </c>
      <c r="W156" t="str">
        <f t="shared" si="116"/>
        <v xml:space="preserve">Questionair, </v>
      </c>
      <c r="X156" t="str">
        <f t="shared" si="116"/>
        <v xml:space="preserve">Questionair, </v>
      </c>
      <c r="Y156" t="str">
        <f t="shared" si="116"/>
        <v xml:space="preserve">Questionair, </v>
      </c>
      <c r="Z156" t="str">
        <f t="shared" si="116"/>
        <v xml:space="preserve">Questionair, </v>
      </c>
      <c r="AA156" t="str">
        <f t="shared" si="116"/>
        <v xml:space="preserve">Questionair, </v>
      </c>
      <c r="AB156" t="str">
        <f t="shared" si="116"/>
        <v xml:space="preserve">Questionair, </v>
      </c>
      <c r="AC156" t="str">
        <f t="shared" si="116"/>
        <v xml:space="preserve">Questionair, </v>
      </c>
      <c r="AD156" t="str">
        <f t="shared" si="116"/>
        <v xml:space="preserve">Questionair, </v>
      </c>
    </row>
    <row r="157" spans="2:30" ht="17" customHeight="1" x14ac:dyDescent="0.2">
      <c r="B157">
        <v>24</v>
      </c>
      <c r="F157" t="str">
        <f t="shared" si="92"/>
        <v xml:space="preserve">Forming equations, </v>
      </c>
      <c r="G157" t="str">
        <f t="shared" si="93"/>
        <v xml:space="preserve">Forming equations, </v>
      </c>
      <c r="H157" t="str">
        <f t="shared" si="93"/>
        <v xml:space="preserve">Forming equations, </v>
      </c>
      <c r="I157" t="str">
        <f t="shared" ref="I157:AD157" si="117">IF(I96&lt;$B$61,$D96&amp;", ","")</f>
        <v xml:space="preserve">Forming equations, </v>
      </c>
      <c r="J157" t="str">
        <f t="shared" si="117"/>
        <v xml:space="preserve">Forming equations, </v>
      </c>
      <c r="K157" t="str">
        <f t="shared" si="117"/>
        <v xml:space="preserve">Forming equations, </v>
      </c>
      <c r="L157" t="str">
        <f t="shared" si="117"/>
        <v xml:space="preserve">Forming equations, </v>
      </c>
      <c r="M157" t="str">
        <f t="shared" si="117"/>
        <v xml:space="preserve">Forming equations, </v>
      </c>
      <c r="N157" t="str">
        <f t="shared" si="117"/>
        <v xml:space="preserve">Forming equations, </v>
      </c>
      <c r="O157" t="str">
        <f t="shared" si="117"/>
        <v xml:space="preserve">Forming equations, </v>
      </c>
      <c r="P157" t="str">
        <f t="shared" si="117"/>
        <v xml:space="preserve">Forming equations, </v>
      </c>
      <c r="Q157" t="str">
        <f t="shared" si="117"/>
        <v xml:space="preserve">Forming equations, </v>
      </c>
      <c r="R157" t="str">
        <f t="shared" si="117"/>
        <v xml:space="preserve">Forming equations, </v>
      </c>
      <c r="S157" t="str">
        <f t="shared" si="117"/>
        <v xml:space="preserve">Forming equations, </v>
      </c>
      <c r="T157" t="str">
        <f t="shared" si="117"/>
        <v xml:space="preserve">Forming equations, </v>
      </c>
      <c r="U157" t="str">
        <f t="shared" si="117"/>
        <v xml:space="preserve">Forming equations, </v>
      </c>
      <c r="V157" t="str">
        <f t="shared" si="117"/>
        <v xml:space="preserve">Forming equations, </v>
      </c>
      <c r="W157" t="str">
        <f t="shared" si="117"/>
        <v xml:space="preserve">Forming equations, </v>
      </c>
      <c r="X157" t="str">
        <f t="shared" si="117"/>
        <v xml:space="preserve">Forming equations, </v>
      </c>
      <c r="Y157" t="str">
        <f t="shared" si="117"/>
        <v xml:space="preserve">Forming equations, </v>
      </c>
      <c r="Z157" t="str">
        <f t="shared" si="117"/>
        <v xml:space="preserve">Forming equations, </v>
      </c>
      <c r="AA157" t="str">
        <f t="shared" si="117"/>
        <v xml:space="preserve">Forming equations, </v>
      </c>
      <c r="AB157" t="str">
        <f t="shared" si="117"/>
        <v xml:space="preserve">Forming equations, </v>
      </c>
      <c r="AC157" t="str">
        <f t="shared" si="117"/>
        <v xml:space="preserve">Forming equations, </v>
      </c>
      <c r="AD157" t="str">
        <f t="shared" si="117"/>
        <v xml:space="preserve">Forming equations, </v>
      </c>
    </row>
    <row r="158" spans="2:30" ht="17" customHeight="1" x14ac:dyDescent="0.2">
      <c r="B158">
        <v>25</v>
      </c>
      <c r="F158" t="str">
        <f t="shared" si="92"/>
        <v xml:space="preserve">Ratio to fraction, </v>
      </c>
      <c r="G158" t="str">
        <f t="shared" si="93"/>
        <v xml:space="preserve">Ratio to fraction, </v>
      </c>
      <c r="H158" t="str">
        <f t="shared" si="93"/>
        <v xml:space="preserve">Ratio to fraction, </v>
      </c>
      <c r="I158" t="str">
        <f t="shared" ref="I158:AD158" si="118">IF(I97&lt;$B$61,$D97&amp;", ","")</f>
        <v xml:space="preserve">Ratio to fraction, </v>
      </c>
      <c r="J158" t="str">
        <f t="shared" si="118"/>
        <v xml:space="preserve">Ratio to fraction, </v>
      </c>
      <c r="K158" t="str">
        <f t="shared" si="118"/>
        <v xml:space="preserve">Ratio to fraction, </v>
      </c>
      <c r="L158" t="str">
        <f t="shared" si="118"/>
        <v xml:space="preserve">Ratio to fraction, </v>
      </c>
      <c r="M158" t="str">
        <f t="shared" si="118"/>
        <v xml:space="preserve">Ratio to fraction, </v>
      </c>
      <c r="N158" t="str">
        <f t="shared" si="118"/>
        <v xml:space="preserve">Ratio to fraction, </v>
      </c>
      <c r="O158" t="str">
        <f t="shared" si="118"/>
        <v xml:space="preserve">Ratio to fraction, </v>
      </c>
      <c r="P158" t="str">
        <f t="shared" si="118"/>
        <v xml:space="preserve">Ratio to fraction, </v>
      </c>
      <c r="Q158" t="str">
        <f t="shared" si="118"/>
        <v xml:space="preserve">Ratio to fraction, </v>
      </c>
      <c r="R158" t="str">
        <f t="shared" si="118"/>
        <v xml:space="preserve">Ratio to fraction, </v>
      </c>
      <c r="S158" t="str">
        <f t="shared" si="118"/>
        <v xml:space="preserve">Ratio to fraction, </v>
      </c>
      <c r="T158" t="str">
        <f t="shared" si="118"/>
        <v xml:space="preserve">Ratio to fraction, </v>
      </c>
      <c r="U158" t="str">
        <f t="shared" si="118"/>
        <v xml:space="preserve">Ratio to fraction, </v>
      </c>
      <c r="V158" t="str">
        <f t="shared" si="118"/>
        <v xml:space="preserve">Ratio to fraction, </v>
      </c>
      <c r="W158" t="str">
        <f t="shared" si="118"/>
        <v xml:space="preserve">Ratio to fraction, </v>
      </c>
      <c r="X158" t="str">
        <f t="shared" si="118"/>
        <v xml:space="preserve">Ratio to fraction, </v>
      </c>
      <c r="Y158" t="str">
        <f t="shared" si="118"/>
        <v xml:space="preserve">Ratio to fraction, </v>
      </c>
      <c r="Z158" t="str">
        <f t="shared" si="118"/>
        <v xml:space="preserve">Ratio to fraction, </v>
      </c>
      <c r="AA158" t="str">
        <f t="shared" si="118"/>
        <v xml:space="preserve">Ratio to fraction, </v>
      </c>
      <c r="AB158" t="str">
        <f t="shared" si="118"/>
        <v xml:space="preserve">Ratio to fraction, </v>
      </c>
      <c r="AC158" t="str">
        <f t="shared" si="118"/>
        <v xml:space="preserve">Ratio to fraction, </v>
      </c>
      <c r="AD158" t="str">
        <f t="shared" si="118"/>
        <v xml:space="preserve">Ratio to fraction, </v>
      </c>
    </row>
    <row r="159" spans="2:30" ht="17" customHeight="1" x14ac:dyDescent="0.2">
      <c r="B159">
        <v>26</v>
      </c>
      <c r="F159" t="str">
        <f t="shared" si="92"/>
        <v xml:space="preserve">Proportion, </v>
      </c>
      <c r="G159" t="str">
        <f t="shared" si="93"/>
        <v xml:space="preserve">Proportion, </v>
      </c>
      <c r="H159" t="str">
        <f t="shared" si="93"/>
        <v xml:space="preserve">Proportion, </v>
      </c>
      <c r="I159" t="str">
        <f t="shared" ref="I159:AD159" si="119">IF(I98&lt;$B$61,$D98&amp;", ","")</f>
        <v xml:space="preserve">Proportion, </v>
      </c>
      <c r="J159" t="str">
        <f t="shared" si="119"/>
        <v xml:space="preserve">Proportion, </v>
      </c>
      <c r="K159" t="str">
        <f t="shared" si="119"/>
        <v xml:space="preserve">Proportion, </v>
      </c>
      <c r="L159" t="str">
        <f t="shared" si="119"/>
        <v xml:space="preserve">Proportion, </v>
      </c>
      <c r="M159" t="str">
        <f t="shared" si="119"/>
        <v xml:space="preserve">Proportion, </v>
      </c>
      <c r="N159" t="str">
        <f t="shared" si="119"/>
        <v xml:space="preserve">Proportion, </v>
      </c>
      <c r="O159" t="str">
        <f t="shared" si="119"/>
        <v xml:space="preserve">Proportion, </v>
      </c>
      <c r="P159" t="str">
        <f t="shared" si="119"/>
        <v xml:space="preserve">Proportion, </v>
      </c>
      <c r="Q159" t="str">
        <f t="shared" si="119"/>
        <v xml:space="preserve">Proportion, </v>
      </c>
      <c r="R159" t="str">
        <f t="shared" si="119"/>
        <v xml:space="preserve">Proportion, </v>
      </c>
      <c r="S159" t="str">
        <f t="shared" si="119"/>
        <v xml:space="preserve">Proportion, </v>
      </c>
      <c r="T159" t="str">
        <f t="shared" si="119"/>
        <v xml:space="preserve">Proportion, </v>
      </c>
      <c r="U159" t="str">
        <f t="shared" si="119"/>
        <v xml:space="preserve">Proportion, </v>
      </c>
      <c r="V159" t="str">
        <f t="shared" si="119"/>
        <v xml:space="preserve">Proportion, </v>
      </c>
      <c r="W159" t="str">
        <f t="shared" si="119"/>
        <v xml:space="preserve">Proportion, </v>
      </c>
      <c r="X159" t="str">
        <f t="shared" si="119"/>
        <v xml:space="preserve">Proportion, </v>
      </c>
      <c r="Y159" t="str">
        <f t="shared" si="119"/>
        <v xml:space="preserve">Proportion, </v>
      </c>
      <c r="Z159" t="str">
        <f t="shared" si="119"/>
        <v xml:space="preserve">Proportion, </v>
      </c>
      <c r="AA159" t="str">
        <f t="shared" si="119"/>
        <v xml:space="preserve">Proportion, </v>
      </c>
      <c r="AB159" t="str">
        <f t="shared" si="119"/>
        <v xml:space="preserve">Proportion, </v>
      </c>
      <c r="AC159" t="str">
        <f t="shared" si="119"/>
        <v xml:space="preserve">Proportion, </v>
      </c>
      <c r="AD159" t="str">
        <f t="shared" si="119"/>
        <v xml:space="preserve">Proportion, </v>
      </c>
    </row>
    <row r="160" spans="2:30" ht="17" customHeight="1" x14ac:dyDescent="0.2">
      <c r="B160">
        <v>27</v>
      </c>
      <c r="F160" t="str">
        <f t="shared" si="92"/>
        <v xml:space="preserve">Percentage Increase, </v>
      </c>
      <c r="G160" t="str">
        <f t="shared" si="93"/>
        <v xml:space="preserve">Percentage Increase, </v>
      </c>
      <c r="H160" t="str">
        <f t="shared" si="93"/>
        <v xml:space="preserve">Percentage Increase, </v>
      </c>
      <c r="I160" t="str">
        <f t="shared" ref="I160:AD160" si="120">IF(I99&lt;$B$61,$D99&amp;", ","")</f>
        <v xml:space="preserve">Percentage Increase, </v>
      </c>
      <c r="J160" t="str">
        <f t="shared" si="120"/>
        <v xml:space="preserve">Percentage Increase, </v>
      </c>
      <c r="K160" t="str">
        <f t="shared" si="120"/>
        <v xml:space="preserve">Percentage Increase, </v>
      </c>
      <c r="L160" t="str">
        <f t="shared" si="120"/>
        <v xml:space="preserve">Percentage Increase, </v>
      </c>
      <c r="M160" t="str">
        <f t="shared" si="120"/>
        <v xml:space="preserve">Percentage Increase, </v>
      </c>
      <c r="N160" t="str">
        <f t="shared" si="120"/>
        <v xml:space="preserve">Percentage Increase, </v>
      </c>
      <c r="O160" t="str">
        <f t="shared" si="120"/>
        <v xml:space="preserve">Percentage Increase, </v>
      </c>
      <c r="P160" t="str">
        <f t="shared" si="120"/>
        <v xml:space="preserve">Percentage Increase, </v>
      </c>
      <c r="Q160" t="str">
        <f t="shared" si="120"/>
        <v xml:space="preserve">Percentage Increase, </v>
      </c>
      <c r="R160" t="str">
        <f t="shared" si="120"/>
        <v xml:space="preserve">Percentage Increase, </v>
      </c>
      <c r="S160" t="str">
        <f t="shared" si="120"/>
        <v xml:space="preserve">Percentage Increase, </v>
      </c>
      <c r="T160" t="str">
        <f t="shared" si="120"/>
        <v xml:space="preserve">Percentage Increase, </v>
      </c>
      <c r="U160" t="str">
        <f t="shared" si="120"/>
        <v xml:space="preserve">Percentage Increase, </v>
      </c>
      <c r="V160" t="str">
        <f t="shared" si="120"/>
        <v xml:space="preserve">Percentage Increase, </v>
      </c>
      <c r="W160" t="str">
        <f t="shared" si="120"/>
        <v xml:space="preserve">Percentage Increase, </v>
      </c>
      <c r="X160" t="str">
        <f t="shared" si="120"/>
        <v xml:space="preserve">Percentage Increase, </v>
      </c>
      <c r="Y160" t="str">
        <f t="shared" si="120"/>
        <v xml:space="preserve">Percentage Increase, </v>
      </c>
      <c r="Z160" t="str">
        <f t="shared" si="120"/>
        <v xml:space="preserve">Percentage Increase, </v>
      </c>
      <c r="AA160" t="str">
        <f t="shared" si="120"/>
        <v xml:space="preserve">Percentage Increase, </v>
      </c>
      <c r="AB160" t="str">
        <f t="shared" si="120"/>
        <v xml:space="preserve">Percentage Increase, </v>
      </c>
      <c r="AC160" t="str">
        <f t="shared" si="120"/>
        <v xml:space="preserve">Percentage Increase, </v>
      </c>
      <c r="AD160" t="str">
        <f t="shared" si="120"/>
        <v xml:space="preserve">Percentage Increase, </v>
      </c>
    </row>
    <row r="161" spans="2:30" ht="17" customHeight="1" x14ac:dyDescent="0.2">
      <c r="B161">
        <v>28</v>
      </c>
      <c r="F161" t="str">
        <f t="shared" si="92"/>
        <v xml:space="preserve">Simultanious Equations, </v>
      </c>
      <c r="G161" t="str">
        <f t="shared" si="93"/>
        <v xml:space="preserve">Simultanious Equations, </v>
      </c>
      <c r="H161" t="str">
        <f t="shared" si="93"/>
        <v xml:space="preserve">Simultanious Equations, </v>
      </c>
      <c r="I161" t="str">
        <f t="shared" ref="I161:AD161" si="121">IF(I100&lt;$B$61,$D100&amp;", ","")</f>
        <v xml:space="preserve">Simultanious Equations, </v>
      </c>
      <c r="J161" t="str">
        <f t="shared" si="121"/>
        <v xml:space="preserve">Simultanious Equations, </v>
      </c>
      <c r="K161" t="str">
        <f t="shared" si="121"/>
        <v xml:space="preserve">Simultanious Equations, </v>
      </c>
      <c r="L161" t="str">
        <f t="shared" si="121"/>
        <v xml:space="preserve">Simultanious Equations, </v>
      </c>
      <c r="M161" t="str">
        <f t="shared" si="121"/>
        <v xml:space="preserve">Simultanious Equations, </v>
      </c>
      <c r="N161" t="str">
        <f t="shared" si="121"/>
        <v xml:space="preserve">Simultanious Equations, </v>
      </c>
      <c r="O161" t="str">
        <f t="shared" si="121"/>
        <v xml:space="preserve">Simultanious Equations, </v>
      </c>
      <c r="P161" t="str">
        <f t="shared" si="121"/>
        <v xml:space="preserve">Simultanious Equations, </v>
      </c>
      <c r="Q161" t="str">
        <f t="shared" si="121"/>
        <v xml:space="preserve">Simultanious Equations, </v>
      </c>
      <c r="R161" t="str">
        <f t="shared" si="121"/>
        <v xml:space="preserve">Simultanious Equations, </v>
      </c>
      <c r="S161" t="str">
        <f t="shared" si="121"/>
        <v xml:space="preserve">Simultanious Equations, </v>
      </c>
      <c r="T161" t="str">
        <f t="shared" si="121"/>
        <v xml:space="preserve">Simultanious Equations, </v>
      </c>
      <c r="U161" t="str">
        <f t="shared" si="121"/>
        <v xml:space="preserve">Simultanious Equations, </v>
      </c>
      <c r="V161" t="str">
        <f t="shared" si="121"/>
        <v xml:space="preserve">Simultanious Equations, </v>
      </c>
      <c r="W161" t="str">
        <f t="shared" si="121"/>
        <v xml:space="preserve">Simultanious Equations, </v>
      </c>
      <c r="X161" t="str">
        <f t="shared" si="121"/>
        <v xml:space="preserve">Simultanious Equations, </v>
      </c>
      <c r="Y161" t="str">
        <f t="shared" si="121"/>
        <v xml:space="preserve">Simultanious Equations, </v>
      </c>
      <c r="Z161" t="str">
        <f t="shared" si="121"/>
        <v xml:space="preserve">Simultanious Equations, </v>
      </c>
      <c r="AA161" t="str">
        <f t="shared" si="121"/>
        <v xml:space="preserve">Simultanious Equations, </v>
      </c>
      <c r="AB161" t="str">
        <f t="shared" si="121"/>
        <v xml:space="preserve">Simultanious Equations, </v>
      </c>
      <c r="AC161" t="str">
        <f t="shared" si="121"/>
        <v xml:space="preserve">Simultanious Equations, </v>
      </c>
      <c r="AD161" t="str">
        <f t="shared" si="121"/>
        <v xml:space="preserve">Simultanious Equations, </v>
      </c>
    </row>
    <row r="162" spans="2:30" ht="17" customHeight="1" x14ac:dyDescent="0.2">
      <c r="B162">
        <v>29</v>
      </c>
      <c r="F162" t="str">
        <f t="shared" si="92"/>
        <v xml:space="preserve">Standard Form, </v>
      </c>
      <c r="G162" t="str">
        <f t="shared" si="93"/>
        <v xml:space="preserve">Standard Form, </v>
      </c>
      <c r="H162" t="str">
        <f t="shared" si="93"/>
        <v xml:space="preserve">Standard Form, </v>
      </c>
      <c r="I162" t="str">
        <f t="shared" ref="I162:AD162" si="122">IF(I101&lt;$B$61,$D101&amp;", ","")</f>
        <v xml:space="preserve">Standard Form, </v>
      </c>
      <c r="J162" t="str">
        <f t="shared" si="122"/>
        <v/>
      </c>
      <c r="K162" t="str">
        <f t="shared" si="122"/>
        <v xml:space="preserve">Standard Form, </v>
      </c>
      <c r="L162" t="str">
        <f t="shared" si="122"/>
        <v xml:space="preserve">Standard Form, </v>
      </c>
      <c r="M162" t="str">
        <f t="shared" si="122"/>
        <v xml:space="preserve">Standard Form, </v>
      </c>
      <c r="N162" t="str">
        <f t="shared" si="122"/>
        <v xml:space="preserve">Standard Form, </v>
      </c>
      <c r="O162" t="str">
        <f t="shared" si="122"/>
        <v xml:space="preserve">Standard Form, </v>
      </c>
      <c r="P162" t="str">
        <f t="shared" si="122"/>
        <v xml:space="preserve">Standard Form, </v>
      </c>
      <c r="Q162" t="str">
        <f t="shared" si="122"/>
        <v xml:space="preserve">Standard Form, </v>
      </c>
      <c r="R162" t="str">
        <f t="shared" si="122"/>
        <v xml:space="preserve">Standard Form, </v>
      </c>
      <c r="S162" t="str">
        <f t="shared" si="122"/>
        <v xml:space="preserve">Standard Form, </v>
      </c>
      <c r="T162" t="str">
        <f t="shared" si="122"/>
        <v xml:space="preserve">Standard Form, </v>
      </c>
      <c r="U162" t="str">
        <f t="shared" si="122"/>
        <v xml:space="preserve">Standard Form, </v>
      </c>
      <c r="V162" t="str">
        <f t="shared" si="122"/>
        <v xml:space="preserve">Standard Form, </v>
      </c>
      <c r="W162" t="str">
        <f t="shared" si="122"/>
        <v xml:space="preserve">Standard Form, </v>
      </c>
      <c r="X162" t="str">
        <f t="shared" si="122"/>
        <v xml:space="preserve">Standard Form, </v>
      </c>
      <c r="Y162" t="str">
        <f t="shared" si="122"/>
        <v xml:space="preserve">Standard Form, </v>
      </c>
      <c r="Z162" t="str">
        <f t="shared" si="122"/>
        <v xml:space="preserve">Standard Form, </v>
      </c>
      <c r="AA162" t="str">
        <f t="shared" si="122"/>
        <v xml:space="preserve">Standard Form, </v>
      </c>
      <c r="AB162" t="str">
        <f t="shared" si="122"/>
        <v xml:space="preserve">Standard Form, </v>
      </c>
      <c r="AC162" t="str">
        <f t="shared" si="122"/>
        <v xml:space="preserve">Standard Form, </v>
      </c>
      <c r="AD162" t="str">
        <f t="shared" si="122"/>
        <v xml:space="preserve">Standard Form, </v>
      </c>
    </row>
  </sheetData>
  <mergeCells count="1">
    <mergeCell ref="A8:A12"/>
  </mergeCells>
  <conditionalFormatting sqref="F14:AD42">
    <cfRule type="cellIs" dxfId="203" priority="1" operator="between">
      <formula>$C14*0.65</formula>
      <formula>$C14</formula>
    </cfRule>
    <cfRule type="cellIs" dxfId="202" priority="2" operator="between">
      <formula>$C14*0.3</formula>
      <formula>$C14*0.65</formula>
    </cfRule>
    <cfRule type="cellIs" dxfId="201" priority="3" operator="between">
      <formula>0</formula>
      <formula>$C14*0.3</formula>
    </cfRule>
    <cfRule type="cellIs" dxfId="200" priority="4" operator="greaterThan">
      <formula>$C14</formula>
    </cfRule>
  </conditionalFormatting>
  <hyperlinks>
    <hyperlink ref="F1" location="'1'!A1" display="Student  1" xr:uid="{F906C3C7-2C30-4E6E-BCE5-8304B8762813}"/>
    <hyperlink ref="G1" location="'2'!A1" display="Student 2" xr:uid="{9BC6B9D7-4E73-4911-A9B3-90A694D3DB7B}"/>
    <hyperlink ref="H1" location="'3'!A1" display="Student  3" xr:uid="{304A1C7A-3905-47BA-B373-D5BE9CC8A101}"/>
    <hyperlink ref="I1" location="'4'!A1" display="Student  4" xr:uid="{ED462D22-31FE-412B-81BB-F261F5C5952C}"/>
    <hyperlink ref="J1" location="'5'!A1" display="Student  5" xr:uid="{B1C0A541-4B72-4F5D-887B-554EC07E212F}"/>
    <hyperlink ref="K1" location="'6'!A1" display="Student  6" xr:uid="{5594EDAD-161F-4AF7-85FE-C6661E014EBD}"/>
    <hyperlink ref="L1" location="'7'!A1" display="Student  7" xr:uid="{B5A5C6A0-4CAE-4884-B086-89D796E05D1E}"/>
    <hyperlink ref="M1" location="'8'!A1" display="Student  8" xr:uid="{50CE8BAB-0D91-4CA2-93B5-AB667F478F3D}"/>
    <hyperlink ref="N1" location="'9'!A1" display="Student  9" xr:uid="{CB97CD5E-3F02-4206-A942-C97F5E9BC651}"/>
    <hyperlink ref="O1" location="'10'!A1" display="Student  10" xr:uid="{BEBC10E7-8BED-4E4F-83C8-2FD426893D8A}"/>
    <hyperlink ref="P1" location="'11'!A1" display="Student  11" xr:uid="{D2981ABB-EF56-4544-9063-8DDF24B7D1C3}"/>
    <hyperlink ref="Q1" location="'12'!A1" display="Student  12" xr:uid="{14CEA71B-923B-490D-8273-F83C6EFA9A95}"/>
    <hyperlink ref="R1" location="'13'!A1" display="Student  13" xr:uid="{B945F18F-0931-41DC-8DD0-D50B850D91DE}"/>
    <hyperlink ref="AD1" location="'25'!A1" display="Student  25" xr:uid="{C5CB6B88-1B6B-449F-B4E3-176C2E647D81}"/>
    <hyperlink ref="AC1" location="'24'!A1" display="Student  24" xr:uid="{AB7AC70E-BAEF-4455-8236-C4A8875C2CAB}"/>
    <hyperlink ref="AB1" location="'23'!A1" display="Student  23" xr:uid="{FF05609C-794C-4927-A2D4-B9B4CB5275FA}"/>
    <hyperlink ref="AA1" location="'22'!A1" display="Student  22" xr:uid="{C0266253-C92F-49EE-BCC6-881BC8E2321F}"/>
    <hyperlink ref="Z1" location="'21'!A1" display="Student  21" xr:uid="{D0FC10CB-F73F-4634-B9C6-1FEF23EA5EA8}"/>
    <hyperlink ref="Y1" location="'20'!A1" display="Student  20" xr:uid="{26B9ECD0-4071-48C2-8763-096DD9483A6C}"/>
    <hyperlink ref="X1" location="'19'!A1" display="Student  19" xr:uid="{421158EC-2826-42D0-9A16-7D026264AE0C}"/>
    <hyperlink ref="W1" location="'18'!A1" display="Student  18" xr:uid="{7A9C9166-914F-4D19-8FEA-074A28EB15FB}"/>
    <hyperlink ref="V1" location="'17'!A1" display="Student  17" xr:uid="{DAB1BE60-260C-4F64-B6A2-BAD7FEC08CCA}"/>
    <hyperlink ref="U1" location="'16'!A1" display="Student  16" xr:uid="{3626C84B-A9AD-45D2-9E08-D0648C6C2590}"/>
    <hyperlink ref="T1" location="'15'!A1" display="Student  15" xr:uid="{83912B40-8C8D-4179-A8E9-F366EDB6652D}"/>
    <hyperlink ref="S1" location="'14'!A1" display="Student  14" xr:uid="{C8F91921-5967-4B73-957A-E6F285D15896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CC8E-9EBA-41EB-BFA5-82BB3D693D3D}">
  <sheetPr codeName="Sheet3"/>
  <dimension ref="B1:L40"/>
  <sheetViews>
    <sheetView zoomScale="53" zoomScaleNormal="70" workbookViewId="0">
      <selection activeCell="J40" sqref="J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Ethan Arthur</v>
      </c>
      <c r="C2" s="132"/>
      <c r="F2" s="84">
        <v>1</v>
      </c>
      <c r="G2" s="77" t="s">
        <v>0</v>
      </c>
      <c r="H2" s="78">
        <f>K2</f>
        <v>0</v>
      </c>
      <c r="K2" s="78">
        <f>vert!F14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vert!F15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vert!F16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vert!F17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vert!F18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vert!F19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vert!F20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vert!F21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vert!F22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vert!F23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vert!F24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vert!F25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vert!F26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vert!F27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vert!F28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vert!F29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vert!F30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vert!F31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vert!F32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vert!F33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vert!F34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vert!F35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vert!F36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vert!F37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vert!F38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vert!F39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vert!F40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vert!F41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vert!F42</f>
        <v>0</v>
      </c>
      <c r="L30" s="16">
        <v>4</v>
      </c>
    </row>
    <row r="31" spans="2:12" ht="16" thickBot="1" x14ac:dyDescent="0.25">
      <c r="K31" s="78" t="str">
        <f>vert!F43</f>
        <v>Grade U</v>
      </c>
    </row>
    <row r="32" spans="2:12" ht="16" thickBot="1" x14ac:dyDescent="0.25">
      <c r="K32" s="78">
        <f>vert!F44</f>
        <v>0</v>
      </c>
    </row>
    <row r="33" spans="2:11" ht="16" thickBot="1" x14ac:dyDescent="0.25">
      <c r="K33" s="78">
        <f>vert!F45</f>
        <v>0</v>
      </c>
    </row>
    <row r="34" spans="2:11" ht="16" thickBot="1" x14ac:dyDescent="0.25">
      <c r="K34" s="78" t="str">
        <f>vert!F46</f>
        <v>Ethan Arthur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vert!F47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vert!F48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vert!F49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vert!F52</f>
        <v/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vert!F59</f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Averages, Shapes real world problem, Estimation, Product of Prime Factors, Questionair, Forming equations, Ratio to fraction, Proportion, Percentage Increase, Simultanious Equations, Standard Form, </v>
      </c>
    </row>
    <row r="40" spans="2:11" x14ac:dyDescent="0.2">
      <c r="B40" s="73" t="s">
        <v>115</v>
      </c>
      <c r="C40" s="125">
        <f>SUM(H2:H30)/1.2</f>
        <v>0</v>
      </c>
      <c r="K40" s="78" t="str">
        <f>vert!F60</f>
        <v xml:space="preserve">Number, Probability, Converting FDP, Problem Solving, Algebra terminology, Co-ordinates, Averages, Expressios &amp; Formula, Conversion Graph, Reasoning, Timetable, Ratio word problem, Transformation, SDT, Factorise and rearange, Angles in a shape, Four rules Fractions, Algebra with shapes, </v>
      </c>
    </row>
  </sheetData>
  <mergeCells count="3">
    <mergeCell ref="B25:C30"/>
    <mergeCell ref="B2:C5"/>
    <mergeCell ref="B16:C22"/>
  </mergeCells>
  <conditionalFormatting sqref="H2:H30">
    <cfRule type="cellIs" dxfId="199" priority="5" operator="between">
      <formula>$L2*0.65</formula>
      <formula>$L2</formula>
    </cfRule>
    <cfRule type="cellIs" dxfId="198" priority="6" operator="between">
      <formula>$L2*0.3</formula>
      <formula>$L2*0.65</formula>
    </cfRule>
    <cfRule type="cellIs" dxfId="197" priority="7" operator="between">
      <formula>0</formula>
      <formula>$L2*0.3</formula>
    </cfRule>
    <cfRule type="cellIs" dxfId="196" priority="8" operator="greaterThan">
      <formula>$L2</formula>
    </cfRule>
  </conditionalFormatting>
  <conditionalFormatting sqref="K2:K40">
    <cfRule type="cellIs" dxfId="195" priority="1" operator="between">
      <formula>$L2*0.65</formula>
      <formula>$L2</formula>
    </cfRule>
    <cfRule type="cellIs" dxfId="194" priority="2" operator="between">
      <formula>$L2*0.3</formula>
      <formula>$L2*0.65</formula>
    </cfRule>
    <cfRule type="cellIs" dxfId="193" priority="3" operator="between">
      <formula>0</formula>
      <formula>$L2*0.3</formula>
    </cfRule>
    <cfRule type="cellIs" dxfId="192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0C23-0085-47A1-961E-D59EDEE1905A}">
  <sheetPr codeName="Sheet4"/>
  <dimension ref="B1:L40"/>
  <sheetViews>
    <sheetView zoomScale="53" zoomScaleNormal="70" workbookViewId="0">
      <selection activeCell="C35" sqref="C35:C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Rubie Bennett</v>
      </c>
      <c r="C2" s="132"/>
      <c r="F2" s="84">
        <v>1</v>
      </c>
      <c r="G2" s="77" t="s">
        <v>0</v>
      </c>
      <c r="H2" s="78">
        <f>K2</f>
        <v>0</v>
      </c>
      <c r="K2" s="78">
        <f>vert!G14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vert!G15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vert!G16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vert!G17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vert!G18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vert!G19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vert!G20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vert!G21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vert!G22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vert!G23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vert!G24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vert!G25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vert!G26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vert!G27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vert!G28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vert!G29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vert!G30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vert!G31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vert!G32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vert!G33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vert!G34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vert!G35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vert!G36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vert!G37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vert!G38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vert!G39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vert!G40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vert!G41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vert!G42</f>
        <v>0</v>
      </c>
      <c r="L30" s="16">
        <v>4</v>
      </c>
    </row>
    <row r="31" spans="2:12" ht="16" thickBot="1" x14ac:dyDescent="0.25">
      <c r="K31" s="78" t="str">
        <f>vert!G43</f>
        <v>Grade U</v>
      </c>
    </row>
    <row r="32" spans="2:12" ht="16" thickBot="1" x14ac:dyDescent="0.25">
      <c r="K32" s="78">
        <f>vert!G44</f>
        <v>0</v>
      </c>
    </row>
    <row r="33" spans="2:11" ht="16" thickBot="1" x14ac:dyDescent="0.25">
      <c r="K33" s="78">
        <f>vert!G45</f>
        <v>0</v>
      </c>
    </row>
    <row r="34" spans="2:11" ht="16" thickBot="1" x14ac:dyDescent="0.25">
      <c r="K34" s="78" t="str">
        <f>vert!G46</f>
        <v>Rubie Bennett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vert!G47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vert!G48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vert!G49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vert!G50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vert!G51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vert!G52</f>
        <v/>
      </c>
    </row>
  </sheetData>
  <mergeCells count="3">
    <mergeCell ref="B2:C5"/>
    <mergeCell ref="B16:C22"/>
    <mergeCell ref="B25:C30"/>
  </mergeCells>
  <conditionalFormatting sqref="H2:H30">
    <cfRule type="cellIs" dxfId="191" priority="5" operator="between">
      <formula>$L2*0.65</formula>
      <formula>$L2</formula>
    </cfRule>
    <cfRule type="cellIs" dxfId="190" priority="6" operator="between">
      <formula>$L2*0.3</formula>
      <formula>$L2*0.65</formula>
    </cfRule>
    <cfRule type="cellIs" dxfId="189" priority="7" operator="between">
      <formula>0</formula>
      <formula>$L2*0.3</formula>
    </cfRule>
    <cfRule type="cellIs" dxfId="188" priority="8" operator="greaterThan">
      <formula>$L2</formula>
    </cfRule>
  </conditionalFormatting>
  <conditionalFormatting sqref="K2:K40">
    <cfRule type="cellIs" dxfId="187" priority="1" operator="between">
      <formula>$L2*0.65</formula>
      <formula>$L2</formula>
    </cfRule>
    <cfRule type="cellIs" dxfId="186" priority="2" operator="between">
      <formula>$L2*0.3</formula>
      <formula>$L2*0.65</formula>
    </cfRule>
    <cfRule type="cellIs" dxfId="185" priority="3" operator="between">
      <formula>0</formula>
      <formula>$L2*0.3</formula>
    </cfRule>
    <cfRule type="cellIs" dxfId="184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A992-6614-48A5-B4FD-87EEC2F38AA8}">
  <sheetPr codeName="Sheet5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Jensen Blanchard</v>
      </c>
      <c r="C2" s="132"/>
      <c r="F2" s="84">
        <v>1</v>
      </c>
      <c r="G2" s="77" t="s">
        <v>0</v>
      </c>
      <c r="H2" s="78">
        <f>K2</f>
        <v>0</v>
      </c>
      <c r="K2" s="78">
        <f>vert!H14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vert!H15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vert!H16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vert!H17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vert!H18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vert!H19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vert!H20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vert!H21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vert!H22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vert!H23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vert!H24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vert!H25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vert!H26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vert!H27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vert!H28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vert!H29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vert!H30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vert!H31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vert!H32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vert!H33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vert!H34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vert!H35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vert!H36</f>
        <v>0</v>
      </c>
      <c r="L24" s="16">
        <v>4</v>
      </c>
    </row>
    <row r="25" spans="2:12" ht="15" customHeight="1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vert!H37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vert!H38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vert!H39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vert!H40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vert!H41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vert!H42</f>
        <v>0</v>
      </c>
      <c r="L30" s="16">
        <v>4</v>
      </c>
    </row>
    <row r="31" spans="2:12" ht="16" thickBot="1" x14ac:dyDescent="0.25">
      <c r="B31" s="131"/>
      <c r="C31" s="131"/>
      <c r="K31" s="78" t="str">
        <f>vert!H43</f>
        <v>Grade U</v>
      </c>
    </row>
    <row r="32" spans="2:12" ht="16" thickBot="1" x14ac:dyDescent="0.25">
      <c r="K32" s="78">
        <f>vert!H44</f>
        <v>0</v>
      </c>
    </row>
    <row r="33" spans="2:11" ht="16" thickBot="1" x14ac:dyDescent="0.25">
      <c r="K33" s="78">
        <f>vert!H45</f>
        <v>0</v>
      </c>
    </row>
    <row r="34" spans="2:11" ht="16" thickBot="1" x14ac:dyDescent="0.25">
      <c r="K34" s="78" t="str">
        <f>vert!H46</f>
        <v>Jensen Blanchard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vert!H47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vert!H48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vert!H49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vert!H50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vert!H51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vert!H52</f>
        <v/>
      </c>
    </row>
  </sheetData>
  <mergeCells count="3">
    <mergeCell ref="B2:C5"/>
    <mergeCell ref="B16:C22"/>
    <mergeCell ref="B25:C31"/>
  </mergeCells>
  <conditionalFormatting sqref="H2:H30">
    <cfRule type="cellIs" dxfId="183" priority="5" operator="between">
      <formula>$L2*0.65</formula>
      <formula>$L2</formula>
    </cfRule>
    <cfRule type="cellIs" dxfId="182" priority="6" operator="between">
      <formula>$L2*0.3</formula>
      <formula>$L2*0.65</formula>
    </cfRule>
    <cfRule type="cellIs" dxfId="181" priority="7" operator="between">
      <formula>0</formula>
      <formula>$L2*0.3</formula>
    </cfRule>
    <cfRule type="cellIs" dxfId="180" priority="8" operator="greaterThan">
      <formula>$L2</formula>
    </cfRule>
  </conditionalFormatting>
  <conditionalFormatting sqref="K2:K40">
    <cfRule type="cellIs" dxfId="179" priority="1" operator="between">
      <formula>$L2*0.65</formula>
      <formula>$L2</formula>
    </cfRule>
    <cfRule type="cellIs" dxfId="178" priority="2" operator="between">
      <formula>$L2*0.3</formula>
      <formula>$L2*0.65</formula>
    </cfRule>
    <cfRule type="cellIs" dxfId="177" priority="3" operator="between">
      <formula>0</formula>
      <formula>$L2*0.3</formula>
    </cfRule>
    <cfRule type="cellIs" dxfId="176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24D9-084D-4803-9655-76C8DBC266E3}">
  <sheetPr codeName="Sheet6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Kaitlin Bracken</v>
      </c>
      <c r="C2" s="132"/>
      <c r="F2" s="84">
        <v>1</v>
      </c>
      <c r="G2" s="77" t="s">
        <v>0</v>
      </c>
      <c r="H2" s="78">
        <f>K2</f>
        <v>0</v>
      </c>
      <c r="K2" s="78">
        <f>vert!I14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vert!I15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vert!I16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vert!I17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vert!I18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vert!I19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vert!I20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vert!I21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vert!I22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vert!I23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vert!I24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vert!I25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vert!I26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vert!I27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vert!I28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vert!I29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vert!I30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vert!I31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vert!I32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vert!I33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vert!I34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vert!I35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vert!I36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vert!I37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vert!I38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vert!I39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vert!I40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vert!I41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vert!I42</f>
        <v>0</v>
      </c>
      <c r="L30" s="16">
        <v>4</v>
      </c>
    </row>
    <row r="31" spans="2:12" ht="16" thickBot="1" x14ac:dyDescent="0.25">
      <c r="K31" s="78" t="str">
        <f>vert!I43</f>
        <v>Grade U</v>
      </c>
    </row>
    <row r="32" spans="2:12" ht="16" thickBot="1" x14ac:dyDescent="0.25">
      <c r="K32" s="78">
        <f>vert!I44</f>
        <v>0</v>
      </c>
    </row>
    <row r="33" spans="2:11" ht="16" thickBot="1" x14ac:dyDescent="0.25">
      <c r="K33" s="78">
        <f>vert!I45</f>
        <v>0</v>
      </c>
    </row>
    <row r="34" spans="2:11" ht="16" thickBot="1" x14ac:dyDescent="0.25">
      <c r="K34" s="78" t="str">
        <f>vert!I46</f>
        <v>Kaitlin Bracken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vert!I47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vert!I48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vert!I49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vert!I50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vert!I51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vert!I52</f>
        <v/>
      </c>
    </row>
  </sheetData>
  <mergeCells count="3">
    <mergeCell ref="B2:C5"/>
    <mergeCell ref="B16:C22"/>
    <mergeCell ref="B25:C30"/>
  </mergeCells>
  <conditionalFormatting sqref="H2:H30">
    <cfRule type="cellIs" dxfId="175" priority="5" operator="between">
      <formula>$L2*0.65</formula>
      <formula>$L2</formula>
    </cfRule>
    <cfRule type="cellIs" dxfId="174" priority="6" operator="between">
      <formula>$L2*0.3</formula>
      <formula>$L2*0.65</formula>
    </cfRule>
    <cfRule type="cellIs" dxfId="173" priority="7" operator="between">
      <formula>0</formula>
      <formula>$L2*0.3</formula>
    </cfRule>
    <cfRule type="cellIs" dxfId="172" priority="8" operator="greaterThan">
      <formula>$L2</formula>
    </cfRule>
  </conditionalFormatting>
  <conditionalFormatting sqref="K2:K40">
    <cfRule type="cellIs" dxfId="171" priority="1" operator="between">
      <formula>$L2*0.65</formula>
      <formula>$L2</formula>
    </cfRule>
    <cfRule type="cellIs" dxfId="170" priority="2" operator="between">
      <formula>$L2*0.3</formula>
      <formula>$L2*0.65</formula>
    </cfRule>
    <cfRule type="cellIs" dxfId="169" priority="3" operator="between">
      <formula>0</formula>
      <formula>$L2*0.3</formula>
    </cfRule>
    <cfRule type="cellIs" dxfId="168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C6AF-536E-4253-BC8C-BF11A199A05B}">
  <sheetPr codeName="Sheet7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Daniel Brown</v>
      </c>
      <c r="C2" s="132"/>
      <c r="F2" s="84">
        <v>1</v>
      </c>
      <c r="G2" s="77" t="s">
        <v>0</v>
      </c>
      <c r="H2" s="78">
        <f>K2</f>
        <v>6</v>
      </c>
      <c r="K2" s="78">
        <f>vert!J14</f>
        <v>6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3</v>
      </c>
      <c r="K3" s="78">
        <f>vert!J15</f>
        <v>3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4</v>
      </c>
      <c r="K4" s="78">
        <f>vert!J16</f>
        <v>4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6</v>
      </c>
      <c r="K5" s="78">
        <f>vert!J17</f>
        <v>6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1</v>
      </c>
      <c r="K6" s="78">
        <f>vert!J18</f>
        <v>1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19/33</v>
      </c>
      <c r="F7" s="89">
        <v>6</v>
      </c>
      <c r="G7" s="83" t="s">
        <v>74</v>
      </c>
      <c r="H7" s="78">
        <f t="shared" si="0"/>
        <v>3</v>
      </c>
      <c r="K7" s="78">
        <f>vert!J19</f>
        <v>3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13/32</v>
      </c>
      <c r="F8" s="85">
        <v>7</v>
      </c>
      <c r="G8" s="81" t="s">
        <v>75</v>
      </c>
      <c r="H8" s="78">
        <f t="shared" si="0"/>
        <v>4</v>
      </c>
      <c r="K8" s="78">
        <f>vert!J20</f>
        <v>4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3/27</v>
      </c>
      <c r="F9" s="88">
        <v>8</v>
      </c>
      <c r="G9" s="82" t="s">
        <v>76</v>
      </c>
      <c r="H9" s="78">
        <f t="shared" si="0"/>
        <v>1</v>
      </c>
      <c r="K9" s="78">
        <f>vert!J21</f>
        <v>1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9/14</v>
      </c>
      <c r="F10" s="86">
        <v>9</v>
      </c>
      <c r="G10" s="80" t="s">
        <v>77</v>
      </c>
      <c r="H10" s="78">
        <f t="shared" si="0"/>
        <v>2</v>
      </c>
      <c r="K10" s="78">
        <f>vert!J22</f>
        <v>2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6/14</v>
      </c>
      <c r="F11" s="87">
        <v>10</v>
      </c>
      <c r="G11" s="76" t="s">
        <v>78</v>
      </c>
      <c r="H11" s="78">
        <f t="shared" si="0"/>
        <v>0</v>
      </c>
      <c r="K11" s="78">
        <f>vert!J23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50/120</v>
      </c>
      <c r="F12" s="86">
        <v>11</v>
      </c>
      <c r="G12" s="80" t="s">
        <v>79</v>
      </c>
      <c r="H12" s="78">
        <f t="shared" si="0"/>
        <v>3</v>
      </c>
      <c r="K12" s="78">
        <f>vert!J24</f>
        <v>3</v>
      </c>
      <c r="L12" s="16">
        <v>5</v>
      </c>
    </row>
    <row r="13" spans="2:12" ht="16" thickBot="1" x14ac:dyDescent="0.25">
      <c r="C13" s="91" t="str">
        <f>K31</f>
        <v>Grade 3</v>
      </c>
      <c r="F13" s="86">
        <v>12</v>
      </c>
      <c r="G13" s="80" t="s">
        <v>80</v>
      </c>
      <c r="H13" s="78">
        <f t="shared" si="0"/>
        <v>0</v>
      </c>
      <c r="K13" s="78">
        <f>vert!J25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3</v>
      </c>
      <c r="K14" s="78">
        <f>vert!J26</f>
        <v>3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3</v>
      </c>
      <c r="K15" s="78">
        <f>vert!J27</f>
        <v>3</v>
      </c>
      <c r="L15" s="16">
        <v>5</v>
      </c>
    </row>
    <row r="16" spans="2:12" ht="16" thickBot="1" x14ac:dyDescent="0.25">
      <c r="B16" s="131" t="str">
        <f>K35</f>
        <v>You have a good working understanging in the topic Statistics &amp; Probability.
Questions you have done well on include: Number, Probability, Converting FDP, Problem Solving, Co-ordinates, Averages, Transformation.
You need 3 more marks to get a Grade 4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vert!J28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vert!J29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3</v>
      </c>
      <c r="K18" s="78">
        <f>vert!J30</f>
        <v>3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1</v>
      </c>
      <c r="K19" s="78">
        <f>vert!J31</f>
        <v>1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vert!J32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vert!J33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2</v>
      </c>
      <c r="K22" s="78">
        <f>vert!J34</f>
        <v>2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vert!J35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2</v>
      </c>
      <c r="K24" s="78">
        <f>vert!J36</f>
        <v>2</v>
      </c>
      <c r="L24" s="16">
        <v>4</v>
      </c>
    </row>
    <row r="25" spans="2:12" ht="16" thickBot="1" x14ac:dyDescent="0.25">
      <c r="B25" s="131" t="str">
        <f>K36</f>
        <v>Questions you have struggled with include :  Expressios &amp; Formula.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vert!J37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1</v>
      </c>
      <c r="K26" s="78">
        <f>vert!J38</f>
        <v>1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vert!J39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vert!J40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vert!J41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2</v>
      </c>
      <c r="K30" s="78">
        <f>vert!J42</f>
        <v>2</v>
      </c>
      <c r="L30" s="16">
        <v>4</v>
      </c>
    </row>
    <row r="31" spans="2:12" ht="16" thickBot="1" x14ac:dyDescent="0.25">
      <c r="K31" s="78" t="str">
        <f>vert!J43</f>
        <v>Grade 3</v>
      </c>
    </row>
    <row r="32" spans="2:12" ht="16" thickBot="1" x14ac:dyDescent="0.25">
      <c r="K32" s="78">
        <f>vert!J44</f>
        <v>50</v>
      </c>
    </row>
    <row r="33" spans="2:11" ht="16" thickBot="1" x14ac:dyDescent="0.25">
      <c r="K33" s="78">
        <f>vert!J45</f>
        <v>41.666666666666671</v>
      </c>
    </row>
    <row r="34" spans="2:11" ht="16" thickBot="1" x14ac:dyDescent="0.25">
      <c r="K34" s="78" t="str">
        <f>vert!J46</f>
        <v>Daniel Brown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57.575757575757571</v>
      </c>
      <c r="K35" s="78" t="str">
        <f>vert!J47</f>
        <v>You have a good working understanging in the topic Statistics &amp; Probability.
Questions you have done well on include: Number, Probability, Converting FDP, Problem Solving, Co-ordinates, Averages, Transformation.
You need 3 more marks to get a Grade 4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40.625</v>
      </c>
      <c r="K36" s="78" t="str">
        <f>vert!J48</f>
        <v>Questions you have struggled with include :  Expressios &amp; Formula.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11.111111111111111</v>
      </c>
      <c r="K37" s="78">
        <f>vert!J49</f>
        <v>3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64.285714285714278</v>
      </c>
      <c r="K38" s="78" t="str">
        <f>vert!J50</f>
        <v>Grade 4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42.857142857142854</v>
      </c>
      <c r="K39" s="78" t="str">
        <f>vert!J51</f>
        <v>Number, Probability, Converting FDP, Problem Solving, Co-ordinates, Averages, Transformation</v>
      </c>
    </row>
    <row r="40" spans="2:11" x14ac:dyDescent="0.2">
      <c r="B40" s="73" t="s">
        <v>115</v>
      </c>
      <c r="C40" s="125">
        <f>SUM(H2:H30)/1.2</f>
        <v>41.666666666666671</v>
      </c>
      <c r="K40" s="78" t="str">
        <f>vert!J52</f>
        <v xml:space="preserve">Number, Probability, Converting FDP, Problem Solving, Co-ordinates, Averages, Transformation, </v>
      </c>
    </row>
  </sheetData>
  <mergeCells count="3">
    <mergeCell ref="B2:C5"/>
    <mergeCell ref="B16:C22"/>
    <mergeCell ref="B25:C30"/>
  </mergeCells>
  <conditionalFormatting sqref="H2:H30">
    <cfRule type="cellIs" dxfId="167" priority="5" operator="between">
      <formula>$L2*0.65</formula>
      <formula>$L2</formula>
    </cfRule>
    <cfRule type="cellIs" dxfId="166" priority="6" operator="between">
      <formula>$L2*0.3</formula>
      <formula>$L2*0.65</formula>
    </cfRule>
    <cfRule type="cellIs" dxfId="165" priority="7" operator="between">
      <formula>0</formula>
      <formula>$L2*0.3</formula>
    </cfRule>
    <cfRule type="cellIs" dxfId="164" priority="8" operator="greaterThan">
      <formula>$L2</formula>
    </cfRule>
  </conditionalFormatting>
  <conditionalFormatting sqref="K2:K40">
    <cfRule type="cellIs" dxfId="163" priority="1" operator="between">
      <formula>$L2*0.65</formula>
      <formula>$L2</formula>
    </cfRule>
    <cfRule type="cellIs" dxfId="162" priority="2" operator="between">
      <formula>$L2*0.3</formula>
      <formula>$L2*0.65</formula>
    </cfRule>
    <cfRule type="cellIs" dxfId="161" priority="3" operator="between">
      <formula>0</formula>
      <formula>$L2*0.3</formula>
    </cfRule>
    <cfRule type="cellIs" dxfId="160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83F2-061C-4EEE-BCA7-671368E41301}">
  <sheetPr codeName="Sheet8"/>
  <dimension ref="B1:L40"/>
  <sheetViews>
    <sheetView zoomScale="53" zoomScaleNormal="70" workbookViewId="0">
      <selection activeCell="B35" sqref="B35:E40"/>
    </sheetView>
  </sheetViews>
  <sheetFormatPr baseColWidth="10" defaultColWidth="8.83203125" defaultRowHeight="15" x14ac:dyDescent="0.2"/>
  <cols>
    <col min="1" max="1" width="3.1640625" customWidth="1"/>
    <col min="2" max="2" width="29.33203125" customWidth="1"/>
    <col min="3" max="3" width="11.5" customWidth="1"/>
    <col min="4" max="5" width="3.33203125" customWidth="1"/>
    <col min="6" max="6" width="4.1640625" customWidth="1"/>
    <col min="7" max="7" width="24.33203125" customWidth="1"/>
    <col min="8" max="8" width="4.5" customWidth="1"/>
    <col min="9" max="9" width="4.6640625" customWidth="1"/>
    <col min="11" max="12" width="8.83203125" hidden="1" customWidth="1"/>
  </cols>
  <sheetData>
    <row r="1" spans="2:12" ht="16" thickBot="1" x14ac:dyDescent="0.25">
      <c r="L1" t="s">
        <v>112</v>
      </c>
    </row>
    <row r="2" spans="2:12" ht="16" thickBot="1" x14ac:dyDescent="0.25">
      <c r="B2" s="132" t="str">
        <f>K34</f>
        <v>Lilmay Carney</v>
      </c>
      <c r="C2" s="132"/>
      <c r="F2" s="84">
        <v>1</v>
      </c>
      <c r="G2" s="77" t="s">
        <v>0</v>
      </c>
      <c r="H2" s="78">
        <f>K2</f>
        <v>0</v>
      </c>
      <c r="K2" s="78">
        <f>vert!K14</f>
        <v>0</v>
      </c>
      <c r="L2" s="16">
        <v>7</v>
      </c>
    </row>
    <row r="3" spans="2:12" ht="16" thickBot="1" x14ac:dyDescent="0.25">
      <c r="B3" s="132"/>
      <c r="C3" s="132"/>
      <c r="F3" s="85">
        <v>2</v>
      </c>
      <c r="G3" s="81" t="s">
        <v>68</v>
      </c>
      <c r="H3" s="78">
        <f t="shared" ref="H3:H30" si="0">K3</f>
        <v>0</v>
      </c>
      <c r="K3" s="78">
        <f>vert!K15</f>
        <v>0</v>
      </c>
      <c r="L3" s="16">
        <v>3</v>
      </c>
    </row>
    <row r="4" spans="2:12" ht="16" thickBot="1" x14ac:dyDescent="0.25">
      <c r="B4" s="132"/>
      <c r="C4" s="132"/>
      <c r="F4" s="86">
        <v>3</v>
      </c>
      <c r="G4" s="80" t="s">
        <v>71</v>
      </c>
      <c r="H4" s="78">
        <f t="shared" si="0"/>
        <v>0</v>
      </c>
      <c r="K4" s="78">
        <f>vert!K16</f>
        <v>0</v>
      </c>
      <c r="L4" s="16">
        <v>5</v>
      </c>
    </row>
    <row r="5" spans="2:12" ht="16" thickBot="1" x14ac:dyDescent="0.25">
      <c r="B5" s="132"/>
      <c r="C5" s="132"/>
      <c r="F5" s="87">
        <v>4</v>
      </c>
      <c r="G5" s="76" t="s">
        <v>72</v>
      </c>
      <c r="H5" s="78">
        <f t="shared" si="0"/>
        <v>0</v>
      </c>
      <c r="K5" s="78">
        <f>vert!K17</f>
        <v>0</v>
      </c>
      <c r="L5" s="16">
        <v>6</v>
      </c>
    </row>
    <row r="6" spans="2:12" ht="16" thickBot="1" x14ac:dyDescent="0.25">
      <c r="F6" s="88">
        <v>5</v>
      </c>
      <c r="G6" s="82" t="s">
        <v>73</v>
      </c>
      <c r="H6" s="78">
        <f t="shared" si="0"/>
        <v>0</v>
      </c>
      <c r="K6" s="78">
        <f>vert!K18</f>
        <v>0</v>
      </c>
      <c r="L6" s="16">
        <v>2</v>
      </c>
    </row>
    <row r="7" spans="2:12" ht="16" thickBot="1" x14ac:dyDescent="0.25">
      <c r="B7" s="76" t="s">
        <v>0</v>
      </c>
      <c r="C7" s="74" t="str">
        <f>SUM(H2+H5,H11,H18,H22,H23,H30)&amp;"/33"</f>
        <v>0/33</v>
      </c>
      <c r="F7" s="89">
        <v>6</v>
      </c>
      <c r="G7" s="83" t="s">
        <v>74</v>
      </c>
      <c r="H7" s="78">
        <f t="shared" si="0"/>
        <v>0</v>
      </c>
      <c r="K7" s="78">
        <f>vert!K19</f>
        <v>0</v>
      </c>
      <c r="L7" s="16">
        <v>4</v>
      </c>
    </row>
    <row r="8" spans="2:12" ht="16" thickBot="1" x14ac:dyDescent="0.25">
      <c r="B8" s="80" t="s">
        <v>1</v>
      </c>
      <c r="C8" s="74" t="str">
        <f>SUM(H4,H10,H12,H13,H15,H26,H27,H28)&amp;"/32"</f>
        <v>0/32</v>
      </c>
      <c r="F8" s="85">
        <v>7</v>
      </c>
      <c r="G8" s="81" t="s">
        <v>75</v>
      </c>
      <c r="H8" s="78">
        <f t="shared" si="0"/>
        <v>0</v>
      </c>
      <c r="K8" s="78">
        <f>vert!K20</f>
        <v>0</v>
      </c>
      <c r="L8" s="16">
        <v>4</v>
      </c>
    </row>
    <row r="9" spans="2:12" ht="16" thickBot="1" x14ac:dyDescent="0.25">
      <c r="B9" s="82" t="s">
        <v>2</v>
      </c>
      <c r="C9" s="74" t="str">
        <f>SUM(H6,H9,H16,H19,H25,H29)&amp;"/27"</f>
        <v>0/27</v>
      </c>
      <c r="F9" s="88">
        <v>8</v>
      </c>
      <c r="G9" s="82" t="s">
        <v>76</v>
      </c>
      <c r="H9" s="78">
        <f t="shared" si="0"/>
        <v>0</v>
      </c>
      <c r="K9" s="78">
        <f>vert!K21</f>
        <v>0</v>
      </c>
      <c r="L9" s="16">
        <v>7</v>
      </c>
    </row>
    <row r="10" spans="2:12" ht="16" thickBot="1" x14ac:dyDescent="0.25">
      <c r="B10" s="81" t="s">
        <v>3</v>
      </c>
      <c r="C10" s="74" t="str">
        <f>SUM(H3,H8,H20,H24)&amp;"/14"</f>
        <v>0/14</v>
      </c>
      <c r="F10" s="86">
        <v>9</v>
      </c>
      <c r="G10" s="80" t="s">
        <v>77</v>
      </c>
      <c r="H10" s="78">
        <f t="shared" si="0"/>
        <v>0</v>
      </c>
      <c r="K10" s="78">
        <f>vert!K22</f>
        <v>0</v>
      </c>
      <c r="L10" s="16">
        <v>3</v>
      </c>
    </row>
    <row r="11" spans="2:12" ht="16" thickBot="1" x14ac:dyDescent="0.25">
      <c r="B11" s="83" t="s">
        <v>4</v>
      </c>
      <c r="C11" s="74" t="str">
        <f>SUM(H7,H14,H17,H21)&amp;"/14"</f>
        <v>0/14</v>
      </c>
      <c r="F11" s="87">
        <v>10</v>
      </c>
      <c r="G11" s="76" t="s">
        <v>78</v>
      </c>
      <c r="H11" s="78">
        <f t="shared" si="0"/>
        <v>0</v>
      </c>
      <c r="K11" s="78">
        <f>vert!K23</f>
        <v>0</v>
      </c>
      <c r="L11" s="16">
        <v>2</v>
      </c>
    </row>
    <row r="12" spans="2:12" ht="16" thickBot="1" x14ac:dyDescent="0.25">
      <c r="B12" s="92" t="s">
        <v>13</v>
      </c>
      <c r="C12" s="74" t="str">
        <f>SUM(H2:H30)&amp;"/120"</f>
        <v>0/120</v>
      </c>
      <c r="F12" s="86">
        <v>11</v>
      </c>
      <c r="G12" s="80" t="s">
        <v>79</v>
      </c>
      <c r="H12" s="78">
        <f t="shared" si="0"/>
        <v>0</v>
      </c>
      <c r="K12" s="78">
        <f>vert!K24</f>
        <v>0</v>
      </c>
      <c r="L12" s="16">
        <v>5</v>
      </c>
    </row>
    <row r="13" spans="2:12" ht="16" thickBot="1" x14ac:dyDescent="0.25">
      <c r="C13" s="91" t="str">
        <f>K31</f>
        <v>Grade U</v>
      </c>
      <c r="F13" s="86">
        <v>12</v>
      </c>
      <c r="G13" s="80" t="s">
        <v>80</v>
      </c>
      <c r="H13" s="78">
        <f t="shared" si="0"/>
        <v>0</v>
      </c>
      <c r="K13" s="78">
        <f>vert!K25</f>
        <v>0</v>
      </c>
      <c r="L13" s="16">
        <v>3</v>
      </c>
    </row>
    <row r="14" spans="2:12" ht="16" thickBot="1" x14ac:dyDescent="0.25">
      <c r="F14" s="89">
        <v>13</v>
      </c>
      <c r="G14" s="83" t="s">
        <v>81</v>
      </c>
      <c r="H14" s="78">
        <f t="shared" si="0"/>
        <v>0</v>
      </c>
      <c r="K14" s="78">
        <f>vert!K26</f>
        <v>0</v>
      </c>
      <c r="L14" s="16">
        <v>4</v>
      </c>
    </row>
    <row r="15" spans="2:12" ht="16" thickBot="1" x14ac:dyDescent="0.25">
      <c r="B15" s="103" t="s">
        <v>113</v>
      </c>
      <c r="F15" s="86">
        <v>14</v>
      </c>
      <c r="G15" s="80" t="s">
        <v>82</v>
      </c>
      <c r="H15" s="78">
        <f t="shared" si="0"/>
        <v>0</v>
      </c>
      <c r="K15" s="78">
        <f>vert!K27</f>
        <v>0</v>
      </c>
      <c r="L15" s="16">
        <v>5</v>
      </c>
    </row>
    <row r="16" spans="2:12" ht="16" thickBot="1" x14ac:dyDescent="0.25">
      <c r="B16" s="131" t="str">
        <f>K35</f>
        <v>Despite finding the exam challenging, you showed resilience by attempting the questions. This demonstrates your determination and willingness to engage with the material.
You need 12 more marks to get a Grade 1</v>
      </c>
      <c r="C16" s="131"/>
      <c r="F16" s="88">
        <v>15</v>
      </c>
      <c r="G16" s="82" t="s">
        <v>83</v>
      </c>
      <c r="H16" s="78">
        <f t="shared" si="0"/>
        <v>0</v>
      </c>
      <c r="K16" s="78">
        <f>vert!K28</f>
        <v>0</v>
      </c>
      <c r="L16" s="16">
        <v>3</v>
      </c>
    </row>
    <row r="17" spans="2:12" ht="15" customHeight="1" thickBot="1" x14ac:dyDescent="0.25">
      <c r="B17" s="131"/>
      <c r="C17" s="131"/>
      <c r="F17" s="89">
        <v>16</v>
      </c>
      <c r="G17" s="83" t="s">
        <v>84</v>
      </c>
      <c r="H17" s="78">
        <f t="shared" si="0"/>
        <v>0</v>
      </c>
      <c r="K17" s="78">
        <f>vert!K29</f>
        <v>0</v>
      </c>
      <c r="L17" s="16">
        <v>4</v>
      </c>
    </row>
    <row r="18" spans="2:12" ht="15" customHeight="1" thickBot="1" x14ac:dyDescent="0.25">
      <c r="B18" s="131"/>
      <c r="C18" s="131"/>
      <c r="F18" s="87">
        <v>17</v>
      </c>
      <c r="G18" s="76" t="s">
        <v>85</v>
      </c>
      <c r="H18" s="78">
        <f t="shared" si="0"/>
        <v>0</v>
      </c>
      <c r="K18" s="78">
        <f>vert!K30</f>
        <v>0</v>
      </c>
      <c r="L18" s="16">
        <v>5</v>
      </c>
    </row>
    <row r="19" spans="2:12" ht="16" thickBot="1" x14ac:dyDescent="0.25">
      <c r="B19" s="131"/>
      <c r="C19" s="131"/>
      <c r="F19" s="88">
        <v>18</v>
      </c>
      <c r="G19" s="82" t="s">
        <v>86</v>
      </c>
      <c r="H19" s="78">
        <f t="shared" si="0"/>
        <v>0</v>
      </c>
      <c r="K19" s="78">
        <f>vert!K31</f>
        <v>0</v>
      </c>
      <c r="L19" s="16">
        <v>4</v>
      </c>
    </row>
    <row r="20" spans="2:12" ht="16" thickBot="1" x14ac:dyDescent="0.25">
      <c r="B20" s="131"/>
      <c r="C20" s="131"/>
      <c r="F20" s="85">
        <v>19</v>
      </c>
      <c r="G20" s="81" t="s">
        <v>75</v>
      </c>
      <c r="H20" s="78">
        <f t="shared" si="0"/>
        <v>0</v>
      </c>
      <c r="K20" s="78">
        <f>vert!K32</f>
        <v>0</v>
      </c>
      <c r="L20" s="16">
        <v>3</v>
      </c>
    </row>
    <row r="21" spans="2:12" ht="16" thickBot="1" x14ac:dyDescent="0.25">
      <c r="B21" s="131"/>
      <c r="C21" s="131"/>
      <c r="F21" s="89">
        <v>20</v>
      </c>
      <c r="G21" s="83" t="s">
        <v>87</v>
      </c>
      <c r="H21" s="78">
        <f t="shared" si="0"/>
        <v>0</v>
      </c>
      <c r="K21" s="78">
        <f>vert!K33</f>
        <v>0</v>
      </c>
      <c r="L21" s="16">
        <v>2</v>
      </c>
    </row>
    <row r="22" spans="2:12" ht="16" thickBot="1" x14ac:dyDescent="0.25">
      <c r="B22" s="131"/>
      <c r="C22" s="131"/>
      <c r="F22" s="87">
        <v>21</v>
      </c>
      <c r="G22" s="76" t="s">
        <v>88</v>
      </c>
      <c r="H22" s="78">
        <f t="shared" si="0"/>
        <v>0</v>
      </c>
      <c r="K22" s="78">
        <f>vert!K34</f>
        <v>0</v>
      </c>
      <c r="L22" s="16">
        <v>4</v>
      </c>
    </row>
    <row r="23" spans="2:12" ht="16" thickBot="1" x14ac:dyDescent="0.25">
      <c r="B23" s="101"/>
      <c r="C23" s="101"/>
      <c r="F23" s="87">
        <v>22</v>
      </c>
      <c r="G23" s="76" t="s">
        <v>89</v>
      </c>
      <c r="H23" s="78">
        <f t="shared" si="0"/>
        <v>0</v>
      </c>
      <c r="K23" s="78">
        <f>vert!K35</f>
        <v>0</v>
      </c>
      <c r="L23" s="16">
        <v>5</v>
      </c>
    </row>
    <row r="24" spans="2:12" ht="16" thickBot="1" x14ac:dyDescent="0.25">
      <c r="B24" s="103" t="s">
        <v>114</v>
      </c>
      <c r="F24" s="85">
        <v>23</v>
      </c>
      <c r="G24" s="81" t="s">
        <v>90</v>
      </c>
      <c r="H24" s="78">
        <f t="shared" si="0"/>
        <v>0</v>
      </c>
      <c r="K24" s="78">
        <f>vert!K36</f>
        <v>0</v>
      </c>
      <c r="L24" s="16">
        <v>4</v>
      </c>
    </row>
    <row r="25" spans="2:12" ht="16" thickBot="1" x14ac:dyDescent="0.25">
      <c r="B25" s="131" t="str">
        <f>K36</f>
        <v>Questions you have struggled with include :  Number, Probability, Converting FDP, Problem Solving, Algebra terminology, Co-ordinates, Averages, Expressios &amp; Formula, Conversion Graph.
Please revise these using Century</v>
      </c>
      <c r="C25" s="131"/>
      <c r="F25" s="88">
        <v>24</v>
      </c>
      <c r="G25" s="82" t="s">
        <v>91</v>
      </c>
      <c r="H25" s="78">
        <f t="shared" si="0"/>
        <v>0</v>
      </c>
      <c r="K25" s="78">
        <f>vert!K37</f>
        <v>0</v>
      </c>
      <c r="L25" s="16">
        <v>5</v>
      </c>
    </row>
    <row r="26" spans="2:12" ht="16" thickBot="1" x14ac:dyDescent="0.25">
      <c r="B26" s="131"/>
      <c r="C26" s="131"/>
      <c r="F26" s="86">
        <v>25</v>
      </c>
      <c r="G26" s="80" t="s">
        <v>92</v>
      </c>
      <c r="H26" s="78">
        <f t="shared" si="0"/>
        <v>0</v>
      </c>
      <c r="K26" s="78">
        <f>vert!K38</f>
        <v>0</v>
      </c>
      <c r="L26" s="16">
        <v>4</v>
      </c>
    </row>
    <row r="27" spans="2:12" ht="16" thickBot="1" x14ac:dyDescent="0.25">
      <c r="B27" s="131"/>
      <c r="C27" s="131"/>
      <c r="F27" s="86">
        <v>26</v>
      </c>
      <c r="G27" s="80" t="s">
        <v>93</v>
      </c>
      <c r="H27" s="78">
        <f t="shared" si="0"/>
        <v>0</v>
      </c>
      <c r="K27" s="78">
        <f>vert!K39</f>
        <v>0</v>
      </c>
      <c r="L27" s="16">
        <v>3</v>
      </c>
    </row>
    <row r="28" spans="2:12" ht="16" thickBot="1" x14ac:dyDescent="0.25">
      <c r="B28" s="131"/>
      <c r="C28" s="131"/>
      <c r="F28" s="86">
        <v>27</v>
      </c>
      <c r="G28" s="80" t="s">
        <v>94</v>
      </c>
      <c r="H28" s="78">
        <f t="shared" si="0"/>
        <v>0</v>
      </c>
      <c r="K28" s="78">
        <f>vert!K40</f>
        <v>0</v>
      </c>
      <c r="L28" s="16">
        <v>4</v>
      </c>
    </row>
    <row r="29" spans="2:12" ht="16" thickBot="1" x14ac:dyDescent="0.25">
      <c r="B29" s="131"/>
      <c r="C29" s="131"/>
      <c r="F29" s="88">
        <v>28</v>
      </c>
      <c r="G29" s="82" t="s">
        <v>95</v>
      </c>
      <c r="H29" s="78">
        <f t="shared" si="0"/>
        <v>0</v>
      </c>
      <c r="K29" s="78">
        <f>vert!K41</f>
        <v>0</v>
      </c>
      <c r="L29" s="16">
        <v>6</v>
      </c>
    </row>
    <row r="30" spans="2:12" ht="16" thickBot="1" x14ac:dyDescent="0.25">
      <c r="B30" s="131"/>
      <c r="C30" s="131"/>
      <c r="F30" s="90">
        <v>29</v>
      </c>
      <c r="G30" s="79" t="s">
        <v>96</v>
      </c>
      <c r="H30" s="102">
        <f t="shared" si="0"/>
        <v>0</v>
      </c>
      <c r="K30" s="78">
        <f>vert!K42</f>
        <v>0</v>
      </c>
      <c r="L30" s="16">
        <v>4</v>
      </c>
    </row>
    <row r="31" spans="2:12" ht="16" thickBot="1" x14ac:dyDescent="0.25">
      <c r="K31" s="78" t="str">
        <f>vert!K43</f>
        <v>Grade U</v>
      </c>
    </row>
    <row r="32" spans="2:12" ht="16" thickBot="1" x14ac:dyDescent="0.25">
      <c r="K32" s="78">
        <f>vert!K44</f>
        <v>0</v>
      </c>
    </row>
    <row r="33" spans="2:11" ht="16" thickBot="1" x14ac:dyDescent="0.25">
      <c r="K33" s="78">
        <f>vert!K45</f>
        <v>0</v>
      </c>
    </row>
    <row r="34" spans="2:11" ht="16" thickBot="1" x14ac:dyDescent="0.25">
      <c r="K34" s="78" t="str">
        <f>vert!K46</f>
        <v>Lilmay Carney</v>
      </c>
    </row>
    <row r="35" spans="2:11" ht="16" thickBot="1" x14ac:dyDescent="0.25">
      <c r="B35" s="73" t="str">
        <f>FullPaper!$AM$2</f>
        <v xml:space="preserve">Number </v>
      </c>
      <c r="C35" s="125">
        <f>SUM(H2+H5,H11,H18,H22,H23,H30)/0.33</f>
        <v>0</v>
      </c>
      <c r="K35" s="78" t="str">
        <f>vert!K47</f>
        <v>Despite finding the exam challenging, you showed resilience by attempting the questions. This demonstrates your determination and willingness to engage with the material.
You need 12 more marks to get a Grade 1</v>
      </c>
    </row>
    <row r="36" spans="2:11" ht="16" thickBot="1" x14ac:dyDescent="0.25">
      <c r="B36" s="73" t="str">
        <f>FullPaper!$AN$2</f>
        <v>Ratio &amp; proportion</v>
      </c>
      <c r="C36" s="125">
        <f>SUM(H4,H10,H12,H13,H15,H26,H27,H28)/0.32</f>
        <v>0</v>
      </c>
      <c r="K36" s="78" t="str">
        <f>vert!K48</f>
        <v>Questions you have struggled with include :  Number, Probability, Converting FDP, Problem Solving, Algebra terminology, Co-ordinates, Averages, Expressios &amp; Formula, Conversion Graph.
Please revise these using Century</v>
      </c>
    </row>
    <row r="37" spans="2:11" ht="16" thickBot="1" x14ac:dyDescent="0.25">
      <c r="B37" s="73" t="str">
        <f>FullPaper!$AO$2</f>
        <v>Algebra</v>
      </c>
      <c r="C37" s="125">
        <f>SUM(H6,H9,H16,H19,H25,H29)/0.27</f>
        <v>0</v>
      </c>
      <c r="K37" s="78">
        <f>vert!K49</f>
        <v>12</v>
      </c>
    </row>
    <row r="38" spans="2:11" ht="16" thickBot="1" x14ac:dyDescent="0.25">
      <c r="B38" s="73" t="str">
        <f>FullPaper!$AP$2</f>
        <v>Statistics &amp; Probability</v>
      </c>
      <c r="C38" s="125">
        <f>SUM(H3,H8,H20,H24)/0.14</f>
        <v>0</v>
      </c>
      <c r="K38" s="78" t="str">
        <f>vert!K50</f>
        <v>Grade 1</v>
      </c>
    </row>
    <row r="39" spans="2:11" ht="16" thickBot="1" x14ac:dyDescent="0.25">
      <c r="B39" s="73" t="str">
        <f>FullPaper!$AQ$2</f>
        <v>Geometry &amp; Measure</v>
      </c>
      <c r="C39" s="125">
        <f>SUM(H7,H14,H17,H21)/0.14</f>
        <v>0</v>
      </c>
      <c r="K39" s="78" t="str">
        <f>vert!K51</f>
        <v/>
      </c>
    </row>
    <row r="40" spans="2:11" x14ac:dyDescent="0.2">
      <c r="B40" s="73" t="s">
        <v>115</v>
      </c>
      <c r="C40" s="125">
        <f>SUM(H2:H30)/1.2</f>
        <v>0</v>
      </c>
      <c r="K40" s="78" t="str">
        <f>vert!K52</f>
        <v/>
      </c>
    </row>
  </sheetData>
  <mergeCells count="3">
    <mergeCell ref="B2:C5"/>
    <mergeCell ref="B16:C22"/>
    <mergeCell ref="B25:C30"/>
  </mergeCells>
  <conditionalFormatting sqref="H2:H30">
    <cfRule type="cellIs" dxfId="159" priority="5" operator="between">
      <formula>$L2*0.65</formula>
      <formula>$L2</formula>
    </cfRule>
    <cfRule type="cellIs" dxfId="158" priority="6" operator="between">
      <formula>$L2*0.3</formula>
      <formula>$L2*0.65</formula>
    </cfRule>
    <cfRule type="cellIs" dxfId="157" priority="7" operator="between">
      <formula>0</formula>
      <formula>$L2*0.3</formula>
    </cfRule>
    <cfRule type="cellIs" dxfId="156" priority="8" operator="greaterThan">
      <formula>$L2</formula>
    </cfRule>
  </conditionalFormatting>
  <conditionalFormatting sqref="K2:K40">
    <cfRule type="cellIs" dxfId="155" priority="1" operator="between">
      <formula>$L2*0.65</formula>
      <formula>$L2</formula>
    </cfRule>
    <cfRule type="cellIs" dxfId="154" priority="2" operator="between">
      <formula>$L2*0.3</formula>
      <formula>$L2*0.65</formula>
    </cfRule>
    <cfRule type="cellIs" dxfId="153" priority="3" operator="between">
      <formula>0</formula>
      <formula>$L2*0.3</formula>
    </cfRule>
    <cfRule type="cellIs" dxfId="152" priority="4" operator="greaterThan">
      <formula>$L2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9cfd5e-047e-4aab-9a73-2a27409e6d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D06EBB762B4459B698D8B054A30D4" ma:contentTypeVersion="14" ma:contentTypeDescription="Create a new document." ma:contentTypeScope="" ma:versionID="05a0a2dc1a691666225d247e3c0a23e7">
  <xsd:schema xmlns:xsd="http://www.w3.org/2001/XMLSchema" xmlns:xs="http://www.w3.org/2001/XMLSchema" xmlns:p="http://schemas.microsoft.com/office/2006/metadata/properties" xmlns:ns3="269cfd5e-047e-4aab-9a73-2a27409e6dd9" xmlns:ns4="4d6c211b-a6b8-4cbc-a2c0-4d0b030d362c" targetNamespace="http://schemas.microsoft.com/office/2006/metadata/properties" ma:root="true" ma:fieldsID="2b0b319ec082deca94f474214156aff1" ns3:_="" ns4:_="">
    <xsd:import namespace="269cfd5e-047e-4aab-9a73-2a27409e6dd9"/>
    <xsd:import namespace="4d6c211b-a6b8-4cbc-a2c0-4d0b030d36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cfd5e-047e-4aab-9a73-2a27409e6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c211b-a6b8-4cbc-a2c0-4d0b030d36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E1032A-1915-4BB9-9753-84A24C0960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190724-FA13-4CAE-A34B-D6B90755D058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4d6c211b-a6b8-4cbc-a2c0-4d0b030d362c"/>
    <ds:schemaRef ds:uri="269cfd5e-047e-4aab-9a73-2a27409e6d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7581C4-62F0-463A-A09B-ECDF1687D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cfd5e-047e-4aab-9a73-2a27409e6dd9"/>
    <ds:schemaRef ds:uri="4d6c211b-a6b8-4cbc-a2c0-4d0b030d3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Odd&amp;Even</vt:lpstr>
      <vt:lpstr>FullPaper</vt:lpstr>
      <vt:lpstr>vert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Anderson</dc:creator>
  <cp:keywords/>
  <dc:description/>
  <cp:lastModifiedBy>Paul Allen</cp:lastModifiedBy>
  <cp:revision/>
  <cp:lastPrinted>2024-12-04T13:48:09Z</cp:lastPrinted>
  <dcterms:created xsi:type="dcterms:W3CDTF">2024-07-09T14:51:20Z</dcterms:created>
  <dcterms:modified xsi:type="dcterms:W3CDTF">2025-03-19T11:19:00Z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0x010100F66D06EBB762B4459B698D8B054A30D4</vt:lpwstr>
  </property>
</Properties>
</file>