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tabRatio="900" activeTab="4"/>
  </bookViews>
  <sheets>
    <sheet name="Summary" sheetId="1" r:id="rId1"/>
    <sheet name="P-0324" sheetId="12" r:id="rId2"/>
    <sheet name="P-0424" sheetId="44" r:id="rId3"/>
    <sheet name="P-0524" sheetId="45" r:id="rId4"/>
    <sheet name="P-0624" sheetId="46" r:id="rId5"/>
    <sheet name="NP-" sheetId="42" r:id="rId6"/>
    <sheet name="Notes" sheetId="3" r:id="rId7"/>
    <sheet name="Sheet1" sheetId="43" r:id="rId8"/>
  </sheets>
  <externalReferences>
    <externalReference r:id="rId9"/>
    <externalReference r:id="rId10"/>
    <externalReference r:id="rId11"/>
  </externalReferences>
  <definedNames>
    <definedName name="_xlnm._FilterDatabase" localSheetId="1" hidden="1">'P-0324'!$A$8:$AG$22</definedName>
    <definedName name="_xlnm._FilterDatabase" localSheetId="2" hidden="1">'P-0424'!$A$8:$AG$22</definedName>
    <definedName name="_xlnm._FilterDatabase" localSheetId="3" hidden="1">'P-0524'!$A$8:$AG$23</definedName>
    <definedName name="_xlnm._FilterDatabase" localSheetId="4" hidden="1">'P-0624'!$A$8:$AG$127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ASUS</author>
  </authors>
  <commentList>
    <comment ref="C6" authorId="0">
      <text>
        <r>
          <rPr>
            <b/>
            <sz val="9"/>
            <rFont val="Tahoma"/>
            <charset val="134"/>
          </rPr>
          <t>ASUS:</t>
        </r>
        <r>
          <rPr>
            <sz val="9"/>
            <rFont val="Tahoma"/>
            <charset val="134"/>
          </rPr>
          <t xml:space="preserve">
Nomor Induk Pegawai 
</t>
        </r>
      </text>
    </comment>
  </commentList>
</comments>
</file>

<file path=xl/comments2.xml><?xml version="1.0" encoding="utf-8"?>
<comments xmlns="http://schemas.openxmlformats.org/spreadsheetml/2006/main">
  <authors>
    <author>ASUS</author>
  </authors>
  <commentList>
    <comment ref="C6" authorId="0">
      <text>
        <r>
          <rPr>
            <b/>
            <sz val="9"/>
            <rFont val="Tahoma"/>
            <charset val="134"/>
          </rPr>
          <t>ASUS:</t>
        </r>
        <r>
          <rPr>
            <sz val="9"/>
            <rFont val="Tahoma"/>
            <charset val="134"/>
          </rPr>
          <t xml:space="preserve">
Nomor Induk Pegawai 
</t>
        </r>
      </text>
    </comment>
  </commentList>
</comments>
</file>

<file path=xl/comments3.xml><?xml version="1.0" encoding="utf-8"?>
<comments xmlns="http://schemas.openxmlformats.org/spreadsheetml/2006/main">
  <authors>
    <author>ASUS</author>
  </authors>
  <commentList>
    <comment ref="C6" authorId="0">
      <text>
        <r>
          <rPr>
            <b/>
            <sz val="9"/>
            <rFont val="Tahoma"/>
            <charset val="134"/>
          </rPr>
          <t>ASUS:</t>
        </r>
        <r>
          <rPr>
            <sz val="9"/>
            <rFont val="Tahoma"/>
            <charset val="134"/>
          </rPr>
          <t xml:space="preserve">
Nomor Induk Pegawai 
</t>
        </r>
      </text>
    </comment>
  </commentList>
</comments>
</file>

<file path=xl/comments4.xml><?xml version="1.0" encoding="utf-8"?>
<comments xmlns="http://schemas.openxmlformats.org/spreadsheetml/2006/main">
  <authors>
    <author>ASUS</author>
  </authors>
  <commentList>
    <comment ref="C6" authorId="0">
      <text>
        <r>
          <rPr>
            <b/>
            <sz val="9"/>
            <rFont val="Tahoma"/>
            <charset val="134"/>
          </rPr>
          <t>ASUS:</t>
        </r>
        <r>
          <rPr>
            <sz val="9"/>
            <rFont val="Tahoma"/>
            <charset val="134"/>
          </rPr>
          <t xml:space="preserve">
Nomor Induk Pegawai 
</t>
        </r>
      </text>
    </comment>
  </commentList>
</comments>
</file>

<file path=xl/sharedStrings.xml><?xml version="1.0" encoding="utf-8"?>
<sst xmlns="http://schemas.openxmlformats.org/spreadsheetml/2006/main" count="1431" uniqueCount="393">
  <si>
    <t>PT.Lujian Engineering Indonesia</t>
  </si>
  <si>
    <t>NPWP : 62.911.680.7-028.000</t>
  </si>
  <si>
    <t>Recapitulation of Article 21 Witholding Tax</t>
  </si>
  <si>
    <t>For Tax Period 2024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</si>
  <si>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</si>
  <si>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</si>
  <si>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</si>
  <si>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</si>
  <si>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</si>
  <si>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</si>
  <si>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</si>
  <si>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</si>
  <si>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</si>
  <si>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</si>
  <si>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</si>
  <si>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</si>
  <si>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Article 21 Witholding Tax</t>
  </si>
  <si>
    <t>MAP Code</t>
  </si>
  <si>
    <t>Tax Base</t>
  </si>
  <si>
    <t>Tax Payable</t>
  </si>
  <si>
    <r>
      <rPr>
        <sz val="11"/>
        <color rgb="FF000000"/>
        <rFont val="宋体"/>
        <charset val="134"/>
        <scheme val="minor"/>
      </rPr>
      <t xml:space="preserve">Pegawai Tetap/ </t>
    </r>
    <r>
      <rPr>
        <i/>
        <sz val="11"/>
        <color rgb="FF000000"/>
        <rFont val="宋体"/>
        <charset val="134"/>
        <scheme val="minor"/>
      </rPr>
      <t>Permanent Employee</t>
    </r>
  </si>
  <si>
    <t>21-100-01</t>
  </si>
  <si>
    <r>
      <rPr>
        <sz val="11"/>
        <color rgb="FF000000"/>
        <rFont val="宋体"/>
        <charset val="134"/>
        <scheme val="minor"/>
      </rPr>
      <t xml:space="preserve">Penerima Pensiun Berkala/ </t>
    </r>
    <r>
      <rPr>
        <i/>
        <sz val="11"/>
        <color rgb="FF000000"/>
        <rFont val="宋体"/>
        <charset val="134"/>
        <scheme val="minor"/>
      </rPr>
      <t>Recipients of Periodic pensions</t>
    </r>
  </si>
  <si>
    <t>21-100-02</t>
  </si>
  <si>
    <r>
      <rPr>
        <sz val="11"/>
        <color rgb="FF000000"/>
        <rFont val="宋体"/>
        <charset val="134"/>
        <scheme val="minor"/>
      </rPr>
      <t xml:space="preserve">Pegawai Tidak Tetap Atau Tenaga Kerja Lepas/ </t>
    </r>
    <r>
      <rPr>
        <i/>
        <sz val="11"/>
        <color rgb="FF000000"/>
        <rFont val="宋体"/>
        <charset val="134"/>
        <scheme val="minor"/>
      </rPr>
      <t>Temporary Employees or Freelancers</t>
    </r>
  </si>
  <si>
    <t>21-100-03</t>
  </si>
  <si>
    <r>
      <rPr>
        <sz val="11"/>
        <color rgb="FF000000"/>
        <rFont val="宋体"/>
        <charset val="134"/>
        <scheme val="minor"/>
      </rPr>
      <t>Bukan Pegawai/</t>
    </r>
    <r>
      <rPr>
        <i/>
        <sz val="11"/>
        <color rgb="FF000000"/>
        <rFont val="宋体"/>
        <charset val="134"/>
        <scheme val="minor"/>
      </rPr>
      <t xml:space="preserve"> Non-Employees :</t>
    </r>
  </si>
  <si>
    <t xml:space="preserve">4a. </t>
  </si>
  <si>
    <r>
      <rPr>
        <sz val="11"/>
        <color rgb="FF000000"/>
        <rFont val="宋体"/>
        <charset val="134"/>
        <scheme val="minor"/>
      </rPr>
      <t>Distributor Multilever Marketing (MLM)/</t>
    </r>
    <r>
      <rPr>
        <i/>
        <sz val="11"/>
        <color rgb="FF000000"/>
        <rFont val="宋体"/>
        <charset val="134"/>
        <scheme val="minor"/>
      </rPr>
      <t xml:space="preserve"> Distributor Multilever Marketing (MLM)</t>
    </r>
  </si>
  <si>
    <t>21-100-04</t>
  </si>
  <si>
    <t>4b.</t>
  </si>
  <si>
    <r>
      <rPr>
        <sz val="11"/>
        <color rgb="FF000000"/>
        <rFont val="宋体"/>
        <charset val="134"/>
        <scheme val="minor"/>
      </rPr>
      <t xml:space="preserve"> Petugas Dinas Luar Asuransi/ </t>
    </r>
    <r>
      <rPr>
        <i/>
        <sz val="11"/>
        <color rgb="FF000000"/>
        <rFont val="宋体"/>
        <charset val="134"/>
        <scheme val="minor"/>
      </rPr>
      <t>Outside Insurance Service Officer</t>
    </r>
  </si>
  <si>
    <t>21-100-05</t>
  </si>
  <si>
    <t xml:space="preserve">4c. </t>
  </si>
  <si>
    <r>
      <rPr>
        <sz val="11"/>
        <color rgb="FF000000"/>
        <rFont val="宋体"/>
        <charset val="134"/>
        <scheme val="minor"/>
      </rPr>
      <t xml:space="preserve">Penjaja Barang Dagangan/ </t>
    </r>
    <r>
      <rPr>
        <i/>
        <sz val="11"/>
        <color rgb="FF000000"/>
        <rFont val="宋体"/>
        <charset val="134"/>
        <scheme val="minor"/>
      </rPr>
      <t>Merchandise hawkers</t>
    </r>
  </si>
  <si>
    <t>21-100-06</t>
  </si>
  <si>
    <t xml:space="preserve">4d. </t>
  </si>
  <si>
    <r>
      <rPr>
        <sz val="11"/>
        <color rgb="FF000000"/>
        <rFont val="宋体"/>
        <charset val="134"/>
        <scheme val="minor"/>
      </rPr>
      <t>Tenaga Ahli/</t>
    </r>
    <r>
      <rPr>
        <i/>
        <sz val="11"/>
        <color rgb="FF000000"/>
        <rFont val="宋体"/>
        <charset val="134"/>
        <scheme val="minor"/>
      </rPr>
      <t>Of Experts</t>
    </r>
  </si>
  <si>
    <t>21-100-07</t>
  </si>
  <si>
    <t xml:space="preserve">4e. </t>
  </si>
  <si>
    <r>
      <rPr>
        <sz val="11"/>
        <color rgb="FF000000"/>
        <rFont val="宋体"/>
        <charset val="134"/>
        <scheme val="minor"/>
      </rPr>
      <t xml:space="preserve">Bukan Pegawai Yang Menerima Imbalan Yang Bersifat  Berkesinambungan/ </t>
    </r>
    <r>
      <rPr>
        <i/>
        <sz val="11"/>
        <color rgb="FF000000"/>
        <rFont val="宋体"/>
        <charset val="134"/>
        <scheme val="minor"/>
      </rPr>
      <t>Non-Employees Who Receive Continuous Rewards</t>
    </r>
  </si>
  <si>
    <t>21-100-08</t>
  </si>
  <si>
    <t>4f.</t>
  </si>
  <si>
    <r>
      <rPr>
        <sz val="11"/>
        <color rgb="FF000000"/>
        <rFont val="宋体"/>
        <charset val="134"/>
        <scheme val="minor"/>
      </rPr>
      <t xml:space="preserve">Bukan Pegawai Yang Menerima Imbalan Yang Tidak Bersifat Barkesinambungan/ </t>
    </r>
    <r>
      <rPr>
        <i/>
        <sz val="11"/>
        <color rgb="FF000000"/>
        <rFont val="宋体"/>
        <charset val="134"/>
        <scheme val="minor"/>
      </rPr>
      <t>Not Employees Who Receive Non-Sustainable Rewards</t>
    </r>
  </si>
  <si>
    <t>21-100-09</t>
  </si>
  <si>
    <r>
      <rPr>
        <sz val="11"/>
        <color rgb="FF000000"/>
        <rFont val="宋体"/>
        <charset val="134"/>
        <scheme val="minor"/>
      </rPr>
      <t>Anggota Dewan Komisaris Atau Dewan Pengawas Yang Tidak Merangkap Sebagai Pegawai Tetap/</t>
    </r>
    <r>
      <rPr>
        <i/>
        <sz val="11"/>
        <color rgb="FF000000"/>
        <rFont val="宋体"/>
        <charset val="134"/>
        <scheme val="minor"/>
      </rPr>
      <t xml:space="preserve"> Members of the Board of Commissioners or the Supervisory Board who do not serve as permanent employees</t>
    </r>
  </si>
  <si>
    <t>21-100-10</t>
  </si>
  <si>
    <r>
      <rPr>
        <sz val="11"/>
        <color rgb="FF000000"/>
        <rFont val="宋体"/>
        <charset val="134"/>
        <scheme val="minor"/>
      </rPr>
      <t xml:space="preserve">Mantan Pegawai Yang Menerima Jasa Produksi, Tantiem, Bonus Atau Imbalan Lain/ </t>
    </r>
    <r>
      <rPr>
        <i/>
        <sz val="11"/>
        <color rgb="FF000000"/>
        <rFont val="宋体"/>
        <charset val="134"/>
        <scheme val="minor"/>
      </rPr>
      <t>Former Employees Who Receive Production Services, Tantiems, Bonuses or Other Rewards</t>
    </r>
  </si>
  <si>
    <t>21-100-11</t>
  </si>
  <si>
    <r>
      <rPr>
        <sz val="11"/>
        <color rgb="FF000000"/>
        <rFont val="宋体"/>
        <charset val="134"/>
        <scheme val="minor"/>
      </rPr>
      <t xml:space="preserve">Pegawai Yang Melakukan Penarikan Dana Pensiun/ </t>
    </r>
    <r>
      <rPr>
        <i/>
        <sz val="11"/>
        <color rgb="FF000000"/>
        <rFont val="宋体"/>
        <charset val="134"/>
        <scheme val="minor"/>
      </rPr>
      <t>Employees Who Make Withdrawals of Pension Funds</t>
    </r>
  </si>
  <si>
    <t>21-100-12</t>
  </si>
  <si>
    <r>
      <rPr>
        <sz val="11"/>
        <color rgb="FF000000"/>
        <rFont val="宋体"/>
        <charset val="134"/>
        <scheme val="minor"/>
      </rPr>
      <t xml:space="preserve">Peserta Kegiatan/ </t>
    </r>
    <r>
      <rPr>
        <i/>
        <sz val="11"/>
        <color rgb="FF000000"/>
        <rFont val="宋体"/>
        <charset val="134"/>
        <scheme val="minor"/>
      </rPr>
      <t>Activity Participants</t>
    </r>
  </si>
  <si>
    <t>21-100-13</t>
  </si>
  <si>
    <r>
      <rPr>
        <sz val="11"/>
        <color rgb="FF000000"/>
        <rFont val="宋体"/>
        <charset val="134"/>
        <scheme val="minor"/>
      </rPr>
      <t>Penerima Penghasilan Yang Dipotong PPh 21 Tidak Final Lainnya/</t>
    </r>
    <r>
      <rPr>
        <i/>
        <sz val="11"/>
        <color rgb="FF000000"/>
        <rFont val="宋体"/>
        <charset val="134"/>
        <scheme val="minor"/>
      </rPr>
      <t xml:space="preserve"> Other Non-Final Income Tax Recipients withheld</t>
    </r>
  </si>
  <si>
    <t>21-100-99</t>
  </si>
  <si>
    <r>
      <rPr>
        <sz val="11"/>
        <color rgb="FF000000"/>
        <rFont val="宋体"/>
        <charset val="134"/>
        <scheme val="minor"/>
      </rPr>
      <t>Pegawai Pemberi Jasa Peserta Kegiatan Penerima Pensiun Berkala Sebagai Wajib Pajak Luar Negeri/</t>
    </r>
    <r>
      <rPr>
        <i/>
        <sz val="11"/>
        <color rgb="FF000000"/>
        <rFont val="宋体"/>
        <charset val="134"/>
        <scheme val="minor"/>
      </rPr>
      <t xml:space="preserve"> Employees of Service Providers Participating in Periodic Pension Recipient Activities as Foreign Taxpayers</t>
    </r>
  </si>
  <si>
    <t>27-100-99</t>
  </si>
  <si>
    <t>Total Article 21 Witholding Tax</t>
  </si>
  <si>
    <t>NOTE :</t>
  </si>
  <si>
    <r>
      <rPr>
        <b/>
        <sz val="11"/>
        <color theme="1"/>
        <rFont val="宋体"/>
        <charset val="134"/>
        <scheme val="minor"/>
      </rPr>
      <t xml:space="preserve">1. Apabila ada karyawan baru dimasukan  diurutan paling bawah dan karyawan resign tidak perlu dihapus, tetap dibiarkan diurutan yang sama/ </t>
    </r>
    <r>
      <rPr>
        <b/>
        <i/>
        <sz val="11"/>
        <color theme="1"/>
        <rFont val="宋体"/>
        <charset val="134"/>
        <scheme val="minor"/>
      </rPr>
      <t>If a new employee is put in the lowest order and the resigned employee does not need to be deleted, it is still left in the same order</t>
    </r>
  </si>
  <si>
    <r>
      <rPr>
        <b/>
        <sz val="11"/>
        <color theme="1"/>
        <rFont val="宋体"/>
        <charset val="134"/>
        <scheme val="minor"/>
      </rPr>
      <t xml:space="preserve">2. Apabila ada nama yang sama mohon dicantumkan NIP sebagai pembeda dari nama yang lain (Apabila tidak memiliki NIP diberikan No urut pegawai)/  </t>
    </r>
    <r>
      <rPr>
        <b/>
        <i/>
        <sz val="11"/>
        <color theme="1"/>
        <rFont val="宋体"/>
        <charset val="134"/>
        <scheme val="minor"/>
      </rPr>
      <t>If there is the same name, please include the NIP as a differentiator from other names (If you do not have a NIP, you will be given an employee serial number)</t>
    </r>
  </si>
  <si>
    <t>3. Harap melampirkan rincian BPJS ketenagakerjaan dan kesehatan (Bila ada )/ Please attach details of BPJS for employment and health (If any)</t>
  </si>
  <si>
    <r>
      <rPr>
        <b/>
        <sz val="11"/>
        <color theme="1"/>
        <rFont val="宋体"/>
        <charset val="134"/>
        <scheme val="minor"/>
      </rPr>
      <t xml:space="preserve">4. Harap melampirkan bukti pembayaran gaji pegawai atau non pegawai (Apabila ada gaji yang dirapel </t>
    </r>
    <r>
      <rPr>
        <b/>
        <i/>
        <sz val="11"/>
        <color theme="1"/>
        <rFont val="宋体"/>
        <charset val="134"/>
        <scheme val="minor"/>
      </rPr>
      <t xml:space="preserve">/ditunda pembayarannya diberikan keterangan pada list gaji)/Please attach proof of payment of employee or non-employee salaries (If there is a salary that has been revised / postponed, the payment is given information on the </t>
    </r>
  </si>
  <si>
    <r>
      <rPr>
        <b/>
        <sz val="11"/>
        <color theme="1"/>
        <rFont val="宋体"/>
        <charset val="134"/>
        <scheme val="minor"/>
      </rPr>
      <t xml:space="preserve">5. Harap isi alamat lengkap pada sheet "Notes" sebagai filling data dan keperluan bukti potong A1 akhir tahun/ </t>
    </r>
    <r>
      <rPr>
        <b/>
        <i/>
        <sz val="11"/>
        <color theme="1"/>
        <rFont val="宋体"/>
        <charset val="134"/>
        <scheme val="minor"/>
      </rPr>
      <t>Please fill in the full address on the "Notes" sheet as a filling data and the need for proof of deduction A1 at the end of year</t>
    </r>
  </si>
  <si>
    <t>6. Harap isi lengkap setiap keterangan pada kolom yang terdapat pada sheet "Salary Detail"/ Non Pegawai/ Please complete all information in the column contained in the sheet "Salary Details" / Non Employees</t>
  </si>
  <si>
    <r>
      <rPr>
        <b/>
        <sz val="11"/>
        <color theme="1"/>
        <rFont val="宋体"/>
        <charset val="134"/>
        <scheme val="minor"/>
      </rPr>
      <t>7. Konfirmasi apabila menggunakan Bank BOC (karena kami perlu menyesuaikan waktu untuk perhitungannya, mengingat Bank BOC tidak mempunyai akses langsung menerima NTPN) /</t>
    </r>
    <r>
      <rPr>
        <b/>
        <i/>
        <sz val="11"/>
        <color theme="1"/>
        <rFont val="宋体"/>
        <charset val="134"/>
        <scheme val="minor"/>
      </rPr>
      <t xml:space="preserve"> Confirmation of the use of Bank BOC (because we need to adjust the time for the calculation, considering that Bank BOC does not have direct access to receive NTPN)</t>
    </r>
  </si>
  <si>
    <r>
      <rPr>
        <b/>
        <sz val="11"/>
        <color theme="1"/>
        <rFont val="Calibri"/>
        <charset val="134"/>
      </rPr>
      <t>Data dari klien /</t>
    </r>
    <r>
      <rPr>
        <b/>
        <i/>
        <sz val="11"/>
        <color theme="1"/>
        <rFont val="Calibri"/>
        <charset val="134"/>
      </rPr>
      <t>Data From Client</t>
    </r>
  </si>
  <si>
    <r>
      <rPr>
        <b/>
        <sz val="11"/>
        <color theme="1"/>
        <rFont val="Calibri"/>
        <charset val="134"/>
      </rPr>
      <t>Perhitungan DCI /</t>
    </r>
    <r>
      <rPr>
        <b/>
        <i/>
        <sz val="11"/>
        <color theme="1"/>
        <rFont val="Calibri"/>
        <charset val="134"/>
      </rPr>
      <t>DCI Calculation</t>
    </r>
  </si>
  <si>
    <t>NO.</t>
  </si>
  <si>
    <t>DESCRIPTION</t>
  </si>
  <si>
    <t>TRANSACTION</t>
  </si>
  <si>
    <t>TAX CALCULATION</t>
  </si>
  <si>
    <r>
      <rPr>
        <b/>
        <sz val="11"/>
        <color theme="0"/>
        <rFont val="Calibri"/>
        <charset val="134"/>
      </rPr>
      <t>Nama/</t>
    </r>
    <r>
      <rPr>
        <b/>
        <i/>
        <sz val="11"/>
        <color theme="0"/>
        <rFont val="Calibri"/>
        <charset val="134"/>
      </rPr>
      <t>Name</t>
    </r>
  </si>
  <si>
    <r>
      <rPr>
        <b/>
        <sz val="11"/>
        <color theme="0"/>
        <rFont val="Calibri"/>
        <charset val="134"/>
      </rPr>
      <t xml:space="preserve">NIP / </t>
    </r>
    <r>
      <rPr>
        <b/>
        <i/>
        <sz val="11"/>
        <color theme="0"/>
        <rFont val="Calibri"/>
        <charset val="134"/>
      </rPr>
      <t>Employee ID number</t>
    </r>
  </si>
  <si>
    <t>NPWP</t>
  </si>
  <si>
    <t>NIK / Passport</t>
  </si>
  <si>
    <r>
      <rPr>
        <b/>
        <sz val="11"/>
        <color theme="0"/>
        <rFont val="Calibri"/>
        <charset val="134"/>
      </rPr>
      <t>Masa Awal Kerja /</t>
    </r>
    <r>
      <rPr>
        <b/>
        <i/>
        <sz val="11"/>
        <color theme="0"/>
        <rFont val="Calibri"/>
        <charset val="134"/>
      </rPr>
      <t xml:space="preserve"> Early Work Period</t>
    </r>
  </si>
  <si>
    <r>
      <rPr>
        <b/>
        <sz val="11"/>
        <color theme="0"/>
        <rFont val="Calibri"/>
        <charset val="134"/>
      </rPr>
      <t>Masa Akhir Kerja/</t>
    </r>
    <r>
      <rPr>
        <b/>
        <i/>
        <sz val="11"/>
        <color theme="0"/>
        <rFont val="Calibri"/>
        <charset val="134"/>
      </rPr>
      <t xml:space="preserve"> Period End of Work</t>
    </r>
  </si>
  <si>
    <r>
      <rPr>
        <b/>
        <sz val="11"/>
        <color theme="0"/>
        <rFont val="Calibri"/>
        <charset val="134"/>
      </rPr>
      <t xml:space="preserve">Jenis Kelamin/ </t>
    </r>
    <r>
      <rPr>
        <b/>
        <i/>
        <sz val="11"/>
        <color theme="0"/>
        <rFont val="Calibri"/>
        <charset val="134"/>
      </rPr>
      <t>Gender</t>
    </r>
  </si>
  <si>
    <t xml:space="preserve">Status </t>
  </si>
  <si>
    <t>Klasifikasi TER</t>
  </si>
  <si>
    <t>Tarif TER</t>
  </si>
  <si>
    <r>
      <rPr>
        <b/>
        <sz val="11"/>
        <color theme="0"/>
        <rFont val="Calibri"/>
        <charset val="134"/>
      </rPr>
      <t xml:space="preserve">Jabatan/ </t>
    </r>
    <r>
      <rPr>
        <b/>
        <i/>
        <sz val="11"/>
        <color theme="0"/>
        <rFont val="Calibri"/>
        <charset val="134"/>
      </rPr>
      <t>Position</t>
    </r>
  </si>
  <si>
    <r>
      <rPr>
        <b/>
        <sz val="11"/>
        <color theme="0"/>
        <rFont val="Calibri"/>
        <charset val="134"/>
      </rPr>
      <t xml:space="preserve">Gaji Pokok/ </t>
    </r>
    <r>
      <rPr>
        <b/>
        <i/>
        <sz val="11"/>
        <color theme="0"/>
        <rFont val="Calibri"/>
        <charset val="134"/>
      </rPr>
      <t>Main Salary</t>
    </r>
  </si>
  <si>
    <r>
      <rPr>
        <b/>
        <sz val="11"/>
        <color theme="0"/>
        <rFont val="Calibri"/>
        <charset val="134"/>
      </rPr>
      <t xml:space="preserve">Tunjangan/ </t>
    </r>
    <r>
      <rPr>
        <b/>
        <i/>
        <sz val="11"/>
        <color theme="0"/>
        <rFont val="Calibri"/>
        <charset val="134"/>
      </rPr>
      <t>Allowance</t>
    </r>
  </si>
  <si>
    <t>Bonus</t>
  </si>
  <si>
    <t>Potongan/ Deducted</t>
  </si>
  <si>
    <r>
      <rPr>
        <b/>
        <sz val="11"/>
        <color theme="0"/>
        <rFont val="Calibri"/>
        <charset val="134"/>
      </rPr>
      <t xml:space="preserve">BPJS Di Bayar Karyawan/BPJS </t>
    </r>
    <r>
      <rPr>
        <b/>
        <i/>
        <sz val="11"/>
        <color theme="0"/>
        <rFont val="Calibri"/>
        <charset val="134"/>
      </rPr>
      <t>Paid Employees</t>
    </r>
  </si>
  <si>
    <r>
      <rPr>
        <b/>
        <sz val="11"/>
        <color theme="0"/>
        <rFont val="Calibri"/>
        <charset val="134"/>
      </rPr>
      <t xml:space="preserve">THR / </t>
    </r>
    <r>
      <rPr>
        <b/>
        <i/>
        <sz val="11"/>
        <color theme="0"/>
        <rFont val="Calibri"/>
        <charset val="134"/>
      </rPr>
      <t>Holiday allowance</t>
    </r>
  </si>
  <si>
    <t>Gaji /Salary</t>
  </si>
  <si>
    <r>
      <rPr>
        <b/>
        <sz val="11"/>
        <color theme="0"/>
        <rFont val="Calibri"/>
        <charset val="134"/>
      </rPr>
      <t xml:space="preserve">Penambah / </t>
    </r>
    <r>
      <rPr>
        <b/>
        <i/>
        <sz val="11"/>
        <color theme="0"/>
        <rFont val="Calibri"/>
        <charset val="134"/>
      </rPr>
      <t>Adder</t>
    </r>
  </si>
  <si>
    <r>
      <rPr>
        <b/>
        <sz val="11"/>
        <color theme="0"/>
        <rFont val="Calibri"/>
        <charset val="134"/>
      </rPr>
      <t xml:space="preserve">Jumlah Bruto / </t>
    </r>
    <r>
      <rPr>
        <b/>
        <i/>
        <sz val="11"/>
        <color theme="0"/>
        <rFont val="Calibri"/>
        <charset val="134"/>
      </rPr>
      <t>Gross Amount</t>
    </r>
  </si>
  <si>
    <t>PPh 21 / Art 21</t>
  </si>
  <si>
    <t>JHT</t>
  </si>
  <si>
    <t>JP</t>
  </si>
  <si>
    <r>
      <rPr>
        <b/>
        <sz val="11"/>
        <color theme="0"/>
        <rFont val="Calibri"/>
        <charset val="134"/>
      </rPr>
      <t xml:space="preserve">BPJS Kesehatan/ </t>
    </r>
    <r>
      <rPr>
        <b/>
        <i/>
        <sz val="11"/>
        <color theme="0"/>
        <rFont val="Calibri"/>
        <charset val="134"/>
      </rPr>
      <t>Health BPJS</t>
    </r>
  </si>
  <si>
    <r>
      <rPr>
        <b/>
        <sz val="11"/>
        <color theme="0"/>
        <rFont val="Calibri"/>
        <charset val="134"/>
      </rPr>
      <t xml:space="preserve">Tunjangan PPh 21 / </t>
    </r>
    <r>
      <rPr>
        <b/>
        <i/>
        <sz val="11"/>
        <color theme="0"/>
        <rFont val="Calibri"/>
        <charset val="134"/>
      </rPr>
      <t>Art 21 Allowance</t>
    </r>
  </si>
  <si>
    <r>
      <rPr>
        <b/>
        <sz val="11"/>
        <color theme="0"/>
        <rFont val="Calibri"/>
        <charset val="134"/>
      </rPr>
      <t>Tunjangan /</t>
    </r>
    <r>
      <rPr>
        <b/>
        <i/>
        <sz val="11"/>
        <color theme="0"/>
        <rFont val="Calibri"/>
        <charset val="134"/>
      </rPr>
      <t>Allowance</t>
    </r>
  </si>
  <si>
    <t>THR / Honor  Imbalan Lain / Honor Other Benefits</t>
  </si>
  <si>
    <t xml:space="preserve">BPJS Dibayar Perusahaan  / BPJS Paid Company </t>
  </si>
  <si>
    <t>BPJS Dibayar Karyawan/ BPJS Paid Employees</t>
  </si>
  <si>
    <t>JKK</t>
  </si>
  <si>
    <t>JKM</t>
  </si>
  <si>
    <t>BPJS Kesehatan/ Health BPJS</t>
  </si>
  <si>
    <t>Total</t>
  </si>
  <si>
    <t>DELANY NOVRANE MANGINDAAN</t>
  </si>
  <si>
    <t>Data Bukti Potong/Pungut Valid</t>
  </si>
  <si>
    <t>7102125611980001</t>
  </si>
  <si>
    <t>P</t>
  </si>
  <si>
    <t>TK/0</t>
  </si>
  <si>
    <t>TER A</t>
  </si>
  <si>
    <t>ADMIN</t>
  </si>
  <si>
    <t>LUDIA TOINGO</t>
  </si>
  <si>
    <t xml:space="preserve">Nama Penerima Penghasilan tidak sesuai dengan NIK. 
</t>
  </si>
  <si>
    <t>8201075709930001</t>
  </si>
  <si>
    <t>K/1</t>
  </si>
  <si>
    <t>TER B</t>
  </si>
  <si>
    <t>HELPER</t>
  </si>
  <si>
    <t>SILFIA TOINGO</t>
  </si>
  <si>
    <t>8201076205010001</t>
  </si>
  <si>
    <t>K/2</t>
  </si>
  <si>
    <t>DELVIN TOINGO</t>
  </si>
  <si>
    <t>8201017012950002</t>
  </si>
  <si>
    <t>ERIKA V. LOLOWANG</t>
  </si>
  <si>
    <t>7102127006980001</t>
  </si>
  <si>
    <t>MARY SABATINI KAWENGIAN</t>
  </si>
  <si>
    <t>7105235312970001</t>
  </si>
  <si>
    <t>SUGIANTO</t>
  </si>
  <si>
    <t>1472021501780006</t>
  </si>
  <si>
    <t>L</t>
  </si>
  <si>
    <t>PENERJEMAH</t>
  </si>
  <si>
    <t>DAVID JONATAN KAWENGIAN</t>
  </si>
  <si>
    <t>7102052007010002</t>
  </si>
  <si>
    <t>LANDO PUTRA</t>
  </si>
  <si>
    <t>1377011703890002</t>
  </si>
  <si>
    <t>TK/2</t>
  </si>
  <si>
    <t>MANDOR</t>
  </si>
  <si>
    <t>RANTO PANDAPOTAN SAGALA</t>
  </si>
  <si>
    <t>1219051307940004</t>
  </si>
  <si>
    <t>TK/3</t>
  </si>
  <si>
    <t>TITIN PRASETYA</t>
  </si>
  <si>
    <t>3507114504840009</t>
  </si>
  <si>
    <t>RIRIS YULIANTI</t>
  </si>
  <si>
    <t>3505065905810003</t>
  </si>
  <si>
    <t>K/3</t>
  </si>
  <si>
    <t>TER C</t>
  </si>
  <si>
    <t>EFENDI P. MONOARFA</t>
  </si>
  <si>
    <t>7571051501850001</t>
  </si>
  <si>
    <t>SUPIR</t>
  </si>
  <si>
    <t>TOTAL</t>
  </si>
  <si>
    <r>
      <rPr>
        <sz val="11"/>
        <color theme="1"/>
        <rFont val="Calibri"/>
        <charset val="134"/>
      </rPr>
      <t>PPh 21 terhutang Pegawai /</t>
    </r>
    <r>
      <rPr>
        <i/>
        <sz val="11"/>
        <color theme="1"/>
        <rFont val="Calibri"/>
        <charset val="134"/>
      </rPr>
      <t>art 21 payable employees</t>
    </r>
  </si>
  <si>
    <r>
      <rPr>
        <sz val="11"/>
        <color theme="1"/>
        <rFont val="Calibri"/>
        <charset val="134"/>
      </rPr>
      <t xml:space="preserve">PPh 21 terhutang Non Pegawai / </t>
    </r>
    <r>
      <rPr>
        <i/>
        <sz val="11"/>
        <color theme="1"/>
        <rFont val="Calibri"/>
        <charset val="134"/>
      </rPr>
      <t>art 21 payable non employees</t>
    </r>
  </si>
  <si>
    <r>
      <rPr>
        <sz val="11"/>
        <color theme="1"/>
        <rFont val="Calibri"/>
        <charset val="134"/>
      </rPr>
      <t>PPh 21 terhutang Jasa /</t>
    </r>
    <r>
      <rPr>
        <i/>
        <sz val="11"/>
        <color theme="1"/>
        <rFont val="Calibri"/>
        <charset val="134"/>
      </rPr>
      <t xml:space="preserve"> art 21 payable for services </t>
    </r>
  </si>
  <si>
    <r>
      <rPr>
        <sz val="11"/>
        <color theme="1"/>
        <rFont val="Calibri"/>
        <charset val="134"/>
      </rPr>
      <t xml:space="preserve">PPh 21 lebih bayar pembetulan / </t>
    </r>
    <r>
      <rPr>
        <i/>
        <sz val="11"/>
        <color theme="1"/>
        <rFont val="Calibri"/>
        <charset val="134"/>
      </rPr>
      <t>art 21 overpayment corrections</t>
    </r>
  </si>
  <si>
    <r>
      <rPr>
        <sz val="11"/>
        <color theme="1"/>
        <rFont val="Calibri"/>
        <charset val="134"/>
      </rPr>
      <t xml:space="preserve">PPh 21 lebih bayar dari sebelumnya / </t>
    </r>
    <r>
      <rPr>
        <i/>
        <sz val="11"/>
        <color theme="1"/>
        <rFont val="Calibri"/>
        <charset val="134"/>
      </rPr>
      <t>art 21 over paid from</t>
    </r>
  </si>
  <si>
    <r>
      <rPr>
        <sz val="11"/>
        <color theme="1"/>
        <rFont val="Calibri"/>
        <charset val="134"/>
      </rPr>
      <t>PPh 21 yang dibayarkan /</t>
    </r>
    <r>
      <rPr>
        <i/>
        <sz val="11"/>
        <color theme="1"/>
        <rFont val="Calibri"/>
        <charset val="134"/>
      </rPr>
      <t xml:space="preserve"> art 21 paid</t>
    </r>
  </si>
  <si>
    <t>SILVIA TOINGO</t>
  </si>
  <si>
    <t>Note: a/n Agung Budi Prasetyo PPh 21 di grossup</t>
  </si>
  <si>
    <t>NURMAIDA AMIR</t>
  </si>
  <si>
    <t>8204275208000001</t>
  </si>
  <si>
    <t>DIDIK TRI HARYONO WAHYUDI</t>
  </si>
  <si>
    <t>2101061804870006</t>
  </si>
  <si>
    <t>WELDER</t>
  </si>
  <si>
    <t>MARION DEVIDS PAPARANG</t>
  </si>
  <si>
    <t>7505021405040001</t>
  </si>
  <si>
    <t>RAMLAN</t>
  </si>
  <si>
    <t>1674041807880001</t>
  </si>
  <si>
    <t>AGUNG SAPUTRA</t>
  </si>
  <si>
    <t>1307020308000001</t>
  </si>
  <si>
    <t>SCAFFOLD</t>
  </si>
  <si>
    <t>YANSPIT HUWAE</t>
  </si>
  <si>
    <t>8101151404780004</t>
  </si>
  <si>
    <t>FETRI</t>
  </si>
  <si>
    <t>1304142702820002</t>
  </si>
  <si>
    <t>ZICO MANUSAMA</t>
  </si>
  <si>
    <t>8121042810900001</t>
  </si>
  <si>
    <t>S. RENDI</t>
  </si>
  <si>
    <t>1271081909860003</t>
  </si>
  <si>
    <t>RUSDIN</t>
  </si>
  <si>
    <t>6472062506750002</t>
  </si>
  <si>
    <t>FADIL ARHAM</t>
  </si>
  <si>
    <t>7317050202970001</t>
  </si>
  <si>
    <t>MUH. AIDIN</t>
  </si>
  <si>
    <t>7314050906920001</t>
  </si>
  <si>
    <t>PEBRIANTO PURBA</t>
  </si>
  <si>
    <t>1208291502930002</t>
  </si>
  <si>
    <t xml:space="preserve">BOIKE T . G </t>
  </si>
  <si>
    <t>1403091405817415</t>
  </si>
  <si>
    <t>M. ARIFUDDIN. H</t>
  </si>
  <si>
    <t>1220032903990001</t>
  </si>
  <si>
    <t>FITTER</t>
  </si>
  <si>
    <t>AKHIR JULI</t>
  </si>
  <si>
    <t>3604191708820001</t>
  </si>
  <si>
    <t>HAIRUDIN</t>
  </si>
  <si>
    <t>1803022412780001</t>
  </si>
  <si>
    <t>AFRIN LAUNGA</t>
  </si>
  <si>
    <t>7501040107970037</t>
  </si>
  <si>
    <t>JULDI ARMAN</t>
  </si>
  <si>
    <t>8204041306050001</t>
  </si>
  <si>
    <t>RIFAN DAUD</t>
  </si>
  <si>
    <t>7501042306030002</t>
  </si>
  <si>
    <t>MARCEL DALIO RETINDO</t>
  </si>
  <si>
    <t>1604241911040001</t>
  </si>
  <si>
    <t>ABDUL SYAHRIL MAZIZ P</t>
  </si>
  <si>
    <t>8171020611060002</t>
  </si>
  <si>
    <t>MUHAMMAD ZAXI ALVALAS</t>
  </si>
  <si>
    <t>1604240411050003</t>
  </si>
  <si>
    <t>MOH HASRUDDIN</t>
  </si>
  <si>
    <t>7602142905040001</t>
  </si>
  <si>
    <t>KALVIN KAMBALY</t>
  </si>
  <si>
    <t>9205061708820002</t>
  </si>
  <si>
    <t>MEYDI MAMAHIT</t>
  </si>
  <si>
    <t>7171073005820002</t>
  </si>
  <si>
    <t>ODE SARTIL</t>
  </si>
  <si>
    <t>8106081608960001</t>
  </si>
  <si>
    <t>ADRIYANTO ADJIS</t>
  </si>
  <si>
    <t>7501020204990004</t>
  </si>
  <si>
    <t>STENLY PATTY</t>
  </si>
  <si>
    <t>8101150902920003</t>
  </si>
  <si>
    <t>JUAN ARYANTO N</t>
  </si>
  <si>
    <t>7371101801050007</t>
  </si>
  <si>
    <t>RUDI SALAM</t>
  </si>
  <si>
    <t>7371091707860007</t>
  </si>
  <si>
    <t>JUAN RIVALDY TULANGOUW</t>
  </si>
  <si>
    <t>7171071007990002</t>
  </si>
  <si>
    <t>MAX RAUAN</t>
  </si>
  <si>
    <t>8207030803770001</t>
  </si>
  <si>
    <t>STEVEN SIPAKOLY</t>
  </si>
  <si>
    <t>8203210609970001</t>
  </si>
  <si>
    <t>KORELES M. PARINUSSA</t>
  </si>
  <si>
    <t>8101122701030004</t>
  </si>
  <si>
    <t>VINUS / FINUS SURAT</t>
  </si>
  <si>
    <t>8203202507010002</t>
  </si>
  <si>
    <t>WAHYU KABAKORAN</t>
  </si>
  <si>
    <t>8102090101910005</t>
  </si>
  <si>
    <t>RAY HAVIDS DAMA</t>
  </si>
  <si>
    <t>7503071106030001</t>
  </si>
  <si>
    <t>MIZAN RENIWURYAAN</t>
  </si>
  <si>
    <t>8172011911020001</t>
  </si>
  <si>
    <t>ABDUL SALIM</t>
  </si>
  <si>
    <t>7207022008050001</t>
  </si>
  <si>
    <t>YE SUBUH ASSAGAF</t>
  </si>
  <si>
    <t>8102091106970002</t>
  </si>
  <si>
    <t>ARJUNA LADANI BUTON</t>
  </si>
  <si>
    <t>8205092911020001</t>
  </si>
  <si>
    <t>RIKO</t>
  </si>
  <si>
    <t>7472052304980001</t>
  </si>
  <si>
    <t>WILSON B. DAMAR</t>
  </si>
  <si>
    <t>7505061511990001</t>
  </si>
  <si>
    <t>ALBERT KEVIN SALAMAHU</t>
  </si>
  <si>
    <t>8101220906030001</t>
  </si>
  <si>
    <t>JOVAN LUMINTANG</t>
  </si>
  <si>
    <t>7171043007020001</t>
  </si>
  <si>
    <t>DAIMUN SILAYAR</t>
  </si>
  <si>
    <t>8205131202951001</t>
  </si>
  <si>
    <t>CHARLIE SAMPUL</t>
  </si>
  <si>
    <t>7102151912810002</t>
  </si>
  <si>
    <t>ALI SOFYAN LUAWO</t>
  </si>
  <si>
    <t>7371012103830004</t>
  </si>
  <si>
    <t>LODEWYK WEMAY</t>
  </si>
  <si>
    <t>8171021702010008</t>
  </si>
  <si>
    <t>GIDION UNUKOLY</t>
  </si>
  <si>
    <t>8108072508030001</t>
  </si>
  <si>
    <t>ALAN F. AIHUNAN</t>
  </si>
  <si>
    <t>9208012810750001</t>
  </si>
  <si>
    <t>JUMADI</t>
  </si>
  <si>
    <t>7371110502990005</t>
  </si>
  <si>
    <t>VIKTOR PAKNANY</t>
  </si>
  <si>
    <t>8108073101000003</t>
  </si>
  <si>
    <t>ABDUL FAHMI RUSLAN</t>
  </si>
  <si>
    <t>8205071609060001</t>
  </si>
  <si>
    <t>MIRTO POPENDA</t>
  </si>
  <si>
    <t>7201062807910002</t>
  </si>
  <si>
    <t>ARIANTO DARKAY</t>
  </si>
  <si>
    <t>8108070805040003</t>
  </si>
  <si>
    <t>SUPRIADI U</t>
  </si>
  <si>
    <t>8101220907020001</t>
  </si>
  <si>
    <t>IRWANTO YUSRI</t>
  </si>
  <si>
    <t>8271032003940004</t>
  </si>
  <si>
    <t>RIFALDI</t>
  </si>
  <si>
    <t>8171040107980005</t>
  </si>
  <si>
    <t>ELLY SANTOSO</t>
  </si>
  <si>
    <t>3572022012930002</t>
  </si>
  <si>
    <t>ANDI RAHMAT</t>
  </si>
  <si>
    <t>8103050705930001</t>
  </si>
  <si>
    <t>ZAINAL</t>
  </si>
  <si>
    <t>7404072205910001</t>
  </si>
  <si>
    <t>SYARIFUDDIN</t>
  </si>
  <si>
    <t>7404070605980002</t>
  </si>
  <si>
    <t>LA DEWA</t>
  </si>
  <si>
    <t>7404070107870157</t>
  </si>
  <si>
    <t>NUJUL DJURAME</t>
  </si>
  <si>
    <t>8207010710060001</t>
  </si>
  <si>
    <t>HAIRUNSYAH UMARELLA</t>
  </si>
  <si>
    <t>3201030812720005</t>
  </si>
  <si>
    <t>HENDRI MUSLIM</t>
  </si>
  <si>
    <t>7305071006880003</t>
  </si>
  <si>
    <t>NYONG HAENUDIN</t>
  </si>
  <si>
    <t>8204302307780001</t>
  </si>
  <si>
    <t>FRANDY JAMBRIS MANUAATA</t>
  </si>
  <si>
    <t>8108070106990001</t>
  </si>
  <si>
    <t>PALAGIA PASAU ARI S</t>
  </si>
  <si>
    <t>6103060405010002</t>
  </si>
  <si>
    <t>FAJAR ZOHARI PELU</t>
  </si>
  <si>
    <t>8101150101970012</t>
  </si>
  <si>
    <t>RENDY MAKUKU</t>
  </si>
  <si>
    <t>8108081104010001</t>
  </si>
  <si>
    <t>ASY'ARI MUHAMMAD ZULFIKAR</t>
  </si>
  <si>
    <t>8101152204950006</t>
  </si>
  <si>
    <t>HALDO MANOPPO</t>
  </si>
  <si>
    <t>7106032408910001</t>
  </si>
  <si>
    <t>HENDRIK PURNOMO</t>
  </si>
  <si>
    <t>3504102911940001</t>
  </si>
  <si>
    <t>SULEMAN DAKO</t>
  </si>
  <si>
    <t>7501143009800001</t>
  </si>
  <si>
    <t>LUIS NASARIO KASALE</t>
  </si>
  <si>
    <t>8106030511010002</t>
  </si>
  <si>
    <t>ADE ILHAM PUTRAWAN</t>
  </si>
  <si>
    <t>7502031012030003</t>
  </si>
  <si>
    <t>FAIZAL HAMZAH</t>
  </si>
  <si>
    <t>7404090809040002</t>
  </si>
  <si>
    <t>RIKO PANGALO</t>
  </si>
  <si>
    <t>7104082707930001</t>
  </si>
  <si>
    <t>RANDI BADUI</t>
  </si>
  <si>
    <t>7501020107990025</t>
  </si>
  <si>
    <t>AMRIN</t>
  </si>
  <si>
    <t>8106021802020003</t>
  </si>
  <si>
    <t>RAHMADI</t>
  </si>
  <si>
    <t>7604152610890001</t>
  </si>
  <si>
    <t>ARJONO SOGALREY</t>
  </si>
  <si>
    <t>8107021606960001</t>
  </si>
  <si>
    <t>ANSAR TASALISA</t>
  </si>
  <si>
    <t>8104061004830002</t>
  </si>
  <si>
    <t>YOSAN YOHANIS SUPARDI</t>
  </si>
  <si>
    <t>8106011606050002</t>
  </si>
  <si>
    <t>SAFRETOR F. TUALENA</t>
  </si>
  <si>
    <t>8106052304010001</t>
  </si>
  <si>
    <t>EVANS G. SAPURY</t>
  </si>
  <si>
    <t>8106011011030004</t>
  </si>
  <si>
    <t>RIO NATALDO WARIAKA</t>
  </si>
  <si>
    <t>8108072612020002</t>
  </si>
  <si>
    <t>MELIANUS SAMADARA</t>
  </si>
  <si>
    <t>8108070905040001</t>
  </si>
  <si>
    <t>MALDINI K. PARIAMA</t>
  </si>
  <si>
    <t>8106050807000003</t>
  </si>
  <si>
    <t>NASFIN</t>
  </si>
  <si>
    <t>7404182407920002</t>
  </si>
  <si>
    <t>FAHRI YANTO SAMAD</t>
  </si>
  <si>
    <t>8271060806890002</t>
  </si>
  <si>
    <t>LAMHOT FRANSISKO MALAU</t>
  </si>
  <si>
    <t>1223082702990002</t>
  </si>
  <si>
    <t>RICARDO TAMPUBOLON</t>
  </si>
  <si>
    <t>3214011306000003</t>
  </si>
  <si>
    <t>BASRI CAPALULU</t>
  </si>
  <si>
    <t>8205020410843304</t>
  </si>
  <si>
    <t>SUTRI MUNAWIR</t>
  </si>
  <si>
    <t>8201055808960001</t>
  </si>
  <si>
    <t>ANDREAS BATIAN</t>
  </si>
  <si>
    <t>7172052204020003</t>
  </si>
  <si>
    <t>PASIANUS OROBAYAM</t>
  </si>
  <si>
    <t>8101061312950006</t>
  </si>
  <si>
    <t>MESAK KARUE</t>
  </si>
  <si>
    <t>8203020705770001</t>
  </si>
  <si>
    <t>YAKOBIS KOLJAAN</t>
  </si>
  <si>
    <t>8102101103020001</t>
  </si>
  <si>
    <t>FIRMAN DOE</t>
  </si>
  <si>
    <t>8207011804040001</t>
  </si>
  <si>
    <t>VANGKY JOSEPH</t>
  </si>
  <si>
    <t>7109030705940001</t>
  </si>
  <si>
    <t>INCOME TAX MONTHLY</t>
  </si>
  <si>
    <r>
      <rPr>
        <b/>
        <sz val="11"/>
        <color theme="0"/>
        <rFont val="Verdana"/>
        <charset val="134"/>
      </rPr>
      <t xml:space="preserve">Nama/ </t>
    </r>
    <r>
      <rPr>
        <b/>
        <i/>
        <sz val="11"/>
        <color theme="0"/>
        <rFont val="Verdana"/>
        <charset val="134"/>
      </rPr>
      <t>Name</t>
    </r>
  </si>
  <si>
    <r>
      <rPr>
        <b/>
        <sz val="11"/>
        <color theme="0"/>
        <rFont val="Verdana"/>
        <charset val="134"/>
      </rPr>
      <t xml:space="preserve">Jenis Kelamin/ </t>
    </r>
    <r>
      <rPr>
        <b/>
        <i/>
        <sz val="11"/>
        <color theme="0"/>
        <rFont val="Verdana"/>
        <charset val="134"/>
      </rPr>
      <t>Gender</t>
    </r>
  </si>
  <si>
    <r>
      <rPr>
        <b/>
        <sz val="11"/>
        <color theme="0"/>
        <rFont val="Verdana"/>
        <charset val="134"/>
      </rPr>
      <t xml:space="preserve">Keterangan Transaksi/ </t>
    </r>
    <r>
      <rPr>
        <b/>
        <i/>
        <sz val="11"/>
        <color theme="0"/>
        <rFont val="Verdana"/>
        <charset val="134"/>
      </rPr>
      <t>Notes Transaction</t>
    </r>
  </si>
  <si>
    <t>Fee</t>
  </si>
  <si>
    <r>
      <rPr>
        <b/>
        <sz val="11"/>
        <color theme="0"/>
        <rFont val="Verdana"/>
        <charset val="134"/>
      </rPr>
      <t xml:space="preserve">Pendapatan Terima Bersih/ </t>
    </r>
    <r>
      <rPr>
        <b/>
        <i/>
        <sz val="11"/>
        <color theme="0"/>
        <rFont val="Verdana"/>
        <charset val="134"/>
      </rPr>
      <t>Income Net Receive</t>
    </r>
    <r>
      <rPr>
        <b/>
        <sz val="11"/>
        <color theme="0"/>
        <rFont val="Verdana"/>
        <charset val="134"/>
      </rPr>
      <t> </t>
    </r>
  </si>
  <si>
    <t xml:space="preserve">Jasa Sewa </t>
  </si>
  <si>
    <t>Jasa angkut</t>
  </si>
  <si>
    <t xml:space="preserve">Note </t>
  </si>
  <si>
    <r>
      <rPr>
        <b/>
        <sz val="11"/>
        <color theme="1"/>
        <rFont val="宋体"/>
        <charset val="134"/>
        <scheme val="minor"/>
      </rPr>
      <t xml:space="preserve">Klien dapat menambahkan kolom dan keterangan apabila perlu / </t>
    </r>
    <r>
      <rPr>
        <b/>
        <i/>
        <sz val="11"/>
        <color theme="1"/>
        <rFont val="宋体"/>
        <charset val="134"/>
        <scheme val="minor"/>
      </rPr>
      <t>Clients can add fields and descriptions if necessary</t>
    </r>
  </si>
  <si>
    <t xml:space="preserve">PT. </t>
  </si>
  <si>
    <t>No.</t>
  </si>
  <si>
    <r>
      <rPr>
        <b/>
        <sz val="11"/>
        <color theme="1"/>
        <rFont val="宋体"/>
        <charset val="134"/>
        <scheme val="minor"/>
      </rPr>
      <t xml:space="preserve">Nama/ </t>
    </r>
    <r>
      <rPr>
        <b/>
        <i/>
        <sz val="11"/>
        <color theme="1"/>
        <rFont val="宋体"/>
        <charset val="134"/>
        <scheme val="minor"/>
      </rPr>
      <t>Name</t>
    </r>
  </si>
  <si>
    <r>
      <rPr>
        <b/>
        <sz val="11"/>
        <color theme="1"/>
        <rFont val="宋体"/>
        <charset val="134"/>
        <scheme val="minor"/>
      </rPr>
      <t>Alamat</t>
    </r>
    <r>
      <rPr>
        <b/>
        <i/>
        <sz val="11"/>
        <color theme="1"/>
        <rFont val="宋体"/>
        <charset val="134"/>
        <scheme val="minor"/>
      </rPr>
      <t>/Adress</t>
    </r>
  </si>
  <si>
    <t>No</t>
  </si>
  <si>
    <t>TER</t>
  </si>
  <si>
    <t>Mulai</t>
  </si>
  <si>
    <t>Sampai</t>
  </si>
  <si>
    <t>Tarif</t>
  </si>
  <si>
    <t>PTKP</t>
  </si>
  <si>
    <t>Nilai</t>
  </si>
  <si>
    <t>Tes Rumus</t>
  </si>
  <si>
    <t>TK/1</t>
  </si>
  <si>
    <t>K/0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</si>
</sst>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3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  <numFmt numFmtId="177" formatCode="_(* #,##0_);_(* \(#,##0\);_(* &quot;-&quot;_);_(@_)"/>
    <numFmt numFmtId="178" formatCode="_-[$Rp-421]* #,##0_-;\-[$Rp-421]* #,##0_-;_-[$Rp-421]* &quot;-&quot;_-;_-@_-"/>
    <numFmt numFmtId="179" formatCode="_(* #,##0_);_(* \(#,##0\);_(* &quot;-&quot;??_);_(@_)"/>
    <numFmt numFmtId="180" formatCode="[$-C09]dd\-mmm\-yy;@"/>
    <numFmt numFmtId="181" formatCode="[$Rp-421]#,##0_);\([$Rp-421]#,##0\)"/>
    <numFmt numFmtId="182" formatCode="[$Rp-421]#,##0.00_);\([$Rp-421]#,##0.00\)"/>
    <numFmt numFmtId="183" formatCode="_-&quot;Rp&quot;* #,##0_-;\-&quot;Rp&quot;* #,##0_-;_-&quot;Rp&quot;* &quot;-&quot;_-;_-@_-"/>
    <numFmt numFmtId="184" formatCode="_-* #,##0_-;\-* #,##0_-;_-* &quot;-&quot;???_-;_-@_-"/>
    <numFmt numFmtId="185" formatCode="_-* #,##0_-;\-* #,##0_-;_-* &quot;-&quot;??_-;_-@_-"/>
    <numFmt numFmtId="186" formatCode="_-* #,##0_-;\-* #,##0_-;_-* &quot;-&quot;_-;_-@_-"/>
  </numFmts>
  <fonts count="43">
    <font>
      <sz val="11"/>
      <color theme="1"/>
      <name val="宋体"/>
      <charset val="134"/>
      <scheme val="minor"/>
    </font>
    <font>
      <i/>
      <sz val="11"/>
      <color rgb="FFC00000"/>
      <name val="宋体"/>
      <charset val="134"/>
      <scheme val="minor"/>
    </font>
    <font>
      <sz val="11"/>
      <color rgb="FFC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0"/>
      <name val="Verdana"/>
      <charset val="134"/>
    </font>
    <font>
      <sz val="11"/>
      <color theme="1"/>
      <name val="Verdana"/>
      <charset val="134"/>
    </font>
    <font>
      <sz val="11"/>
      <color theme="1"/>
      <name val="Calibri"/>
      <charset val="134"/>
    </font>
    <font>
      <b/>
      <sz val="11"/>
      <color rgb="FF002060"/>
      <name val="Verdana"/>
      <charset val="134"/>
    </font>
    <font>
      <b/>
      <sz val="11"/>
      <color theme="1"/>
      <name val="Calibri"/>
      <charset val="134"/>
    </font>
    <font>
      <b/>
      <sz val="11"/>
      <color theme="0"/>
      <name val="Calibri"/>
      <charset val="134"/>
    </font>
    <font>
      <sz val="11"/>
      <name val="Calibri"/>
      <charset val="134"/>
    </font>
    <font>
      <b/>
      <i/>
      <sz val="11"/>
      <color theme="1"/>
      <name val="宋体"/>
      <charset val="134"/>
      <scheme val="minor"/>
    </font>
    <font>
      <b/>
      <sz val="11"/>
      <color rgb="FFFF0000"/>
      <name val="Calibri"/>
      <charset val="134"/>
    </font>
    <font>
      <sz val="11"/>
      <color rgb="FF000000"/>
      <name val="宋体"/>
      <charset val="134"/>
      <scheme val="minor"/>
    </font>
    <font>
      <sz val="11"/>
      <color rgb="FF000000"/>
      <name val="Arial"/>
      <charset val="134"/>
    </font>
    <font>
      <i/>
      <sz val="11"/>
      <color rgb="FF00000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i/>
      <sz val="11"/>
      <color theme="0"/>
      <name val="Verdana"/>
      <charset val="134"/>
    </font>
    <font>
      <b/>
      <i/>
      <sz val="11"/>
      <color theme="1"/>
      <name val="Calibri"/>
      <charset val="134"/>
    </font>
    <font>
      <b/>
      <i/>
      <sz val="11"/>
      <color theme="0"/>
      <name val="Calibri"/>
      <charset val="134"/>
    </font>
    <font>
      <i/>
      <sz val="11"/>
      <color theme="1"/>
      <name val="Calibri"/>
      <charset val="134"/>
    </font>
    <font>
      <i/>
      <sz val="11"/>
      <color rgb="FF000000"/>
      <name val="宋体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4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176" fontId="4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17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3" borderId="20" applyNumberFormat="0" applyAlignment="0" applyProtection="0">
      <alignment vertical="center"/>
    </xf>
    <xf numFmtId="0" fontId="26" fillId="14" borderId="21" applyNumberFormat="0" applyAlignment="0" applyProtection="0">
      <alignment vertical="center"/>
    </xf>
    <xf numFmtId="0" fontId="27" fillId="14" borderId="20" applyNumberFormat="0" applyAlignment="0" applyProtection="0">
      <alignment vertical="center"/>
    </xf>
    <xf numFmtId="0" fontId="28" fillId="15" borderId="22" applyNumberFormat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4" fillId="0" borderId="0"/>
  </cellStyleXfs>
  <cellXfs count="19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3" applyNumberFormat="1" applyFont="1" applyBorder="1" applyAlignment="1">
      <alignment horizontal="center"/>
    </xf>
    <xf numFmtId="177" fontId="0" fillId="0" borderId="1" xfId="4" applyFont="1" applyBorder="1"/>
    <xf numFmtId="10" fontId="0" fillId="0" borderId="1" xfId="3" applyNumberFormat="1" applyFont="1" applyBorder="1"/>
    <xf numFmtId="10" fontId="0" fillId="0" borderId="0" xfId="3" applyNumberFormat="1" applyFont="1"/>
    <xf numFmtId="0" fontId="0" fillId="0" borderId="1" xfId="0" applyBorder="1"/>
    <xf numFmtId="177" fontId="0" fillId="0" borderId="0" xfId="3" applyNumberFormat="1" applyFont="1"/>
    <xf numFmtId="3" fontId="0" fillId="0" borderId="0" xfId="0" applyNumberFormat="1"/>
    <xf numFmtId="3" fontId="1" fillId="0" borderId="0" xfId="0" applyNumberFormat="1" applyFont="1"/>
    <xf numFmtId="3" fontId="0" fillId="0" borderId="1" xfId="0" applyNumberFormat="1" applyBorder="1"/>
    <xf numFmtId="10" fontId="0" fillId="0" borderId="1" xfId="0" applyNumberFormat="1" applyBorder="1"/>
    <xf numFmtId="0" fontId="2" fillId="0" borderId="0" xfId="0" applyFont="1" applyAlignment="1">
      <alignment horizontal="center"/>
    </xf>
    <xf numFmtId="10" fontId="0" fillId="0" borderId="0" xfId="0" applyNumberFormat="1"/>
    <xf numFmtId="0" fontId="0" fillId="2" borderId="1" xfId="0" applyFill="1" applyBorder="1" applyAlignment="1" applyProtection="1">
      <alignment horizontal="center"/>
      <protection locked="0"/>
    </xf>
    <xf numFmtId="177" fontId="0" fillId="2" borderId="0" xfId="4" applyFont="1" applyFill="1" applyProtection="1">
      <protection locked="0"/>
    </xf>
    <xf numFmtId="0" fontId="3" fillId="0" borderId="0" xfId="0" applyFont="1" applyAlignment="1">
      <alignment horizontal="left"/>
    </xf>
    <xf numFmtId="0" fontId="3" fillId="3" borderId="1" xfId="0" applyFont="1" applyFill="1" applyBorder="1" applyAlignment="1">
      <alignment horizontal="center"/>
    </xf>
    <xf numFmtId="0" fontId="4" fillId="4" borderId="0" xfId="51" applyFill="1" applyAlignment="1">
      <alignment vertical="center"/>
    </xf>
    <xf numFmtId="0" fontId="4" fillId="4" borderId="0" xfId="51" applyFill="1"/>
    <xf numFmtId="0" fontId="3" fillId="4" borderId="0" xfId="51" applyFont="1" applyFill="1"/>
    <xf numFmtId="0" fontId="5" fillId="5" borderId="2" xfId="51" applyFont="1" applyFill="1" applyBorder="1" applyAlignment="1">
      <alignment horizontal="center" vertical="center"/>
    </xf>
    <xf numFmtId="0" fontId="5" fillId="5" borderId="3" xfId="51" applyFont="1" applyFill="1" applyBorder="1" applyAlignment="1">
      <alignment horizontal="center" vertical="center"/>
    </xf>
    <xf numFmtId="0" fontId="5" fillId="5" borderId="4" xfId="51" applyFont="1" applyFill="1" applyBorder="1" applyAlignment="1">
      <alignment horizontal="center" vertical="center"/>
    </xf>
    <xf numFmtId="0" fontId="5" fillId="6" borderId="1" xfId="51" applyFont="1" applyFill="1" applyBorder="1" applyAlignment="1">
      <alignment horizontal="center" vertical="center"/>
    </xf>
    <xf numFmtId="0" fontId="5" fillId="5" borderId="5" xfId="51" applyFont="1" applyFill="1" applyBorder="1" applyAlignment="1">
      <alignment horizontal="center" vertical="center"/>
    </xf>
    <xf numFmtId="0" fontId="5" fillId="5" borderId="2" xfId="51" applyFont="1" applyFill="1" applyBorder="1" applyAlignment="1">
      <alignment horizontal="center" vertical="center" wrapText="1"/>
    </xf>
    <xf numFmtId="0" fontId="5" fillId="5" borderId="6" xfId="51" applyFont="1" applyFill="1" applyBorder="1" applyAlignment="1">
      <alignment horizontal="center" vertical="center"/>
    </xf>
    <xf numFmtId="0" fontId="5" fillId="5" borderId="6" xfId="51" applyFont="1" applyFill="1" applyBorder="1" applyAlignment="1">
      <alignment horizontal="center" vertical="center" wrapText="1"/>
    </xf>
    <xf numFmtId="0" fontId="5" fillId="6" borderId="1" xfId="51" applyFont="1" applyFill="1" applyBorder="1" applyAlignment="1">
      <alignment horizontal="center" vertical="center" wrapText="1"/>
    </xf>
    <xf numFmtId="0" fontId="5" fillId="5" borderId="7" xfId="51" applyFont="1" applyFill="1" applyBorder="1" applyAlignment="1">
      <alignment horizontal="center" vertical="center"/>
    </xf>
    <xf numFmtId="0" fontId="5" fillId="5" borderId="7" xfId="51" applyFont="1" applyFill="1" applyBorder="1" applyAlignment="1">
      <alignment horizontal="center" vertical="center" wrapText="1"/>
    </xf>
    <xf numFmtId="0" fontId="5" fillId="5" borderId="8" xfId="51" applyFont="1" applyFill="1" applyBorder="1" applyAlignment="1">
      <alignment horizontal="center" vertical="center"/>
    </xf>
    <xf numFmtId="0" fontId="5" fillId="5" borderId="8" xfId="51" applyFont="1" applyFill="1" applyBorder="1" applyAlignment="1">
      <alignment horizontal="center" vertical="center" wrapText="1"/>
    </xf>
    <xf numFmtId="0" fontId="6" fillId="4" borderId="1" xfId="51" applyFont="1" applyFill="1" applyBorder="1" applyAlignment="1">
      <alignment horizontal="center" vertical="center"/>
    </xf>
    <xf numFmtId="14" fontId="6" fillId="4" borderId="1" xfId="51" applyNumberFormat="1" applyFont="1" applyFill="1" applyBorder="1" applyAlignment="1">
      <alignment horizontal="center" vertical="center"/>
    </xf>
    <xf numFmtId="178" fontId="6" fillId="4" borderId="1" xfId="4" applyNumberFormat="1" applyFont="1" applyFill="1" applyBorder="1" applyAlignment="1">
      <alignment horizontal="center" vertical="center"/>
    </xf>
    <xf numFmtId="178" fontId="6" fillId="4" borderId="1" xfId="4" applyNumberFormat="1" applyFont="1" applyFill="1" applyBorder="1" applyAlignment="1">
      <alignment horizontal="center" vertical="center" wrapText="1"/>
    </xf>
    <xf numFmtId="0" fontId="6" fillId="4" borderId="1" xfId="5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0" fontId="7" fillId="0" borderId="1" xfId="3" applyNumberFormat="1" applyFont="1" applyBorder="1" applyAlignment="1">
      <alignment horizontal="center" vertical="center" wrapText="1"/>
    </xf>
    <xf numFmtId="179" fontId="6" fillId="4" borderId="1" xfId="1" applyNumberFormat="1" applyFont="1" applyFill="1" applyBorder="1" applyAlignment="1">
      <alignment horizontal="center" vertical="center" wrapText="1"/>
    </xf>
    <xf numFmtId="0" fontId="6" fillId="4" borderId="3" xfId="51" applyFont="1" applyFill="1" applyBorder="1" applyAlignment="1">
      <alignment horizontal="center" vertical="center"/>
    </xf>
    <xf numFmtId="14" fontId="6" fillId="4" borderId="4" xfId="51" applyNumberFormat="1" applyFont="1" applyFill="1" applyBorder="1" applyAlignment="1">
      <alignment horizontal="center" vertical="center"/>
    </xf>
    <xf numFmtId="178" fontId="6" fillId="4" borderId="4" xfId="4" applyNumberFormat="1" applyFont="1" applyFill="1" applyBorder="1" applyAlignment="1">
      <alignment horizontal="center" vertical="center"/>
    </xf>
    <xf numFmtId="178" fontId="6" fillId="4" borderId="4" xfId="4" applyNumberFormat="1" applyFont="1" applyFill="1" applyBorder="1" applyAlignment="1">
      <alignment horizontal="center" vertical="center" wrapText="1"/>
    </xf>
    <xf numFmtId="0" fontId="6" fillId="4" borderId="4" xfId="51" applyFont="1" applyFill="1" applyBorder="1" applyAlignment="1">
      <alignment horizontal="center" vertical="center" wrapText="1"/>
    </xf>
    <xf numFmtId="179" fontId="6" fillId="4" borderId="4" xfId="1" applyNumberFormat="1" applyFont="1" applyFill="1" applyBorder="1" applyAlignment="1">
      <alignment horizontal="center" vertical="center" wrapText="1"/>
    </xf>
    <xf numFmtId="14" fontId="6" fillId="4" borderId="3" xfId="51" applyNumberFormat="1" applyFont="1" applyFill="1" applyBorder="1" applyAlignment="1">
      <alignment horizontal="center" vertical="center"/>
    </xf>
    <xf numFmtId="0" fontId="5" fillId="7" borderId="1" xfId="51" applyFont="1" applyFill="1" applyBorder="1"/>
    <xf numFmtId="0" fontId="5" fillId="7" borderId="2" xfId="51" applyFont="1" applyFill="1" applyBorder="1" applyAlignment="1">
      <alignment horizontal="center" vertical="center" wrapText="1"/>
    </xf>
    <xf numFmtId="0" fontId="5" fillId="7" borderId="7" xfId="51" applyFont="1" applyFill="1" applyBorder="1" applyAlignment="1">
      <alignment horizontal="center" vertical="center" wrapText="1"/>
    </xf>
    <xf numFmtId="179" fontId="6" fillId="4" borderId="1" xfId="1" applyNumberFormat="1" applyFont="1" applyFill="1" applyBorder="1" applyAlignment="1">
      <alignment horizontal="center" vertical="center"/>
    </xf>
    <xf numFmtId="179" fontId="8" fillId="4" borderId="1" xfId="1" applyNumberFormat="1" applyFont="1" applyFill="1" applyBorder="1" applyAlignment="1">
      <alignment horizontal="center" vertical="center"/>
    </xf>
    <xf numFmtId="179" fontId="6" fillId="0" borderId="1" xfId="1" applyNumberFormat="1" applyFont="1" applyBorder="1" applyAlignment="1">
      <alignment vertical="center"/>
    </xf>
    <xf numFmtId="179" fontId="4" fillId="4" borderId="0" xfId="51" applyNumberFormat="1" applyFill="1"/>
    <xf numFmtId="179" fontId="6" fillId="4" borderId="1" xfId="51" applyNumberFormat="1" applyFont="1" applyFill="1" applyBorder="1" applyAlignment="1">
      <alignment vertical="center"/>
    </xf>
    <xf numFmtId="14" fontId="6" fillId="4" borderId="1" xfId="51" applyNumberFormat="1" applyFont="1" applyFill="1" applyBorder="1" applyAlignment="1">
      <alignment vertical="center"/>
    </xf>
    <xf numFmtId="179" fontId="4" fillId="4" borderId="0" xfId="1" applyNumberFormat="1" applyFill="1"/>
    <xf numFmtId="0" fontId="7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3" fillId="0" borderId="0" xfId="0" applyFont="1"/>
    <xf numFmtId="0" fontId="9" fillId="0" borderId="1" xfId="0" applyFont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1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78" fontId="7" fillId="0" borderId="1" xfId="4" applyNumberFormat="1" applyFont="1" applyFill="1" applyBorder="1" applyAlignment="1">
      <alignment horizontal="center" vertical="center" wrapText="1"/>
    </xf>
    <xf numFmtId="180" fontId="7" fillId="0" borderId="9" xfId="0" applyNumberFormat="1" applyFont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181" fontId="11" fillId="0" borderId="1" xfId="0" applyNumberFormat="1" applyFont="1" applyBorder="1" applyAlignment="1">
      <alignment vertical="center" wrapText="1"/>
    </xf>
    <xf numFmtId="14" fontId="11" fillId="0" borderId="1" xfId="0" applyNumberFormat="1" applyFont="1" applyBorder="1" applyAlignment="1">
      <alignment vertical="center" wrapText="1"/>
    </xf>
    <xf numFmtId="0" fontId="10" fillId="5" borderId="10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/>
    </xf>
    <xf numFmtId="181" fontId="11" fillId="0" borderId="1" xfId="1" applyNumberFormat="1" applyFont="1" applyFill="1" applyBorder="1" applyAlignment="1">
      <alignment horizontal="center" vertical="center"/>
    </xf>
    <xf numFmtId="179" fontId="11" fillId="0" borderId="1" xfId="1" applyNumberFormat="1" applyFont="1" applyFill="1" applyBorder="1" applyAlignment="1">
      <alignment horizontal="center" vertical="center"/>
    </xf>
    <xf numFmtId="179" fontId="7" fillId="0" borderId="1" xfId="1" applyNumberFormat="1" applyFont="1" applyFill="1" applyBorder="1" applyAlignment="1">
      <alignment vertical="center"/>
    </xf>
    <xf numFmtId="182" fontId="11" fillId="0" borderId="1" xfId="1" applyNumberFormat="1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/>
    </xf>
    <xf numFmtId="0" fontId="10" fillId="7" borderId="4" xfId="0" applyFont="1" applyFill="1" applyBorder="1" applyAlignment="1">
      <alignment horizontal="center"/>
    </xf>
    <xf numFmtId="0" fontId="10" fillId="6" borderId="3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 wrapText="1"/>
    </xf>
    <xf numFmtId="9" fontId="7" fillId="0" borderId="1" xfId="3" applyFont="1" applyFill="1" applyBorder="1" applyAlignment="1">
      <alignment horizontal="center" vertical="center"/>
    </xf>
    <xf numFmtId="183" fontId="7" fillId="0" borderId="1" xfId="4" applyNumberFormat="1" applyFont="1" applyFill="1" applyBorder="1" applyAlignment="1">
      <alignment horizontal="center" vertical="center"/>
    </xf>
    <xf numFmtId="179" fontId="7" fillId="0" borderId="1" xfId="1" applyNumberFormat="1" applyFont="1" applyFill="1" applyBorder="1" applyAlignment="1">
      <alignment horizontal="center" vertical="center"/>
    </xf>
    <xf numFmtId="181" fontId="7" fillId="0" borderId="1" xfId="1" applyNumberFormat="1" applyFont="1" applyFill="1" applyBorder="1"/>
    <xf numFmtId="179" fontId="7" fillId="0" borderId="1" xfId="1" applyNumberFormat="1" applyFont="1" applyBorder="1"/>
    <xf numFmtId="179" fontId="7" fillId="0" borderId="1" xfId="0" applyNumberFormat="1" applyFont="1" applyBorder="1"/>
    <xf numFmtId="182" fontId="7" fillId="0" borderId="1" xfId="1" applyNumberFormat="1" applyFont="1" applyFill="1" applyBorder="1"/>
    <xf numFmtId="179" fontId="7" fillId="0" borderId="1" xfId="1" applyNumberFormat="1" applyFont="1" applyFill="1" applyBorder="1"/>
    <xf numFmtId="0" fontId="10" fillId="7" borderId="10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 wrapText="1"/>
    </xf>
    <xf numFmtId="0" fontId="10" fillId="7" borderId="12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184" fontId="7" fillId="0" borderId="1" xfId="0" applyNumberFormat="1" applyFont="1" applyBorder="1"/>
    <xf numFmtId="0" fontId="10" fillId="7" borderId="10" xfId="0" applyFont="1" applyFill="1" applyBorder="1" applyAlignment="1">
      <alignment horizontal="center"/>
    </xf>
    <xf numFmtId="3" fontId="7" fillId="0" borderId="1" xfId="0" applyNumberFormat="1" applyFont="1" applyBorder="1"/>
    <xf numFmtId="185" fontId="7" fillId="0" borderId="0" xfId="0" applyNumberFormat="1" applyFont="1"/>
    <xf numFmtId="14" fontId="7" fillId="0" borderId="3" xfId="0" applyNumberFormat="1" applyFont="1" applyBorder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78" fontId="7" fillId="0" borderId="0" xfId="4" applyNumberFormat="1" applyFont="1" applyFill="1" applyBorder="1" applyAlignment="1">
      <alignment horizontal="center" vertical="center" wrapText="1"/>
    </xf>
    <xf numFmtId="180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4" fontId="7" fillId="0" borderId="10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vertical="center"/>
    </xf>
    <xf numFmtId="14" fontId="7" fillId="0" borderId="1" xfId="0" applyNumberFormat="1" applyFont="1" applyBorder="1" applyAlignment="1">
      <alignment horizontal="center" vertical="center"/>
    </xf>
    <xf numFmtId="186" fontId="7" fillId="0" borderId="1" xfId="0" applyNumberFormat="1" applyFont="1" applyBorder="1" applyAlignment="1">
      <alignment vertical="center"/>
    </xf>
    <xf numFmtId="186" fontId="7" fillId="0" borderId="0" xfId="0" applyNumberFormat="1" applyFont="1"/>
    <xf numFmtId="179" fontId="9" fillId="0" borderId="1" xfId="1" applyNumberFormat="1" applyFont="1" applyBorder="1" applyAlignment="1">
      <alignment horizontal="center" vertical="center" wrapText="1"/>
    </xf>
    <xf numFmtId="177" fontId="7" fillId="0" borderId="0" xfId="4" applyFont="1"/>
    <xf numFmtId="179" fontId="9" fillId="10" borderId="1" xfId="1" applyNumberFormat="1" applyFont="1" applyFill="1" applyBorder="1" applyAlignment="1">
      <alignment horizontal="center" vertical="center" wrapText="1"/>
    </xf>
    <xf numFmtId="0" fontId="0" fillId="4" borderId="0" xfId="0" applyFill="1"/>
    <xf numFmtId="0" fontId="9" fillId="0" borderId="0" xfId="0" applyFont="1"/>
    <xf numFmtId="0" fontId="9" fillId="0" borderId="0" xfId="0" applyFont="1" applyAlignment="1">
      <alignment horizontal="center"/>
    </xf>
    <xf numFmtId="0" fontId="12" fillId="4" borderId="0" xfId="0" applyFont="1" applyFill="1"/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wrapText="1"/>
    </xf>
    <xf numFmtId="0" fontId="7" fillId="0" borderId="3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179" fontId="7" fillId="4" borderId="1" xfId="0" applyNumberFormat="1" applyFont="1" applyFill="1" applyBorder="1"/>
    <xf numFmtId="0" fontId="7" fillId="0" borderId="1" xfId="0" applyFont="1" applyBorder="1"/>
    <xf numFmtId="179" fontId="13" fillId="10" borderId="1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181" fontId="7" fillId="0" borderId="1" xfId="1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79" fontId="0" fillId="0" borderId="0" xfId="1" applyNumberFormat="1" applyFont="1"/>
    <xf numFmtId="0" fontId="3" fillId="0" borderId="11" xfId="0" applyFont="1" applyBorder="1"/>
    <xf numFmtId="2" fontId="0" fillId="0" borderId="11" xfId="0" applyNumberFormat="1" applyBorder="1" applyAlignment="1">
      <alignment horizontal="center"/>
    </xf>
    <xf numFmtId="0" fontId="0" fillId="0" borderId="11" xfId="0" applyBorder="1"/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/>
    <xf numFmtId="1" fontId="0" fillId="0" borderId="0" xfId="0" applyNumberFormat="1" applyAlignment="1">
      <alignment horizontal="center"/>
    </xf>
    <xf numFmtId="0" fontId="14" fillId="0" borderId="0" xfId="0" applyFont="1" applyAlignment="1">
      <alignment vertical="center"/>
    </xf>
    <xf numFmtId="0" fontId="14" fillId="0" borderId="14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11" borderId="0" xfId="0" applyFill="1" applyAlignment="1">
      <alignment horizontal="left" vertical="center"/>
    </xf>
    <xf numFmtId="0" fontId="0" fillId="11" borderId="1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14" fillId="0" borderId="0" xfId="0" applyFont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4" fillId="0" borderId="15" xfId="0" applyFont="1" applyBorder="1" applyAlignment="1">
      <alignment vertical="center" wrapText="1"/>
    </xf>
    <xf numFmtId="0" fontId="14" fillId="0" borderId="16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0" fillId="0" borderId="0" xfId="0" applyNumberFormat="1"/>
    <xf numFmtId="0" fontId="3" fillId="10" borderId="0" xfId="0" applyFont="1" applyFill="1"/>
    <xf numFmtId="2" fontId="3" fillId="10" borderId="0" xfId="0" applyNumberFormat="1" applyFont="1" applyFill="1"/>
    <xf numFmtId="2" fontId="3" fillId="0" borderId="0" xfId="0" applyNumberFormat="1" applyFont="1"/>
    <xf numFmtId="179" fontId="0" fillId="0" borderId="0" xfId="0" applyNumberFormat="1"/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179" fontId="0" fillId="0" borderId="1" xfId="1" applyNumberFormat="1" applyFont="1" applyBorder="1" applyAlignment="1">
      <alignment horizontal="center"/>
    </xf>
    <xf numFmtId="179" fontId="0" fillId="0" borderId="10" xfId="1" applyNumberFormat="1" applyFont="1" applyBorder="1" applyAlignment="1">
      <alignment horizontal="center"/>
    </xf>
    <xf numFmtId="179" fontId="0" fillId="0" borderId="0" xfId="1" applyNumberFormat="1" applyFont="1" applyBorder="1"/>
    <xf numFmtId="179" fontId="0" fillId="0" borderId="5" xfId="1" applyNumberFormat="1" applyFont="1" applyBorder="1"/>
    <xf numFmtId="179" fontId="0" fillId="11" borderId="0" xfId="1" applyNumberFormat="1" applyFont="1" applyFill="1" applyBorder="1"/>
    <xf numFmtId="179" fontId="0" fillId="11" borderId="5" xfId="1" applyNumberFormat="1" applyFont="1" applyFill="1" applyBorder="1"/>
    <xf numFmtId="179" fontId="0" fillId="0" borderId="4" xfId="1" applyNumberFormat="1" applyFont="1" applyBorder="1"/>
    <xf numFmtId="179" fontId="0" fillId="0" borderId="1" xfId="1" applyNumberFormat="1" applyFont="1" applyBorder="1"/>
    <xf numFmtId="178" fontId="7" fillId="0" borderId="1" xfId="4" applyNumberFormat="1" applyFont="1" applyFill="1" applyBorder="1" applyAlignment="1" quotePrefix="1">
      <alignment horizontal="center" vertical="center" wrapText="1"/>
    </xf>
    <xf numFmtId="0" fontId="11" fillId="8" borderId="9" xfId="0" applyFont="1" applyFill="1" applyBorder="1" applyAlignment="1" quotePrefix="1">
      <alignment horizontal="center"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Comma [0] 2" xfId="49"/>
    <cellStyle name="Comma 2" xfId="50"/>
    <cellStyle name="Normal 2" xfId="51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1"/>
        <i val="0"/>
        <color rgb="FF002060"/>
      </font>
      <fill>
        <patternFill patternType="solid">
          <bgColor rgb="FFCCFF33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1"/>
        <i val="0"/>
        <color rgb="FF002060"/>
      </font>
      <fill>
        <patternFill patternType="solid">
          <bgColor rgb="FFCCFF33"/>
        </patternFill>
      </fill>
    </dxf>
  </dxfs>
  <tableStyles count="0" defaultTableStyle="TableStyleMedium2" defaultPivotStyle="PivotStyleLight16"/>
  <colors>
    <mruColors>
      <color rgb="0092D0FF"/>
      <color rgb="0092D050"/>
      <color rgb="0092D04E"/>
      <color rgb="0092D24E"/>
      <color rgb="0099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3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Users\Documents\WeChat Files\wxid_64plksykudjx22\FileStorage\File\2024-07\2024-Calculation art 21 PT Lujian Engineering Indonesia-hitu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DATA AHSAN\5. Efaktur-invoice\- Klien Ahsan Update\21. PT. Bojia Konstruksi Indonesia\2. Pajak\2. PPh 21-26\2024\2024-Calculation art 21 PT. Bojia Konstuksi Indonesi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admin\Downloads\HASIL_VALIDAS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P-0324"/>
      <sheetName val="P-0424"/>
      <sheetName val="P-0524"/>
      <sheetName val="P-0624"/>
      <sheetName val="NP-"/>
      <sheetName val="Note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C1" t="str">
            <v>Mulai</v>
          </cell>
          <cell r="D1" t="str">
            <v>Sampai</v>
          </cell>
          <cell r="E1" t="str">
            <v>Tarif</v>
          </cell>
        </row>
        <row r="2">
          <cell r="C2">
            <v>0</v>
          </cell>
          <cell r="D2">
            <v>5400000</v>
          </cell>
          <cell r="E2">
            <v>0</v>
          </cell>
        </row>
        <row r="2">
          <cell r="G2" t="str">
            <v>TK/0</v>
          </cell>
          <cell r="H2" t="str">
            <v>TER A</v>
          </cell>
        </row>
        <row r="3">
          <cell r="C3">
            <v>5400001</v>
          </cell>
          <cell r="D3">
            <v>5650000</v>
          </cell>
          <cell r="E3">
            <v>0.0025</v>
          </cell>
        </row>
        <row r="3">
          <cell r="G3" t="str">
            <v>TK/1</v>
          </cell>
          <cell r="H3" t="str">
            <v>TER A</v>
          </cell>
        </row>
        <row r="4">
          <cell r="C4">
            <v>5650001</v>
          </cell>
          <cell r="D4">
            <v>5950000</v>
          </cell>
          <cell r="E4">
            <v>0.005</v>
          </cell>
        </row>
        <row r="4">
          <cell r="G4" t="str">
            <v>K/0</v>
          </cell>
          <cell r="H4" t="str">
            <v>TER A</v>
          </cell>
        </row>
        <row r="5">
          <cell r="C5">
            <v>5950001</v>
          </cell>
          <cell r="D5">
            <v>6300000</v>
          </cell>
          <cell r="E5">
            <v>0.0075</v>
          </cell>
        </row>
        <row r="5">
          <cell r="G5" t="str">
            <v>TK/2</v>
          </cell>
          <cell r="H5" t="str">
            <v>TER B</v>
          </cell>
        </row>
        <row r="6">
          <cell r="C6">
            <v>6300001</v>
          </cell>
          <cell r="D6">
            <v>6750000</v>
          </cell>
          <cell r="E6">
            <v>0.01</v>
          </cell>
        </row>
        <row r="6">
          <cell r="G6" t="str">
            <v>K/1</v>
          </cell>
          <cell r="H6" t="str">
            <v>TER B</v>
          </cell>
        </row>
        <row r="7">
          <cell r="C7">
            <v>6750001</v>
          </cell>
          <cell r="D7">
            <v>7500000</v>
          </cell>
          <cell r="E7">
            <v>0.0125</v>
          </cell>
        </row>
        <row r="7">
          <cell r="G7" t="str">
            <v>TK/3</v>
          </cell>
          <cell r="H7" t="str">
            <v>TER B</v>
          </cell>
        </row>
        <row r="8">
          <cell r="C8">
            <v>7500001</v>
          </cell>
          <cell r="D8">
            <v>8550000</v>
          </cell>
          <cell r="E8">
            <v>0.015</v>
          </cell>
        </row>
        <row r="8">
          <cell r="G8" t="str">
            <v>K/2</v>
          </cell>
          <cell r="H8" t="str">
            <v>TER B</v>
          </cell>
        </row>
        <row r="9">
          <cell r="C9">
            <v>8550001</v>
          </cell>
          <cell r="D9">
            <v>9650000</v>
          </cell>
          <cell r="E9">
            <v>0.0175</v>
          </cell>
        </row>
        <row r="9">
          <cell r="G9" t="str">
            <v>K/3</v>
          </cell>
          <cell r="H9" t="str">
            <v>TER C</v>
          </cell>
        </row>
        <row r="10">
          <cell r="C10">
            <v>9650001</v>
          </cell>
          <cell r="D10">
            <v>10050000</v>
          </cell>
          <cell r="E10">
            <v>0.02</v>
          </cell>
        </row>
        <row r="11">
          <cell r="C11">
            <v>10050001</v>
          </cell>
          <cell r="D11">
            <v>10350000</v>
          </cell>
          <cell r="E11">
            <v>0.0225</v>
          </cell>
        </row>
        <row r="12">
          <cell r="C12">
            <v>10350001</v>
          </cell>
          <cell r="D12">
            <v>10700000</v>
          </cell>
          <cell r="E12">
            <v>0.025</v>
          </cell>
        </row>
        <row r="13">
          <cell r="C13">
            <v>10700001</v>
          </cell>
          <cell r="D13">
            <v>11050000</v>
          </cell>
          <cell r="E13">
            <v>0.03</v>
          </cell>
        </row>
        <row r="14">
          <cell r="C14">
            <v>11050001</v>
          </cell>
          <cell r="D14">
            <v>11600000</v>
          </cell>
          <cell r="E14">
            <v>0.035</v>
          </cell>
        </row>
        <row r="15">
          <cell r="C15">
            <v>11600001</v>
          </cell>
          <cell r="D15">
            <v>12500000</v>
          </cell>
          <cell r="E15">
            <v>0.04</v>
          </cell>
        </row>
        <row r="16">
          <cell r="C16">
            <v>12500001</v>
          </cell>
          <cell r="D16">
            <v>13750000</v>
          </cell>
          <cell r="E16">
            <v>0.05</v>
          </cell>
        </row>
        <row r="17">
          <cell r="C17">
            <v>13750001</v>
          </cell>
          <cell r="D17">
            <v>15100000</v>
          </cell>
          <cell r="E17">
            <v>0.06</v>
          </cell>
        </row>
        <row r="18">
          <cell r="C18">
            <v>15100001</v>
          </cell>
          <cell r="D18">
            <v>16950000</v>
          </cell>
          <cell r="E18">
            <v>0.07</v>
          </cell>
        </row>
        <row r="19">
          <cell r="C19">
            <v>16950001</v>
          </cell>
          <cell r="D19">
            <v>19750000</v>
          </cell>
          <cell r="E19">
            <v>0.08</v>
          </cell>
        </row>
        <row r="20">
          <cell r="C20">
            <v>19750001</v>
          </cell>
          <cell r="D20">
            <v>24150000</v>
          </cell>
          <cell r="E20">
            <v>0.09</v>
          </cell>
        </row>
        <row r="21">
          <cell r="C21">
            <v>24150001</v>
          </cell>
          <cell r="D21">
            <v>26450000</v>
          </cell>
          <cell r="E21">
            <v>0.1</v>
          </cell>
        </row>
        <row r="22">
          <cell r="C22">
            <v>26450001</v>
          </cell>
          <cell r="D22">
            <v>28000000</v>
          </cell>
          <cell r="E22">
            <v>0.11</v>
          </cell>
        </row>
        <row r="23">
          <cell r="C23">
            <v>28000001</v>
          </cell>
          <cell r="D23">
            <v>30050000</v>
          </cell>
          <cell r="E23">
            <v>0.12</v>
          </cell>
        </row>
        <row r="24">
          <cell r="C24">
            <v>30050001</v>
          </cell>
          <cell r="D24">
            <v>32400000</v>
          </cell>
          <cell r="E24">
            <v>0.13</v>
          </cell>
        </row>
        <row r="25">
          <cell r="C25">
            <v>32400001</v>
          </cell>
          <cell r="D25">
            <v>35400000</v>
          </cell>
          <cell r="E25">
            <v>0.14</v>
          </cell>
        </row>
        <row r="26">
          <cell r="C26">
            <v>35400001</v>
          </cell>
          <cell r="D26">
            <v>39100000</v>
          </cell>
          <cell r="E26">
            <v>0.15</v>
          </cell>
        </row>
        <row r="27">
          <cell r="C27">
            <v>39100001</v>
          </cell>
          <cell r="D27">
            <v>43850000</v>
          </cell>
          <cell r="E27">
            <v>0.16</v>
          </cell>
        </row>
        <row r="28">
          <cell r="C28">
            <v>43850001</v>
          </cell>
          <cell r="D28">
            <v>47800000</v>
          </cell>
          <cell r="E28">
            <v>0.17</v>
          </cell>
        </row>
        <row r="29">
          <cell r="C29">
            <v>47800001</v>
          </cell>
          <cell r="D29">
            <v>51400000</v>
          </cell>
          <cell r="E29">
            <v>0.18</v>
          </cell>
        </row>
        <row r="30">
          <cell r="C30">
            <v>51400001</v>
          </cell>
          <cell r="D30">
            <v>56300000</v>
          </cell>
          <cell r="E30">
            <v>0.19</v>
          </cell>
        </row>
        <row r="31">
          <cell r="C31">
            <v>56300001</v>
          </cell>
          <cell r="D31">
            <v>62200000</v>
          </cell>
          <cell r="E31">
            <v>0.2</v>
          </cell>
        </row>
        <row r="32">
          <cell r="C32">
            <v>62200001</v>
          </cell>
          <cell r="D32">
            <v>68600000</v>
          </cell>
          <cell r="E32">
            <v>0.21</v>
          </cell>
        </row>
        <row r="33">
          <cell r="C33">
            <v>68600001</v>
          </cell>
          <cell r="D33">
            <v>77500000</v>
          </cell>
          <cell r="E33">
            <v>0.22</v>
          </cell>
        </row>
        <row r="34">
          <cell r="C34">
            <v>77500001</v>
          </cell>
          <cell r="D34">
            <v>89000000</v>
          </cell>
          <cell r="E34">
            <v>0.23</v>
          </cell>
        </row>
        <row r="35">
          <cell r="C35">
            <v>89000001</v>
          </cell>
          <cell r="D35">
            <v>103000000</v>
          </cell>
          <cell r="E35">
            <v>0.24</v>
          </cell>
        </row>
        <row r="36">
          <cell r="C36">
            <v>103000001</v>
          </cell>
          <cell r="D36">
            <v>125000000</v>
          </cell>
          <cell r="E36">
            <v>0.25</v>
          </cell>
        </row>
        <row r="37">
          <cell r="C37">
            <v>125000001</v>
          </cell>
          <cell r="D37">
            <v>157000000</v>
          </cell>
          <cell r="E37">
            <v>0.26</v>
          </cell>
        </row>
        <row r="38">
          <cell r="C38">
            <v>157000001</v>
          </cell>
          <cell r="D38">
            <v>206000000</v>
          </cell>
          <cell r="E38">
            <v>0.27</v>
          </cell>
        </row>
        <row r="39">
          <cell r="C39">
            <v>206000001</v>
          </cell>
          <cell r="D39">
            <v>337000000</v>
          </cell>
          <cell r="E39">
            <v>0.28</v>
          </cell>
        </row>
        <row r="40">
          <cell r="C40">
            <v>337000001</v>
          </cell>
          <cell r="D40">
            <v>454000000</v>
          </cell>
          <cell r="E40">
            <v>0.29</v>
          </cell>
        </row>
        <row r="41">
          <cell r="C41">
            <v>454000001</v>
          </cell>
          <cell r="D41">
            <v>550000000</v>
          </cell>
          <cell r="E41">
            <v>0.3</v>
          </cell>
        </row>
        <row r="42">
          <cell r="C42">
            <v>550000001</v>
          </cell>
          <cell r="D42">
            <v>695000000</v>
          </cell>
          <cell r="E42">
            <v>0.31</v>
          </cell>
        </row>
        <row r="43">
          <cell r="C43">
            <v>695000001</v>
          </cell>
          <cell r="D43">
            <v>910000000</v>
          </cell>
          <cell r="E43">
            <v>0.32</v>
          </cell>
        </row>
        <row r="44">
          <cell r="C44">
            <v>910000001</v>
          </cell>
          <cell r="D44">
            <v>1400000000</v>
          </cell>
          <cell r="E44">
            <v>0.33</v>
          </cell>
        </row>
        <row r="45">
          <cell r="C45">
            <v>1400000000</v>
          </cell>
        </row>
        <row r="45">
          <cell r="E45">
            <v>0.34</v>
          </cell>
        </row>
        <row r="46">
          <cell r="C46">
            <v>0</v>
          </cell>
          <cell r="D46">
            <v>6200000</v>
          </cell>
          <cell r="E46">
            <v>0</v>
          </cell>
        </row>
        <row r="47">
          <cell r="C47">
            <v>6200001</v>
          </cell>
          <cell r="D47">
            <v>6500000</v>
          </cell>
          <cell r="E47">
            <v>0.0025</v>
          </cell>
        </row>
        <row r="48">
          <cell r="C48">
            <v>6500001</v>
          </cell>
          <cell r="D48">
            <v>6850000</v>
          </cell>
          <cell r="E48">
            <v>0.005</v>
          </cell>
        </row>
        <row r="49">
          <cell r="C49">
            <v>6850001</v>
          </cell>
          <cell r="D49">
            <v>7300000</v>
          </cell>
          <cell r="E49">
            <v>0.0075</v>
          </cell>
        </row>
        <row r="50">
          <cell r="C50">
            <v>7300001</v>
          </cell>
          <cell r="D50">
            <v>9200000</v>
          </cell>
          <cell r="E50">
            <v>0.01</v>
          </cell>
        </row>
        <row r="51">
          <cell r="C51">
            <v>9200001</v>
          </cell>
          <cell r="D51">
            <v>10750000</v>
          </cell>
          <cell r="E51">
            <v>0.015</v>
          </cell>
        </row>
        <row r="52">
          <cell r="C52">
            <v>10750001</v>
          </cell>
          <cell r="D52">
            <v>11250000</v>
          </cell>
          <cell r="E52">
            <v>0.02</v>
          </cell>
        </row>
        <row r="53">
          <cell r="C53">
            <v>11250001</v>
          </cell>
          <cell r="D53">
            <v>11600000</v>
          </cell>
          <cell r="E53">
            <v>0.025</v>
          </cell>
        </row>
        <row r="54">
          <cell r="C54">
            <v>11600001</v>
          </cell>
          <cell r="D54">
            <v>12600000</v>
          </cell>
          <cell r="E54">
            <v>0.03</v>
          </cell>
        </row>
        <row r="55">
          <cell r="C55">
            <v>12600001</v>
          </cell>
          <cell r="D55">
            <v>13600000</v>
          </cell>
          <cell r="E55">
            <v>0.04</v>
          </cell>
        </row>
        <row r="56">
          <cell r="C56">
            <v>13600001</v>
          </cell>
          <cell r="D56">
            <v>14950000</v>
          </cell>
          <cell r="E56">
            <v>0.05</v>
          </cell>
        </row>
        <row r="57">
          <cell r="C57">
            <v>14950001</v>
          </cell>
          <cell r="D57">
            <v>16400000</v>
          </cell>
          <cell r="E57">
            <v>0.06</v>
          </cell>
        </row>
        <row r="58">
          <cell r="C58">
            <v>16400001</v>
          </cell>
          <cell r="D58">
            <v>18450000</v>
          </cell>
          <cell r="E58">
            <v>0.07</v>
          </cell>
        </row>
        <row r="59">
          <cell r="C59">
            <v>18450001</v>
          </cell>
          <cell r="D59">
            <v>21850000</v>
          </cell>
          <cell r="E59">
            <v>0.08</v>
          </cell>
        </row>
        <row r="60">
          <cell r="C60">
            <v>21850001</v>
          </cell>
          <cell r="D60">
            <v>26000000</v>
          </cell>
          <cell r="E60">
            <v>0.09</v>
          </cell>
        </row>
        <row r="61">
          <cell r="C61">
            <v>26000001</v>
          </cell>
          <cell r="D61">
            <v>27700000</v>
          </cell>
          <cell r="E61">
            <v>0.1</v>
          </cell>
        </row>
        <row r="62">
          <cell r="C62">
            <v>27700001</v>
          </cell>
          <cell r="D62">
            <v>29350000</v>
          </cell>
          <cell r="E62">
            <v>0.11</v>
          </cell>
        </row>
        <row r="63">
          <cell r="C63">
            <v>29350001</v>
          </cell>
          <cell r="D63">
            <v>31450000</v>
          </cell>
          <cell r="E63">
            <v>0.12</v>
          </cell>
        </row>
        <row r="64">
          <cell r="C64">
            <v>31450001</v>
          </cell>
          <cell r="D64">
            <v>33950000</v>
          </cell>
          <cell r="E64">
            <v>0.13</v>
          </cell>
        </row>
        <row r="65">
          <cell r="C65">
            <v>33950001</v>
          </cell>
          <cell r="D65">
            <v>37100000</v>
          </cell>
          <cell r="E65">
            <v>0.14</v>
          </cell>
        </row>
        <row r="66">
          <cell r="C66">
            <v>37100001</v>
          </cell>
          <cell r="D66">
            <v>41100000</v>
          </cell>
          <cell r="E66">
            <v>0.15</v>
          </cell>
        </row>
        <row r="67">
          <cell r="C67">
            <v>41100001</v>
          </cell>
          <cell r="D67">
            <v>45800000</v>
          </cell>
          <cell r="E67">
            <v>0.16</v>
          </cell>
        </row>
        <row r="68">
          <cell r="C68">
            <v>45800001</v>
          </cell>
          <cell r="D68">
            <v>49500000</v>
          </cell>
          <cell r="E68">
            <v>0.17</v>
          </cell>
        </row>
        <row r="69">
          <cell r="C69">
            <v>49500001</v>
          </cell>
          <cell r="D69">
            <v>53800000</v>
          </cell>
          <cell r="E69">
            <v>0.18</v>
          </cell>
        </row>
        <row r="70">
          <cell r="C70">
            <v>53800001</v>
          </cell>
          <cell r="D70">
            <v>58500000</v>
          </cell>
          <cell r="E70">
            <v>0.19</v>
          </cell>
        </row>
        <row r="71">
          <cell r="C71">
            <v>58500001</v>
          </cell>
          <cell r="D71">
            <v>64000000</v>
          </cell>
          <cell r="E71">
            <v>0.2</v>
          </cell>
        </row>
        <row r="72">
          <cell r="C72">
            <v>64000001</v>
          </cell>
          <cell r="D72">
            <v>71000000</v>
          </cell>
          <cell r="E72">
            <v>0.21</v>
          </cell>
        </row>
        <row r="73">
          <cell r="C73">
            <v>71000001</v>
          </cell>
          <cell r="D73">
            <v>80000000</v>
          </cell>
          <cell r="E73">
            <v>0.22</v>
          </cell>
        </row>
        <row r="74">
          <cell r="C74">
            <v>80000001</v>
          </cell>
          <cell r="D74">
            <v>93000000</v>
          </cell>
          <cell r="E74">
            <v>0.23</v>
          </cell>
        </row>
        <row r="75">
          <cell r="C75">
            <v>93000001</v>
          </cell>
          <cell r="D75">
            <v>109000000</v>
          </cell>
          <cell r="E75">
            <v>0.24</v>
          </cell>
        </row>
        <row r="76">
          <cell r="C76">
            <v>109000001</v>
          </cell>
          <cell r="D76">
            <v>129000000</v>
          </cell>
          <cell r="E76">
            <v>0.25</v>
          </cell>
        </row>
        <row r="77">
          <cell r="C77">
            <v>129000001</v>
          </cell>
          <cell r="D77">
            <v>163000000</v>
          </cell>
          <cell r="E77">
            <v>0.26</v>
          </cell>
        </row>
        <row r="78">
          <cell r="C78">
            <v>163000001</v>
          </cell>
          <cell r="D78">
            <v>211000000</v>
          </cell>
          <cell r="E78">
            <v>0.27</v>
          </cell>
        </row>
        <row r="79">
          <cell r="C79">
            <v>211000001</v>
          </cell>
          <cell r="D79">
            <v>374000000</v>
          </cell>
          <cell r="E79">
            <v>0.28</v>
          </cell>
        </row>
        <row r="80">
          <cell r="C80">
            <v>374000001</v>
          </cell>
          <cell r="D80">
            <v>459000000</v>
          </cell>
          <cell r="E80">
            <v>0.29</v>
          </cell>
        </row>
        <row r="81">
          <cell r="C81">
            <v>459000001</v>
          </cell>
          <cell r="D81">
            <v>555000000</v>
          </cell>
          <cell r="E81">
            <v>0.3</v>
          </cell>
        </row>
        <row r="82">
          <cell r="C82">
            <v>555000001</v>
          </cell>
          <cell r="D82">
            <v>704000000</v>
          </cell>
          <cell r="E82">
            <v>0.31</v>
          </cell>
        </row>
        <row r="83">
          <cell r="C83">
            <v>704000001</v>
          </cell>
          <cell r="D83">
            <v>957000000</v>
          </cell>
          <cell r="E83">
            <v>0.32</v>
          </cell>
        </row>
        <row r="84">
          <cell r="C84">
            <v>957000001</v>
          </cell>
          <cell r="D84">
            <v>1405000000</v>
          </cell>
          <cell r="E84">
            <v>0.33</v>
          </cell>
        </row>
        <row r="85">
          <cell r="C85">
            <v>1405000000</v>
          </cell>
        </row>
        <row r="85">
          <cell r="E85">
            <v>0.34</v>
          </cell>
        </row>
        <row r="86">
          <cell r="C86">
            <v>0</v>
          </cell>
          <cell r="D86">
            <v>6600000</v>
          </cell>
          <cell r="E86">
            <v>0</v>
          </cell>
        </row>
        <row r="87">
          <cell r="C87">
            <v>6600001</v>
          </cell>
          <cell r="D87">
            <v>6950000</v>
          </cell>
          <cell r="E87">
            <v>0.0025</v>
          </cell>
        </row>
        <row r="88">
          <cell r="C88">
            <v>6950001</v>
          </cell>
          <cell r="D88">
            <v>7350000</v>
          </cell>
          <cell r="E88">
            <v>0.005</v>
          </cell>
        </row>
        <row r="89">
          <cell r="C89">
            <v>7350001</v>
          </cell>
          <cell r="D89">
            <v>7800000</v>
          </cell>
          <cell r="E89">
            <v>0.0075</v>
          </cell>
        </row>
        <row r="90">
          <cell r="C90">
            <v>7800001</v>
          </cell>
          <cell r="D90">
            <v>8850000</v>
          </cell>
          <cell r="E90">
            <v>0.01</v>
          </cell>
        </row>
        <row r="91">
          <cell r="C91">
            <v>8850001</v>
          </cell>
          <cell r="D91">
            <v>9800000</v>
          </cell>
          <cell r="E91">
            <v>0.0125</v>
          </cell>
        </row>
        <row r="92">
          <cell r="C92">
            <v>9800001</v>
          </cell>
          <cell r="D92">
            <v>10950000</v>
          </cell>
          <cell r="E92">
            <v>0.015</v>
          </cell>
        </row>
        <row r="93">
          <cell r="C93">
            <v>10950001</v>
          </cell>
          <cell r="D93">
            <v>11200000</v>
          </cell>
          <cell r="E93">
            <v>0.0175</v>
          </cell>
        </row>
        <row r="94">
          <cell r="C94">
            <v>11200001</v>
          </cell>
          <cell r="D94">
            <v>12050000</v>
          </cell>
          <cell r="E94">
            <v>0.02</v>
          </cell>
        </row>
        <row r="95">
          <cell r="C95">
            <v>12050001</v>
          </cell>
          <cell r="D95">
            <v>12950000</v>
          </cell>
          <cell r="E95">
            <v>0.03</v>
          </cell>
        </row>
        <row r="96">
          <cell r="C96">
            <v>12950001</v>
          </cell>
          <cell r="D96">
            <v>14150000</v>
          </cell>
          <cell r="E96">
            <v>0.04</v>
          </cell>
        </row>
        <row r="97">
          <cell r="C97">
            <v>14150001</v>
          </cell>
          <cell r="D97">
            <v>15550000</v>
          </cell>
          <cell r="E97">
            <v>0.05</v>
          </cell>
        </row>
        <row r="98">
          <cell r="C98">
            <v>15550001</v>
          </cell>
          <cell r="D98">
            <v>17050000</v>
          </cell>
          <cell r="E98">
            <v>0.06</v>
          </cell>
        </row>
        <row r="99">
          <cell r="C99">
            <v>17050001</v>
          </cell>
          <cell r="D99">
            <v>19500000</v>
          </cell>
          <cell r="E99">
            <v>0.07</v>
          </cell>
        </row>
        <row r="100">
          <cell r="C100">
            <v>19500001</v>
          </cell>
          <cell r="D100">
            <v>22700000</v>
          </cell>
          <cell r="E100">
            <v>0.08</v>
          </cell>
        </row>
        <row r="101">
          <cell r="C101">
            <v>22700001</v>
          </cell>
          <cell r="D101">
            <v>26600000</v>
          </cell>
          <cell r="E101">
            <v>0.09</v>
          </cell>
        </row>
        <row r="102">
          <cell r="C102">
            <v>26600001</v>
          </cell>
          <cell r="D102">
            <v>28100000</v>
          </cell>
          <cell r="E102">
            <v>0.1</v>
          </cell>
        </row>
        <row r="103">
          <cell r="C103">
            <v>28100001</v>
          </cell>
          <cell r="D103">
            <v>30100000</v>
          </cell>
          <cell r="E103">
            <v>0.11</v>
          </cell>
        </row>
        <row r="104">
          <cell r="C104">
            <v>30100001</v>
          </cell>
          <cell r="D104">
            <v>32600000</v>
          </cell>
          <cell r="E104">
            <v>0.12</v>
          </cell>
        </row>
        <row r="105">
          <cell r="C105">
            <v>32600001</v>
          </cell>
          <cell r="D105">
            <v>35400000</v>
          </cell>
          <cell r="E105">
            <v>0.13</v>
          </cell>
        </row>
        <row r="106">
          <cell r="C106">
            <v>35400001</v>
          </cell>
          <cell r="D106">
            <v>38900000</v>
          </cell>
          <cell r="E106">
            <v>0.14</v>
          </cell>
        </row>
        <row r="107">
          <cell r="C107">
            <v>38900001</v>
          </cell>
          <cell r="D107">
            <v>43000000</v>
          </cell>
          <cell r="E107">
            <v>0.15</v>
          </cell>
        </row>
        <row r="108">
          <cell r="C108">
            <v>43000001</v>
          </cell>
          <cell r="D108">
            <v>47400000</v>
          </cell>
          <cell r="E108">
            <v>0.16</v>
          </cell>
        </row>
        <row r="109">
          <cell r="C109">
            <v>47400001</v>
          </cell>
          <cell r="D109">
            <v>51200000</v>
          </cell>
          <cell r="E109">
            <v>0.17</v>
          </cell>
        </row>
        <row r="110">
          <cell r="C110">
            <v>51200001</v>
          </cell>
          <cell r="D110">
            <v>55800000</v>
          </cell>
          <cell r="E110">
            <v>0.18</v>
          </cell>
        </row>
        <row r="111">
          <cell r="C111">
            <v>55800001</v>
          </cell>
          <cell r="D111">
            <v>60400000</v>
          </cell>
          <cell r="E111">
            <v>0.19</v>
          </cell>
        </row>
        <row r="112">
          <cell r="C112">
            <v>60400001</v>
          </cell>
          <cell r="D112">
            <v>66700000</v>
          </cell>
          <cell r="E112">
            <v>0.2</v>
          </cell>
        </row>
        <row r="113">
          <cell r="C113">
            <v>66700001</v>
          </cell>
          <cell r="D113">
            <v>74500000</v>
          </cell>
          <cell r="E113">
            <v>0.21</v>
          </cell>
        </row>
        <row r="114">
          <cell r="C114">
            <v>74500001</v>
          </cell>
          <cell r="D114">
            <v>83200000</v>
          </cell>
          <cell r="E114">
            <v>0.22</v>
          </cell>
        </row>
        <row r="115">
          <cell r="C115">
            <v>83200001</v>
          </cell>
          <cell r="D115">
            <v>95600000</v>
          </cell>
          <cell r="E115">
            <v>0.23</v>
          </cell>
        </row>
        <row r="116">
          <cell r="C116">
            <v>95600001</v>
          </cell>
          <cell r="D116">
            <v>110000000</v>
          </cell>
          <cell r="E116">
            <v>0.24</v>
          </cell>
        </row>
        <row r="117">
          <cell r="C117">
            <v>110000001</v>
          </cell>
          <cell r="D117">
            <v>134000000</v>
          </cell>
          <cell r="E117">
            <v>0.25</v>
          </cell>
        </row>
        <row r="118">
          <cell r="C118">
            <v>134000001</v>
          </cell>
          <cell r="D118">
            <v>169000000</v>
          </cell>
          <cell r="E118">
            <v>0.26</v>
          </cell>
        </row>
        <row r="119">
          <cell r="C119">
            <v>169000001</v>
          </cell>
          <cell r="D119">
            <v>221000000</v>
          </cell>
          <cell r="E119">
            <v>0.27</v>
          </cell>
        </row>
        <row r="120">
          <cell r="C120">
            <v>221000001</v>
          </cell>
          <cell r="D120">
            <v>390000000</v>
          </cell>
          <cell r="E120">
            <v>0.28</v>
          </cell>
        </row>
        <row r="121">
          <cell r="C121">
            <v>390000001</v>
          </cell>
          <cell r="D121">
            <v>463000000</v>
          </cell>
          <cell r="E121">
            <v>0.29</v>
          </cell>
        </row>
        <row r="122">
          <cell r="C122">
            <v>463000001</v>
          </cell>
          <cell r="D122">
            <v>561000000</v>
          </cell>
          <cell r="E122">
            <v>0.3</v>
          </cell>
        </row>
        <row r="123">
          <cell r="C123">
            <v>561000001</v>
          </cell>
          <cell r="D123">
            <v>709000000</v>
          </cell>
          <cell r="E123">
            <v>0.31</v>
          </cell>
        </row>
        <row r="124">
          <cell r="C124">
            <v>709000001</v>
          </cell>
          <cell r="D124">
            <v>965000000</v>
          </cell>
          <cell r="E124">
            <v>0.32</v>
          </cell>
        </row>
        <row r="125">
          <cell r="C125">
            <v>965000001</v>
          </cell>
          <cell r="D125">
            <v>1419000000</v>
          </cell>
          <cell r="E125">
            <v>0.33</v>
          </cell>
        </row>
        <row r="126">
          <cell r="C126">
            <v>1419000000</v>
          </cell>
        </row>
        <row r="126">
          <cell r="E126">
            <v>0.34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P-0124"/>
      <sheetName val="NP-0124"/>
      <sheetName val="P-0224"/>
      <sheetName val="NP-0224"/>
      <sheetName val="P-0324"/>
      <sheetName val="NP-0324"/>
      <sheetName val="Note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G2" t="str">
            <v>TK/0</v>
          </cell>
          <cell r="H2" t="str">
            <v>TER A</v>
          </cell>
        </row>
        <row r="3">
          <cell r="G3" t="str">
            <v>TK/1</v>
          </cell>
          <cell r="H3" t="str">
            <v>TER A</v>
          </cell>
        </row>
        <row r="4">
          <cell r="G4" t="str">
            <v>K/0</v>
          </cell>
          <cell r="H4" t="str">
            <v>TER A</v>
          </cell>
        </row>
        <row r="5">
          <cell r="G5" t="str">
            <v>TK/2</v>
          </cell>
          <cell r="H5" t="str">
            <v>TER B</v>
          </cell>
        </row>
        <row r="6">
          <cell r="G6" t="str">
            <v>K/1</v>
          </cell>
          <cell r="H6" t="str">
            <v>TER B</v>
          </cell>
        </row>
        <row r="7">
          <cell r="G7" t="str">
            <v>TK/3</v>
          </cell>
          <cell r="H7" t="str">
            <v>TER B</v>
          </cell>
        </row>
        <row r="8">
          <cell r="G8" t="str">
            <v>K/2</v>
          </cell>
          <cell r="H8" t="str">
            <v>TER B</v>
          </cell>
        </row>
        <row r="9">
          <cell r="G9" t="str">
            <v>K/3</v>
          </cell>
          <cell r="H9" t="str">
            <v>TER C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Hasil Validasi"/>
    </sheetNames>
    <sheetDataSet>
      <sheetData sheetId="0">
        <row r="2">
          <cell r="D2" t="str">
            <v>DELANY NOVRANE MANGINDAAN</v>
          </cell>
          <cell r="E2" t="str">
            <v>Data Bukti Potong/Pungut Valid</v>
          </cell>
        </row>
        <row r="3">
          <cell r="D3" t="str">
            <v>SILFIA TOINGO</v>
          </cell>
          <cell r="E3" t="str">
            <v>Nama Penerima Penghasilan tidak sesuai dengan NIK. 
</v>
          </cell>
        </row>
        <row r="4">
          <cell r="D4" t="str">
            <v>DELVIN TOINGO</v>
          </cell>
          <cell r="E4" t="str">
            <v>Data Bukti Potong/Pungut Valid</v>
          </cell>
        </row>
        <row r="5">
          <cell r="D5" t="str">
            <v>ERIKA V. LOLOWANG</v>
          </cell>
          <cell r="E5" t="str">
            <v>Data Bukti Potong/Pungut Valid</v>
          </cell>
        </row>
        <row r="6">
          <cell r="D6" t="str">
            <v>MARY SABATINI KAWENGIAN</v>
          </cell>
          <cell r="E6" t="str">
            <v>Data Bukti Potong/Pungut Valid</v>
          </cell>
        </row>
        <row r="7">
          <cell r="D7" t="str">
            <v>SUGIANTO</v>
          </cell>
          <cell r="E7" t="str">
            <v>Data Bukti Potong/Pungut Valid</v>
          </cell>
        </row>
        <row r="8">
          <cell r="D8" t="str">
            <v>DAVID JONATAN KAWENGIAN</v>
          </cell>
          <cell r="E8" t="str">
            <v>Data Bukti Potong/Pungut Valid</v>
          </cell>
        </row>
        <row r="9">
          <cell r="D9" t="str">
            <v>LANDO PUTRA</v>
          </cell>
          <cell r="E9" t="str">
            <v>Data Bukti Potong/Pungut Valid</v>
          </cell>
        </row>
        <row r="10">
          <cell r="D10" t="str">
            <v>RANTO PANDAPOTAN SAGALA</v>
          </cell>
          <cell r="E10" t="str">
            <v>Data Bukti Potong/Pungut Valid</v>
          </cell>
        </row>
        <row r="11">
          <cell r="D11" t="str">
            <v>TITIN PRASETYA</v>
          </cell>
          <cell r="E11" t="str">
            <v>Data Bukti Potong/Pungut Valid</v>
          </cell>
        </row>
        <row r="12">
          <cell r="D12" t="str">
            <v>RIRIS YULIANTI</v>
          </cell>
          <cell r="E12" t="str">
            <v>Data Bukti Potong/Pungut Valid</v>
          </cell>
        </row>
        <row r="13">
          <cell r="D13" t="str">
            <v>DIDIK TRI HARYONO WAHYUDI</v>
          </cell>
          <cell r="E13" t="str">
            <v>Data Bukti Potong/Pungut Valid</v>
          </cell>
        </row>
        <row r="14">
          <cell r="D14" t="str">
            <v>MARION DEVIDS PAPARANG</v>
          </cell>
          <cell r="E14" t="str">
            <v>Data Bukti Potong/Pungut Valid</v>
          </cell>
        </row>
        <row r="15">
          <cell r="D15" t="str">
            <v>RAMLAN</v>
          </cell>
          <cell r="E15" t="str">
            <v>Data Bukti Potong/Pungut Valid</v>
          </cell>
        </row>
        <row r="16">
          <cell r="D16" t="str">
            <v>AGUNG SAPUTRA</v>
          </cell>
          <cell r="E16" t="str">
            <v>Data Bukti Potong/Pungut Valid</v>
          </cell>
        </row>
        <row r="17">
          <cell r="D17" t="str">
            <v>YANSPIT HUWAE</v>
          </cell>
          <cell r="E17" t="str">
            <v>Data Bukti Potong/Pungut Valid</v>
          </cell>
        </row>
        <row r="18">
          <cell r="D18" t="str">
            <v>FETRI</v>
          </cell>
          <cell r="E18" t="str">
            <v>Data Bukti Potong/Pungut Valid</v>
          </cell>
        </row>
        <row r="19">
          <cell r="D19" t="str">
            <v>ZICO MANUSAMA</v>
          </cell>
          <cell r="E19" t="str">
            <v>Data NIK tidak ditemukan. Cek kembali kesesuaian penulisan NIK atau Silahkan menghubungi Call Center Dukcapil dengan Nomor Call Center: 1500537. 
</v>
          </cell>
        </row>
        <row r="20">
          <cell r="D20" t="str">
            <v>S. RENDI</v>
          </cell>
          <cell r="E20" t="str">
            <v>Nama Penerima Penghasilan tidak sesuai dengan NIK. 
</v>
          </cell>
        </row>
        <row r="21">
          <cell r="D21" t="str">
            <v>RUSDIN</v>
          </cell>
          <cell r="E21" t="str">
            <v>Data Bukti Potong/Pungut Valid</v>
          </cell>
        </row>
        <row r="22">
          <cell r="D22" t="str">
            <v>FADIL ARHAM</v>
          </cell>
          <cell r="E22" t="str">
            <v>Data Bukti Potong/Pungut Valid</v>
          </cell>
        </row>
        <row r="23">
          <cell r="D23" t="str">
            <v>MUH. AIDIN</v>
          </cell>
          <cell r="E23" t="str">
            <v>Data Bukti Potong/Pungut Valid</v>
          </cell>
        </row>
        <row r="24">
          <cell r="D24" t="str">
            <v>PEBRIANTO PURBA</v>
          </cell>
          <cell r="E24" t="str">
            <v>Data Bukti Potong/Pungut Valid</v>
          </cell>
        </row>
        <row r="25">
          <cell r="D25" t="str">
            <v>BOIKE T . G </v>
          </cell>
          <cell r="E25" t="str">
            <v>Nama Penerima Penghasilan tidak sesuai dengan NIK. 
</v>
          </cell>
        </row>
        <row r="26">
          <cell r="D26" t="str">
            <v>M. ARIFUDDIN. H</v>
          </cell>
          <cell r="E26" t="str">
            <v>Nama Penerima Penghasilan tidak sesuai dengan NIK. 
</v>
          </cell>
        </row>
        <row r="27">
          <cell r="D27" t="str">
            <v>AKHIR JULI</v>
          </cell>
          <cell r="E27" t="str">
            <v>Data Bukti Potong/Pungut Valid</v>
          </cell>
        </row>
        <row r="28">
          <cell r="D28" t="str">
            <v>HAIRUDIN</v>
          </cell>
          <cell r="E28" t="str">
            <v>Data Bukti Potong/Pungut Valid</v>
          </cell>
        </row>
        <row r="29">
          <cell r="D29" t="str">
            <v>AFRIN LAUNGA</v>
          </cell>
          <cell r="E29" t="str">
            <v>Data Bukti Potong/Pungut Valid</v>
          </cell>
        </row>
        <row r="30">
          <cell r="D30" t="str">
            <v>JULDI ARMAN</v>
          </cell>
          <cell r="E30" t="str">
            <v>Data Bukti Potong/Pungut Valid</v>
          </cell>
        </row>
        <row r="31">
          <cell r="D31" t="str">
            <v>RIFAN DAUD</v>
          </cell>
          <cell r="E31" t="str">
            <v>Data Bukti Potong/Pungut Valid</v>
          </cell>
        </row>
        <row r="32">
          <cell r="D32" t="str">
            <v>MARCEL DALIO RETINDO</v>
          </cell>
          <cell r="E32" t="str">
            <v>Data Bukti Potong/Pungut Valid</v>
          </cell>
        </row>
        <row r="33">
          <cell r="D33" t="str">
            <v>ABDUL SYAHRIL MAZIZ P</v>
          </cell>
          <cell r="E33" t="str">
            <v>Nama Penerima Penghasilan tidak sesuai dengan NIK. 
</v>
          </cell>
        </row>
        <row r="34">
          <cell r="D34" t="str">
            <v>MUHAMMAD ZAXI ALVALAS</v>
          </cell>
          <cell r="E34" t="str">
            <v>Nama Penerima Penghasilan tidak sesuai dengan NIK. 
</v>
          </cell>
        </row>
        <row r="35">
          <cell r="D35" t="str">
            <v>MOH HASRUDDIN</v>
          </cell>
          <cell r="E35" t="str">
            <v>Data Bukti Potong/Pungut Valid</v>
          </cell>
        </row>
        <row r="36">
          <cell r="D36" t="str">
            <v>KALVIN KAMBALY</v>
          </cell>
          <cell r="E36" t="str">
            <v>Nama Penerima Penghasilan tidak sesuai dengan NIK. 
</v>
          </cell>
        </row>
        <row r="37">
          <cell r="D37" t="str">
            <v>MEYDI MAMAHIT</v>
          </cell>
          <cell r="E37" t="str">
            <v>Data Bukti Potong/Pungut Valid</v>
          </cell>
        </row>
        <row r="38">
          <cell r="D38" t="str">
            <v>ODE SARTIL</v>
          </cell>
          <cell r="E38" t="str">
            <v>Data Bukti Potong/Pungut Valid</v>
          </cell>
        </row>
        <row r="39">
          <cell r="D39" t="str">
            <v>ADRIYANTO ADJIS</v>
          </cell>
          <cell r="E39" t="str">
            <v>Nama Penerima Penghasilan tidak sesuai dengan NIK. 
</v>
          </cell>
        </row>
        <row r="40">
          <cell r="D40" t="str">
            <v>STENLY PATTY</v>
          </cell>
          <cell r="E40" t="str">
            <v>Data Bukti Potong/Pungut Valid</v>
          </cell>
        </row>
        <row r="41">
          <cell r="D41" t="str">
            <v>JUAN ARYANTO N</v>
          </cell>
          <cell r="E41" t="str">
            <v>Data Bukti Potong/Pungut Valid</v>
          </cell>
        </row>
        <row r="42">
          <cell r="D42" t="str">
            <v>RUDI SALAM</v>
          </cell>
          <cell r="E42" t="str">
            <v>Nama Penerima Penghasilan tidak sesuai dengan NIK. 
</v>
          </cell>
        </row>
        <row r="43">
          <cell r="D43" t="str">
            <v>JUAN RIVALDY TULANGOUW</v>
          </cell>
          <cell r="E43" t="str">
            <v>Nama Penerima Penghasilan tidak sesuai dengan NIK. 
</v>
          </cell>
        </row>
        <row r="44">
          <cell r="D44" t="str">
            <v>MAX RAUAN</v>
          </cell>
          <cell r="E44" t="str">
            <v>Data Bukti Potong/Pungut Valid</v>
          </cell>
        </row>
        <row r="45">
          <cell r="D45" t="str">
            <v>STEVEN SIPAKOLY</v>
          </cell>
          <cell r="E45" t="str">
            <v>Data Bukti Potong/Pungut Valid</v>
          </cell>
        </row>
        <row r="46">
          <cell r="D46" t="str">
            <v>KORELES M. PARINUSSA</v>
          </cell>
          <cell r="E46" t="str">
            <v>Nama Penerima Penghasilan tidak sesuai dengan NIK. 
</v>
          </cell>
        </row>
        <row r="47">
          <cell r="D47" t="str">
            <v>VINUS / FINUS SURAT</v>
          </cell>
          <cell r="E47" t="str">
            <v>Nama Penerima Penghasilan tidak sesuai dengan NIK. 
</v>
          </cell>
        </row>
        <row r="48">
          <cell r="D48" t="str">
            <v>WAHYU KABAKORAN</v>
          </cell>
          <cell r="E48" t="str">
            <v>Data Bukti Potong/Pungut Valid</v>
          </cell>
        </row>
        <row r="49">
          <cell r="D49" t="str">
            <v>RAY HAVIDS DAMA</v>
          </cell>
          <cell r="E49" t="str">
            <v>Data Bukti Potong/Pungut Valid</v>
          </cell>
        </row>
        <row r="50">
          <cell r="D50" t="str">
            <v>MIZAN RENIWURYAAN</v>
          </cell>
          <cell r="E50" t="str">
            <v>Data Bukti Potong/Pungut Valid</v>
          </cell>
        </row>
        <row r="51">
          <cell r="D51" t="str">
            <v>ABDUL SALIM</v>
          </cell>
          <cell r="E51" t="str">
            <v>Data Bukti Potong/Pungut Valid</v>
          </cell>
        </row>
        <row r="52">
          <cell r="D52" t="str">
            <v>YE SUBUH ASSAGAF</v>
          </cell>
          <cell r="E52" t="str">
            <v>Data Bukti Potong/Pungut Valid</v>
          </cell>
        </row>
        <row r="53">
          <cell r="D53" t="str">
            <v>ARJUNA LADANI BUTON</v>
          </cell>
          <cell r="E53" t="str">
            <v>Data Bukti Potong/Pungut Valid</v>
          </cell>
        </row>
        <row r="54">
          <cell r="D54" t="str">
            <v>RIKO</v>
          </cell>
          <cell r="E54" t="str">
            <v>Data Bukti Potong/Pungut Valid</v>
          </cell>
        </row>
        <row r="55">
          <cell r="D55" t="str">
            <v>WILSON B. DAMAR</v>
          </cell>
          <cell r="E55" t="str">
            <v>Nama Penerima Penghasilan tidak sesuai dengan NIK. 
</v>
          </cell>
        </row>
        <row r="56">
          <cell r="D56" t="str">
            <v>ALBERT KEVIN SALAMAHU</v>
          </cell>
          <cell r="E56" t="str">
            <v>Nama Penerima Penghasilan tidak sesuai dengan NIK. 
</v>
          </cell>
        </row>
        <row r="57">
          <cell r="D57" t="str">
            <v>JOVAN LUMINTANG</v>
          </cell>
          <cell r="E57" t="str">
            <v>Data Bukti Potong/Pungut Valid</v>
          </cell>
        </row>
        <row r="58">
          <cell r="D58" t="str">
            <v>DAIMUN SILAYAR</v>
          </cell>
          <cell r="E58" t="str">
            <v>Data Bukti Potong/Pungut Valid</v>
          </cell>
        </row>
        <row r="59">
          <cell r="D59" t="str">
            <v>CHARLIE SAMPUL</v>
          </cell>
          <cell r="E59" t="str">
            <v>Data Bukti Potong/Pungut Valid</v>
          </cell>
        </row>
        <row r="60">
          <cell r="D60" t="str">
            <v>ALI SOFYAN LUAWO</v>
          </cell>
          <cell r="E60" t="str">
            <v>Data Bukti Potong/Pungut Valid</v>
          </cell>
        </row>
        <row r="61">
          <cell r="D61" t="str">
            <v>LODEWYK WEMAY</v>
          </cell>
          <cell r="E61" t="str">
            <v>Data Bukti Potong/Pungut Valid</v>
          </cell>
        </row>
        <row r="62">
          <cell r="D62" t="str">
            <v>GIDION UNUKOLY</v>
          </cell>
          <cell r="E62" t="str">
            <v>Data Bukti Potong/Pungut Valid</v>
          </cell>
        </row>
        <row r="63">
          <cell r="D63" t="str">
            <v>ALAN F. AIHUNAN</v>
          </cell>
          <cell r="E63" t="str">
            <v>Nama Penerima Penghasilan tidak sesuai dengan NIK. 
</v>
          </cell>
        </row>
        <row r="64">
          <cell r="D64" t="str">
            <v>JUMADI</v>
          </cell>
          <cell r="E64" t="str">
            <v>Data Bukti Potong/Pungut Valid</v>
          </cell>
        </row>
        <row r="65">
          <cell r="D65" t="str">
            <v>VIKTOR PAKNANY</v>
          </cell>
          <cell r="E65" t="str">
            <v>Nama Penerima Penghasilan tidak sesuai dengan NIK. 
</v>
          </cell>
        </row>
        <row r="66">
          <cell r="D66" t="str">
            <v>ABDUL FAHMI RUSLAN</v>
          </cell>
          <cell r="E66" t="str">
            <v>Data Bukti Potong/Pungut Valid</v>
          </cell>
        </row>
        <row r="67">
          <cell r="D67" t="str">
            <v>MIRTO POPENDA</v>
          </cell>
          <cell r="E67" t="str">
            <v>Data Bukti Potong/Pungut Valid</v>
          </cell>
        </row>
        <row r="68">
          <cell r="D68" t="str">
            <v>ARIANTO DARKAY</v>
          </cell>
          <cell r="E68" t="str">
            <v>Data Bukti Potong/Pungut Valid</v>
          </cell>
        </row>
        <row r="69">
          <cell r="D69" t="str">
            <v>SUPRIADI U</v>
          </cell>
          <cell r="E69" t="str">
            <v>Nama Penerima Penghasilan tidak sesuai dengan NIK. 
</v>
          </cell>
        </row>
        <row r="70">
          <cell r="D70" t="str">
            <v>IRWANTO YUSRI</v>
          </cell>
          <cell r="E70" t="str">
            <v>Data Bukti Potong/Pungut Valid</v>
          </cell>
        </row>
        <row r="71">
          <cell r="D71" t="str">
            <v>RIFALDI</v>
          </cell>
          <cell r="E71" t="str">
            <v>Data Bukti Potong/Pungut Valid</v>
          </cell>
        </row>
        <row r="72">
          <cell r="D72" t="str">
            <v>ELLY SANTOSO</v>
          </cell>
          <cell r="E72" t="str">
            <v>Data Bukti Potong/Pungut Valid</v>
          </cell>
        </row>
        <row r="73">
          <cell r="D73" t="str">
            <v>ANDI RAHMAT</v>
          </cell>
          <cell r="E73" t="str">
            <v>Data Bukti Potong/Pungut Valid</v>
          </cell>
        </row>
        <row r="74">
          <cell r="D74" t="str">
            <v>ZAINAL</v>
          </cell>
          <cell r="E74" t="str">
            <v>Data Bukti Potong/Pungut Valid</v>
          </cell>
        </row>
        <row r="75">
          <cell r="D75" t="str">
            <v>SYARIFUDDIN</v>
          </cell>
          <cell r="E75" t="str">
            <v>Data Bukti Potong/Pungut Valid</v>
          </cell>
        </row>
        <row r="76">
          <cell r="D76" t="str">
            <v>LA DEWA</v>
          </cell>
          <cell r="E76" t="str">
            <v>Data Bukti Potong/Pungut Valid</v>
          </cell>
        </row>
        <row r="77">
          <cell r="D77" t="str">
            <v>NUJUL DJURAME</v>
          </cell>
          <cell r="E77" t="str">
            <v>Data Bukti Potong/Pungut Valid</v>
          </cell>
        </row>
        <row r="78">
          <cell r="D78" t="str">
            <v>HAIRUNSYAH UMARELLA</v>
          </cell>
          <cell r="E78" t="str">
            <v>Data Bukti Potong/Pungut Valid</v>
          </cell>
        </row>
        <row r="79">
          <cell r="D79" t="str">
            <v>HENDRI MUSLIM</v>
          </cell>
          <cell r="E79" t="str">
            <v>Data Bukti Potong/Pungut Valid</v>
          </cell>
        </row>
        <row r="80">
          <cell r="D80" t="str">
            <v>NYONG HAENUDIN</v>
          </cell>
          <cell r="E80" t="str">
            <v>Data Bukti Potong/Pungut Valid</v>
          </cell>
        </row>
        <row r="81">
          <cell r="D81" t="str">
            <v>FRANDY JAMBRIS MANUAATA</v>
          </cell>
          <cell r="E81" t="str">
            <v>Nama Penerima Penghasilan tidak sesuai dengan NIK. 
</v>
          </cell>
        </row>
        <row r="82">
          <cell r="D82" t="str">
            <v>PALAGIA PASAU ARI S</v>
          </cell>
          <cell r="E82" t="str">
            <v>Nama Penerima Penghasilan tidak sesuai dengan NIK. 
</v>
          </cell>
        </row>
        <row r="83">
          <cell r="D83" t="str">
            <v>FAJAR ZOHARI PELU</v>
          </cell>
          <cell r="E83" t="str">
            <v>Data Bukti Potong/Pungut Valid</v>
          </cell>
        </row>
        <row r="84">
          <cell r="D84" t="str">
            <v>RENDY MAKUKU</v>
          </cell>
          <cell r="E84" t="str">
            <v>Data Bukti Potong/Pungut Valid</v>
          </cell>
        </row>
        <row r="85">
          <cell r="D85" t="str">
            <v>ASY'ARI MUHAMMAD ZULFIKAR</v>
          </cell>
          <cell r="E85" t="str">
            <v>Data Bukti Potong/Pungut Valid</v>
          </cell>
        </row>
        <row r="86">
          <cell r="D86" t="str">
            <v>HALDO MANOPPO</v>
          </cell>
          <cell r="E86" t="str">
            <v>Data Bukti Potong/Pungut Valid</v>
          </cell>
        </row>
        <row r="87">
          <cell r="D87" t="str">
            <v>HENDRIK PURNOMO</v>
          </cell>
          <cell r="E87" t="str">
            <v>Data Bukti Potong/Pungut Valid</v>
          </cell>
        </row>
        <row r="88">
          <cell r="D88" t="str">
            <v>SULEMAN DAKO</v>
          </cell>
          <cell r="E88" t="str">
            <v>Data Bukti Potong/Pungut Valid</v>
          </cell>
        </row>
        <row r="89">
          <cell r="D89" t="str">
            <v>LUIS NASARIO KASALE</v>
          </cell>
          <cell r="E89" t="str">
            <v>Data Bukti Potong/Pungut Valid</v>
          </cell>
        </row>
        <row r="90">
          <cell r="D90" t="str">
            <v>ADE ILHAM PUTRAWAN</v>
          </cell>
          <cell r="E90" t="str">
            <v>Nama Penerima Penghasilan tidak sesuai dengan NIK. 
</v>
          </cell>
        </row>
        <row r="91">
          <cell r="D91" t="str">
            <v>FAIZAL HAMZAH</v>
          </cell>
          <cell r="E91" t="str">
            <v>Nama Penerima Penghasilan tidak sesuai dengan NIK. 
</v>
          </cell>
        </row>
        <row r="92">
          <cell r="D92" t="str">
            <v>RIKO PANGALO</v>
          </cell>
          <cell r="E92" t="str">
            <v>Data Bukti Potong/Pungut Valid</v>
          </cell>
        </row>
        <row r="93">
          <cell r="D93" t="str">
            <v>RANDI BADUI</v>
          </cell>
          <cell r="E93" t="str">
            <v>Nama Penerima Penghasilan tidak sesuai dengan NIK. 
</v>
          </cell>
        </row>
        <row r="94">
          <cell r="D94" t="str">
            <v>AMRIN</v>
          </cell>
          <cell r="E94" t="str">
            <v>Data Bukti Potong/Pungut Valid</v>
          </cell>
        </row>
        <row r="95">
          <cell r="D95" t="str">
            <v>RAHMADI</v>
          </cell>
          <cell r="E95" t="str">
            <v>Data Bukti Potong/Pungut Valid</v>
          </cell>
        </row>
        <row r="96">
          <cell r="D96" t="str">
            <v>ARJONO SOGALREY</v>
          </cell>
          <cell r="E96" t="str">
            <v>Data Bukti Potong/Pungut Valid</v>
          </cell>
        </row>
        <row r="97">
          <cell r="D97" t="str">
            <v>ANSAR TASALISA</v>
          </cell>
          <cell r="E97" t="str">
            <v>Data Bukti Potong/Pungut Valid</v>
          </cell>
        </row>
        <row r="98">
          <cell r="D98" t="str">
            <v>YOSAN YOHANIS SUPARDI</v>
          </cell>
          <cell r="E98" t="str">
            <v>Nama Penerima Penghasilan tidak sesuai dengan NIK. 
</v>
          </cell>
        </row>
        <row r="99">
          <cell r="D99" t="str">
            <v>SAFRETOR F. TUALENA</v>
          </cell>
          <cell r="E99" t="str">
            <v>Data Bukti Potong/Pungut Valid</v>
          </cell>
        </row>
        <row r="100">
          <cell r="D100" t="str">
            <v>EVANS G. SAPURY</v>
          </cell>
          <cell r="E100" t="str">
            <v>Data Bukti Potong/Pungut Valid</v>
          </cell>
        </row>
        <row r="101">
          <cell r="D101" t="str">
            <v>RIO NATALDO WARIAKA</v>
          </cell>
          <cell r="E101" t="str">
            <v>Data Bukti Potong/Pungut Valid</v>
          </cell>
        </row>
        <row r="102">
          <cell r="D102" t="str">
            <v>MELIANUS SAMADARA</v>
          </cell>
          <cell r="E102" t="str">
            <v>Data Bukti Potong/Pungut Valid</v>
          </cell>
        </row>
        <row r="103">
          <cell r="D103" t="str">
            <v>MALDINI K. PARIAMA</v>
          </cell>
          <cell r="E103" t="str">
            <v>Data Bukti Potong/Pungut Valid</v>
          </cell>
        </row>
        <row r="104">
          <cell r="D104" t="str">
            <v>NASFIN</v>
          </cell>
          <cell r="E104" t="str">
            <v>Data Bukti Potong/Pungut Valid</v>
          </cell>
        </row>
        <row r="105">
          <cell r="D105" t="str">
            <v>FAHRI YANTO SAMAD</v>
          </cell>
          <cell r="E105" t="str">
            <v>Data Bukti Potong/Pungut Valid</v>
          </cell>
        </row>
        <row r="106">
          <cell r="D106" t="str">
            <v>LAMHOT FRANSISKO MALAU</v>
          </cell>
          <cell r="E106" t="str">
            <v>Data Bukti Potong/Pungut Valid</v>
          </cell>
        </row>
        <row r="107">
          <cell r="D107" t="str">
            <v>RICARDO TAMPUBOLON</v>
          </cell>
          <cell r="E107" t="str">
            <v>Data Bukti Potong/Pungut Valid</v>
          </cell>
        </row>
        <row r="108">
          <cell r="D108" t="str">
            <v>BASRI CAPALULU</v>
          </cell>
          <cell r="E108" t="str">
            <v>Data Bukti Potong/Pungut Valid</v>
          </cell>
        </row>
        <row r="109">
          <cell r="D109" t="str">
            <v>SUTRI MUNAWIR</v>
          </cell>
          <cell r="E109" t="str">
            <v>Nama Penerima Penghasilan tidak sesuai dengan NIK. 
</v>
          </cell>
        </row>
        <row r="110">
          <cell r="D110" t="str">
            <v>ANDREAS BATIAN</v>
          </cell>
          <cell r="E110" t="str">
            <v>Data Bukti Potong/Pungut Valid</v>
          </cell>
        </row>
        <row r="111">
          <cell r="D111" t="str">
            <v>PASIANUS OROBAYAM</v>
          </cell>
          <cell r="E111" t="str">
            <v>Data Bukti Potong/Pungut Valid</v>
          </cell>
        </row>
        <row r="112">
          <cell r="D112" t="str">
            <v>MESAK KARUE</v>
          </cell>
          <cell r="E112" t="str">
            <v>Data Bukti Potong/Pungut Valid</v>
          </cell>
        </row>
        <row r="113">
          <cell r="D113" t="str">
            <v>YAKOBIS KOLJAAN</v>
          </cell>
          <cell r="E113" t="str">
            <v>Data Bukti Potong/Pungut Valid</v>
          </cell>
        </row>
        <row r="114">
          <cell r="D114" t="str">
            <v>FIRMAN DOE</v>
          </cell>
          <cell r="E114" t="str">
            <v>Data Bukti Potong/Pungut Valid</v>
          </cell>
        </row>
        <row r="115">
          <cell r="D115" t="str">
            <v>VANGKY JOSEPH</v>
          </cell>
          <cell r="E115" t="str">
            <v>Nama Penerima Penghasilan tidak sesuai dengan NIK. 
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F43"/>
  <sheetViews>
    <sheetView showGridLines="0" zoomScale="70" zoomScaleNormal="70" workbookViewId="0">
      <pane ySplit="7" topLeftCell="A8" activePane="bottomLeft" state="frozen"/>
      <selection/>
      <selection pane="bottomLeft" activeCell="A1" sqref="A1"/>
    </sheetView>
  </sheetViews>
  <sheetFormatPr defaultColWidth="9" defaultRowHeight="13.5"/>
  <cols>
    <col min="1" max="1" width="3" customWidth="1"/>
    <col min="2" max="2" width="3.28333333333333" style="147" customWidth="1"/>
    <col min="3" max="3" width="3.14166666666667" customWidth="1"/>
    <col min="4" max="4" width="23.5666666666667" customWidth="1"/>
    <col min="5" max="5" width="48.5666666666667" customWidth="1"/>
    <col min="6" max="6" width="10.7083333333333" customWidth="1"/>
    <col min="7" max="8" width="9.14166666666667" style="1"/>
    <col min="9" max="9" width="14.2833333333333" style="148" customWidth="1"/>
    <col min="10" max="10" width="12.8583333333333" style="148" customWidth="1"/>
    <col min="11" max="11" width="10" customWidth="1"/>
    <col min="12" max="12" width="12.8583333333333" customWidth="1"/>
    <col min="14" max="14" width="12.8583333333333" customWidth="1"/>
    <col min="16" max="16" width="12.8583333333333" customWidth="1"/>
    <col min="18" max="18" width="12.8583333333333" customWidth="1"/>
    <col min="20" max="20" width="12.8583333333333" customWidth="1"/>
    <col min="22" max="22" width="12.8583333333333" customWidth="1"/>
    <col min="24" max="24" width="12.8583333333333" customWidth="1"/>
    <col min="26" max="26" width="12.8583333333333" customWidth="1"/>
    <col min="28" max="28" width="12.8583333333333" customWidth="1"/>
    <col min="30" max="30" width="12.8583333333333" customWidth="1"/>
    <col min="32" max="32" width="12.8583333333333" customWidth="1"/>
  </cols>
  <sheetData>
    <row r="1" spans="1:1">
      <c r="A1" s="17" t="s">
        <v>0</v>
      </c>
    </row>
    <row r="2" spans="1:1">
      <c r="A2" s="17" t="s">
        <v>1</v>
      </c>
    </row>
    <row r="3" spans="1:1">
      <c r="A3" s="63" t="s">
        <v>2</v>
      </c>
    </row>
    <row r="4" spans="1:1">
      <c r="A4" s="63" t="s">
        <v>3</v>
      </c>
    </row>
    <row r="6" spans="9:32">
      <c r="I6" s="182" t="s">
        <v>4</v>
      </c>
      <c r="J6" s="182"/>
      <c r="K6" s="182" t="s">
        <v>5</v>
      </c>
      <c r="L6" s="182"/>
      <c r="M6" s="182" t="s">
        <v>6</v>
      </c>
      <c r="N6" s="182"/>
      <c r="O6" s="182" t="s">
        <v>7</v>
      </c>
      <c r="P6" s="182"/>
      <c r="Q6" s="182" t="s">
        <v>8</v>
      </c>
      <c r="R6" s="182"/>
      <c r="S6" s="182" t="s">
        <v>9</v>
      </c>
      <c r="T6" s="182"/>
      <c r="U6" s="182" t="s">
        <v>10</v>
      </c>
      <c r="V6" s="182"/>
      <c r="W6" s="182" t="s">
        <v>11</v>
      </c>
      <c r="X6" s="182"/>
      <c r="Y6" s="182" t="s">
        <v>12</v>
      </c>
      <c r="Z6" s="182"/>
      <c r="AA6" s="182" t="s">
        <v>13</v>
      </c>
      <c r="AB6" s="182"/>
      <c r="AC6" s="2" t="s">
        <v>14</v>
      </c>
      <c r="AD6" s="2"/>
      <c r="AE6" s="182" t="s">
        <v>15</v>
      </c>
      <c r="AF6" s="182"/>
    </row>
    <row r="7" spans="1:32">
      <c r="A7" s="149" t="s">
        <v>16</v>
      </c>
      <c r="B7" s="150"/>
      <c r="C7" s="151"/>
      <c r="D7" s="151"/>
      <c r="E7" s="151"/>
      <c r="F7" s="151"/>
      <c r="G7" s="152" t="s">
        <v>17</v>
      </c>
      <c r="H7" s="153"/>
      <c r="I7" s="182" t="s">
        <v>18</v>
      </c>
      <c r="J7" s="183" t="s">
        <v>19</v>
      </c>
      <c r="K7" s="182" t="s">
        <v>18</v>
      </c>
      <c r="L7" s="183" t="s">
        <v>19</v>
      </c>
      <c r="M7" s="182" t="s">
        <v>18</v>
      </c>
      <c r="N7" s="183" t="s">
        <v>19</v>
      </c>
      <c r="O7" s="182" t="s">
        <v>18</v>
      </c>
      <c r="P7" s="183" t="s">
        <v>19</v>
      </c>
      <c r="Q7" s="182" t="s">
        <v>18</v>
      </c>
      <c r="R7" s="183" t="s">
        <v>19</v>
      </c>
      <c r="S7" s="182" t="s">
        <v>18</v>
      </c>
      <c r="T7" s="183" t="s">
        <v>19</v>
      </c>
      <c r="U7" s="182" t="s">
        <v>18</v>
      </c>
      <c r="V7" s="183" t="s">
        <v>19</v>
      </c>
      <c r="W7" s="182" t="s">
        <v>18</v>
      </c>
      <c r="X7" s="183" t="s">
        <v>19</v>
      </c>
      <c r="Y7" s="182" t="s">
        <v>18</v>
      </c>
      <c r="Z7" s="183" t="s">
        <v>19</v>
      </c>
      <c r="AA7" s="182" t="s">
        <v>18</v>
      </c>
      <c r="AB7" s="183" t="s">
        <v>19</v>
      </c>
      <c r="AC7" s="182" t="s">
        <v>18</v>
      </c>
      <c r="AD7" s="183" t="s">
        <v>19</v>
      </c>
      <c r="AE7" s="182" t="s">
        <v>18</v>
      </c>
      <c r="AF7" s="183" t="s">
        <v>19</v>
      </c>
    </row>
    <row r="8" spans="1:32">
      <c r="A8" s="154"/>
      <c r="B8" s="155">
        <v>1</v>
      </c>
      <c r="C8" s="156" t="s">
        <v>20</v>
      </c>
      <c r="D8" s="156"/>
      <c r="E8" s="157"/>
      <c r="F8" s="158" t="s">
        <v>21</v>
      </c>
      <c r="G8" s="159">
        <v>411121</v>
      </c>
      <c r="H8" s="160">
        <v>100</v>
      </c>
      <c r="I8" s="184">
        <f>'P-0324'!AC22</f>
        <v>91160000</v>
      </c>
      <c r="J8" s="185">
        <f>'P-0324'!AG24</f>
        <v>1431600</v>
      </c>
      <c r="K8" s="184"/>
      <c r="L8" s="185"/>
      <c r="M8" s="184"/>
      <c r="N8" s="185"/>
      <c r="O8" s="184"/>
      <c r="P8" s="185"/>
      <c r="Q8" s="184"/>
      <c r="R8" s="185"/>
      <c r="S8" s="184"/>
      <c r="T8" s="185"/>
      <c r="U8" s="184"/>
      <c r="V8" s="185"/>
      <c r="W8" s="184"/>
      <c r="X8" s="185"/>
      <c r="Y8" s="184"/>
      <c r="Z8" s="185"/>
      <c r="AA8" s="184"/>
      <c r="AB8" s="185"/>
      <c r="AC8" s="184"/>
      <c r="AD8" s="185"/>
      <c r="AE8" s="184"/>
      <c r="AF8" s="185"/>
    </row>
    <row r="9" spans="1:32">
      <c r="A9" s="154"/>
      <c r="B9" s="155">
        <v>2</v>
      </c>
      <c r="C9" s="156" t="s">
        <v>22</v>
      </c>
      <c r="D9" s="156"/>
      <c r="E9" s="157"/>
      <c r="F9" s="158" t="s">
        <v>23</v>
      </c>
      <c r="G9" s="159">
        <v>411121</v>
      </c>
      <c r="H9" s="160">
        <v>100</v>
      </c>
      <c r="I9" s="184"/>
      <c r="J9" s="185"/>
      <c r="K9" s="184"/>
      <c r="L9" s="185"/>
      <c r="M9" s="184"/>
      <c r="N9" s="185"/>
      <c r="O9" s="184"/>
      <c r="P9" s="185"/>
      <c r="Q9" s="184"/>
      <c r="R9" s="185"/>
      <c r="S9" s="184"/>
      <c r="T9" s="185"/>
      <c r="U9" s="184"/>
      <c r="V9" s="185"/>
      <c r="W9" s="184"/>
      <c r="X9" s="185"/>
      <c r="Y9" s="184"/>
      <c r="Z9" s="185"/>
      <c r="AA9" s="184"/>
      <c r="AB9" s="185"/>
      <c r="AC9" s="184"/>
      <c r="AD9" s="185"/>
      <c r="AE9" s="184"/>
      <c r="AF9" s="185"/>
    </row>
    <row r="10" spans="1:32">
      <c r="A10" s="154"/>
      <c r="B10" s="155">
        <v>3</v>
      </c>
      <c r="C10" s="156" t="s">
        <v>24</v>
      </c>
      <c r="D10" s="156"/>
      <c r="E10" s="157"/>
      <c r="F10" s="158" t="s">
        <v>25</v>
      </c>
      <c r="G10" s="159">
        <v>411121</v>
      </c>
      <c r="H10" s="160">
        <v>100</v>
      </c>
      <c r="I10" s="184"/>
      <c r="J10" s="185"/>
      <c r="K10" s="184"/>
      <c r="L10" s="185"/>
      <c r="M10" s="184"/>
      <c r="N10" s="185"/>
      <c r="O10" s="184"/>
      <c r="P10" s="185"/>
      <c r="Q10" s="184"/>
      <c r="R10" s="185"/>
      <c r="S10" s="184"/>
      <c r="T10" s="185"/>
      <c r="U10" s="184"/>
      <c r="V10" s="185"/>
      <c r="W10" s="184"/>
      <c r="X10" s="185"/>
      <c r="Y10" s="184"/>
      <c r="Z10" s="185"/>
      <c r="AA10" s="184"/>
      <c r="AB10" s="185"/>
      <c r="AC10" s="184"/>
      <c r="AD10" s="185"/>
      <c r="AE10" s="184"/>
      <c r="AF10" s="185"/>
    </row>
    <row r="11" spans="1:32">
      <c r="A11" s="154"/>
      <c r="B11" s="155">
        <v>4</v>
      </c>
      <c r="C11" s="156" t="s">
        <v>26</v>
      </c>
      <c r="D11" s="156"/>
      <c r="E11" s="157"/>
      <c r="F11" s="161"/>
      <c r="G11" s="162"/>
      <c r="H11" s="163"/>
      <c r="I11" s="186"/>
      <c r="J11" s="187"/>
      <c r="K11" s="186"/>
      <c r="L11" s="187"/>
      <c r="M11" s="186"/>
      <c r="N11" s="187"/>
      <c r="O11" s="186"/>
      <c r="P11" s="187"/>
      <c r="Q11" s="186"/>
      <c r="R11" s="187"/>
      <c r="S11" s="186"/>
      <c r="T11" s="187"/>
      <c r="U11" s="186"/>
      <c r="V11" s="187"/>
      <c r="W11" s="186"/>
      <c r="X11" s="187"/>
      <c r="Y11" s="186"/>
      <c r="Z11" s="187"/>
      <c r="AA11" s="186"/>
      <c r="AB11" s="187"/>
      <c r="AC11" s="186"/>
      <c r="AD11" s="187"/>
      <c r="AE11" s="186"/>
      <c r="AF11" s="187"/>
    </row>
    <row r="12" spans="1:32">
      <c r="A12" s="154"/>
      <c r="B12" s="155"/>
      <c r="C12" s="156" t="s">
        <v>27</v>
      </c>
      <c r="D12" s="156" t="s">
        <v>28</v>
      </c>
      <c r="E12" s="157"/>
      <c r="F12" s="158" t="s">
        <v>29</v>
      </c>
      <c r="G12" s="159">
        <v>411121</v>
      </c>
      <c r="H12" s="160">
        <v>100</v>
      </c>
      <c r="I12" s="184"/>
      <c r="J12" s="185"/>
      <c r="K12" s="184"/>
      <c r="L12" s="185"/>
      <c r="M12" s="184"/>
      <c r="N12" s="185"/>
      <c r="O12" s="184"/>
      <c r="P12" s="185"/>
      <c r="Q12" s="184"/>
      <c r="R12" s="185"/>
      <c r="S12" s="184"/>
      <c r="T12" s="185"/>
      <c r="U12" s="184"/>
      <c r="V12" s="185"/>
      <c r="W12" s="184"/>
      <c r="X12" s="185"/>
      <c r="Y12" s="184"/>
      <c r="Z12" s="185"/>
      <c r="AA12" s="184"/>
      <c r="AB12" s="185"/>
      <c r="AC12" s="184"/>
      <c r="AD12" s="185"/>
      <c r="AE12" s="184"/>
      <c r="AF12" s="185"/>
    </row>
    <row r="13" spans="1:32">
      <c r="A13" s="154"/>
      <c r="B13" s="155"/>
      <c r="C13" s="156" t="s">
        <v>30</v>
      </c>
      <c r="D13" s="156" t="s">
        <v>31</v>
      </c>
      <c r="E13" s="157"/>
      <c r="F13" s="158" t="s">
        <v>32</v>
      </c>
      <c r="G13" s="159">
        <v>411121</v>
      </c>
      <c r="H13" s="160">
        <v>100</v>
      </c>
      <c r="I13" s="184"/>
      <c r="J13" s="185"/>
      <c r="K13" s="184"/>
      <c r="L13" s="185"/>
      <c r="M13" s="184"/>
      <c r="N13" s="185"/>
      <c r="O13" s="184"/>
      <c r="P13" s="185"/>
      <c r="Q13" s="184"/>
      <c r="R13" s="185"/>
      <c r="S13" s="184"/>
      <c r="T13" s="185"/>
      <c r="U13" s="184"/>
      <c r="V13" s="185"/>
      <c r="W13" s="184"/>
      <c r="X13" s="185"/>
      <c r="Y13" s="184"/>
      <c r="Z13" s="185"/>
      <c r="AA13" s="184"/>
      <c r="AB13" s="185"/>
      <c r="AC13" s="184"/>
      <c r="AD13" s="185"/>
      <c r="AE13" s="184"/>
      <c r="AF13" s="185"/>
    </row>
    <row r="14" spans="1:32">
      <c r="A14" s="154"/>
      <c r="B14" s="155"/>
      <c r="C14" s="156" t="s">
        <v>33</v>
      </c>
      <c r="D14" s="156" t="s">
        <v>34</v>
      </c>
      <c r="E14" s="157"/>
      <c r="F14" s="158" t="s">
        <v>35</v>
      </c>
      <c r="G14" s="159">
        <v>411121</v>
      </c>
      <c r="H14" s="160">
        <v>100</v>
      </c>
      <c r="I14" s="184"/>
      <c r="J14" s="185"/>
      <c r="K14" s="184"/>
      <c r="L14" s="185"/>
      <c r="M14" s="184"/>
      <c r="N14" s="185"/>
      <c r="O14" s="184"/>
      <c r="P14" s="185"/>
      <c r="Q14" s="184"/>
      <c r="R14" s="185"/>
      <c r="S14" s="184"/>
      <c r="T14" s="185"/>
      <c r="U14" s="184"/>
      <c r="V14" s="185"/>
      <c r="W14" s="184"/>
      <c r="X14" s="185"/>
      <c r="Y14" s="184"/>
      <c r="Z14" s="185"/>
      <c r="AA14" s="184"/>
      <c r="AB14" s="185"/>
      <c r="AC14" s="184"/>
      <c r="AD14" s="185"/>
      <c r="AE14" s="184"/>
      <c r="AF14" s="185"/>
    </row>
    <row r="15" spans="1:32">
      <c r="A15" s="154"/>
      <c r="B15" s="155"/>
      <c r="C15" s="156" t="s">
        <v>36</v>
      </c>
      <c r="D15" s="156" t="s">
        <v>37</v>
      </c>
      <c r="E15" s="157"/>
      <c r="F15" s="158" t="s">
        <v>38</v>
      </c>
      <c r="G15" s="159">
        <v>411121</v>
      </c>
      <c r="H15" s="160">
        <v>100</v>
      </c>
      <c r="I15" s="184"/>
      <c r="J15" s="185"/>
      <c r="K15" s="184"/>
      <c r="L15" s="185"/>
      <c r="M15" s="184"/>
      <c r="N15" s="185"/>
      <c r="O15" s="184"/>
      <c r="P15" s="185"/>
      <c r="Q15" s="184"/>
      <c r="R15" s="185"/>
      <c r="S15" s="184"/>
      <c r="T15" s="185"/>
      <c r="U15" s="184"/>
      <c r="V15" s="185"/>
      <c r="W15" s="184"/>
      <c r="X15" s="185"/>
      <c r="Y15" s="184"/>
      <c r="Z15" s="185"/>
      <c r="AA15" s="184"/>
      <c r="AB15" s="185"/>
      <c r="AC15" s="184"/>
      <c r="AD15" s="185"/>
      <c r="AE15" s="184"/>
      <c r="AF15" s="185"/>
    </row>
    <row r="16" ht="27.75" customHeight="1" spans="1:32">
      <c r="A16" s="154"/>
      <c r="B16" s="155"/>
      <c r="C16" s="156" t="s">
        <v>39</v>
      </c>
      <c r="D16" s="164" t="s">
        <v>40</v>
      </c>
      <c r="E16" s="165"/>
      <c r="F16" s="158" t="s">
        <v>41</v>
      </c>
      <c r="G16" s="166">
        <v>411121</v>
      </c>
      <c r="H16" s="167">
        <v>100</v>
      </c>
      <c r="I16" s="184"/>
      <c r="J16" s="185"/>
      <c r="K16" s="184"/>
      <c r="L16" s="185"/>
      <c r="M16" s="184"/>
      <c r="N16" s="185"/>
      <c r="O16" s="184"/>
      <c r="P16" s="185"/>
      <c r="Q16" s="184"/>
      <c r="R16" s="185"/>
      <c r="S16" s="184"/>
      <c r="T16" s="185"/>
      <c r="U16" s="184"/>
      <c r="V16" s="185"/>
      <c r="W16" s="184"/>
      <c r="X16" s="185"/>
      <c r="Y16" s="184"/>
      <c r="Z16" s="185"/>
      <c r="AA16" s="184"/>
      <c r="AB16" s="185"/>
      <c r="AC16" s="184"/>
      <c r="AD16" s="185"/>
      <c r="AE16" s="184"/>
      <c r="AF16" s="185"/>
    </row>
    <row r="17" ht="29.25" customHeight="1" spans="1:32">
      <c r="A17" s="154"/>
      <c r="B17" s="155"/>
      <c r="C17" s="156" t="s">
        <v>42</v>
      </c>
      <c r="D17" s="164" t="s">
        <v>43</v>
      </c>
      <c r="E17" s="165"/>
      <c r="F17" s="158" t="s">
        <v>44</v>
      </c>
      <c r="G17" s="166">
        <v>411121</v>
      </c>
      <c r="H17" s="167">
        <v>100</v>
      </c>
      <c r="I17" s="184"/>
      <c r="J17" s="185"/>
      <c r="K17" s="184"/>
      <c r="L17" s="185"/>
      <c r="M17" s="184"/>
      <c r="N17" s="185"/>
      <c r="O17" s="184"/>
      <c r="P17" s="185"/>
      <c r="Q17" s="184"/>
      <c r="R17" s="185"/>
      <c r="S17" s="184"/>
      <c r="T17" s="185"/>
      <c r="U17" s="184"/>
      <c r="V17" s="185"/>
      <c r="W17" s="184"/>
      <c r="X17" s="185"/>
      <c r="Y17" s="184"/>
      <c r="Z17" s="185"/>
      <c r="AA17" s="184"/>
      <c r="AB17" s="185"/>
      <c r="AC17" s="184"/>
      <c r="AD17" s="185"/>
      <c r="AE17" s="184"/>
      <c r="AF17" s="185"/>
    </row>
    <row r="18" ht="40.5" customHeight="1" spans="1:32">
      <c r="A18" s="154"/>
      <c r="B18" s="168">
        <v>5</v>
      </c>
      <c r="C18" s="164" t="s">
        <v>45</v>
      </c>
      <c r="D18" s="164"/>
      <c r="E18" s="165"/>
      <c r="F18" s="158" t="s">
        <v>46</v>
      </c>
      <c r="G18" s="166">
        <v>411121</v>
      </c>
      <c r="H18" s="167">
        <v>100</v>
      </c>
      <c r="I18" s="184"/>
      <c r="J18" s="185"/>
      <c r="K18" s="184"/>
      <c r="L18" s="185"/>
      <c r="M18" s="184"/>
      <c r="N18" s="185"/>
      <c r="O18" s="184"/>
      <c r="P18" s="185"/>
      <c r="Q18" s="184"/>
      <c r="R18" s="185"/>
      <c r="S18" s="184"/>
      <c r="T18" s="185"/>
      <c r="U18" s="184"/>
      <c r="V18" s="185"/>
      <c r="W18" s="184"/>
      <c r="X18" s="185"/>
      <c r="Y18" s="184"/>
      <c r="Z18" s="185"/>
      <c r="AA18" s="184"/>
      <c r="AB18" s="185"/>
      <c r="AC18" s="184"/>
      <c r="AD18" s="185"/>
      <c r="AE18" s="184"/>
      <c r="AF18" s="185"/>
    </row>
    <row r="19" ht="30" customHeight="1" spans="1:32">
      <c r="A19" s="154"/>
      <c r="B19" s="168">
        <v>6</v>
      </c>
      <c r="C19" s="164" t="s">
        <v>47</v>
      </c>
      <c r="D19" s="164"/>
      <c r="E19" s="165"/>
      <c r="F19" s="158" t="s">
        <v>48</v>
      </c>
      <c r="G19" s="166">
        <v>411121</v>
      </c>
      <c r="H19" s="167">
        <v>100</v>
      </c>
      <c r="I19" s="184"/>
      <c r="J19" s="185"/>
      <c r="K19" s="184"/>
      <c r="L19" s="185"/>
      <c r="M19" s="184"/>
      <c r="N19" s="185"/>
      <c r="O19" s="184"/>
      <c r="P19" s="185"/>
      <c r="Q19" s="184"/>
      <c r="R19" s="185"/>
      <c r="S19" s="184"/>
      <c r="T19" s="185"/>
      <c r="U19" s="184"/>
      <c r="V19" s="185"/>
      <c r="W19" s="184"/>
      <c r="X19" s="185"/>
      <c r="Y19" s="184"/>
      <c r="Z19" s="185"/>
      <c r="AA19" s="184"/>
      <c r="AB19" s="185"/>
      <c r="AC19" s="184"/>
      <c r="AD19" s="185"/>
      <c r="AE19" s="184"/>
      <c r="AF19" s="185"/>
    </row>
    <row r="20" ht="25.5" customHeight="1" spans="1:32">
      <c r="A20" s="154"/>
      <c r="B20" s="168">
        <v>7</v>
      </c>
      <c r="C20" s="164" t="s">
        <v>49</v>
      </c>
      <c r="D20" s="164"/>
      <c r="E20" s="165"/>
      <c r="F20" s="158" t="s">
        <v>50</v>
      </c>
      <c r="G20" s="166">
        <v>411121</v>
      </c>
      <c r="H20" s="167">
        <v>100</v>
      </c>
      <c r="I20" s="184"/>
      <c r="J20" s="185"/>
      <c r="K20" s="184"/>
      <c r="L20" s="185"/>
      <c r="M20" s="184"/>
      <c r="N20" s="185"/>
      <c r="O20" s="184"/>
      <c r="P20" s="185"/>
      <c r="Q20" s="184"/>
      <c r="R20" s="185"/>
      <c r="S20" s="184"/>
      <c r="T20" s="185"/>
      <c r="U20" s="184"/>
      <c r="V20" s="185"/>
      <c r="W20" s="184"/>
      <c r="X20" s="185"/>
      <c r="Y20" s="184"/>
      <c r="Z20" s="185"/>
      <c r="AA20" s="184"/>
      <c r="AB20" s="185"/>
      <c r="AC20" s="184"/>
      <c r="AD20" s="185"/>
      <c r="AE20" s="184"/>
      <c r="AF20" s="185"/>
    </row>
    <row r="21" spans="1:32">
      <c r="A21" s="154"/>
      <c r="B21" s="155">
        <v>8</v>
      </c>
      <c r="C21" s="156" t="s">
        <v>51</v>
      </c>
      <c r="D21" s="156"/>
      <c r="E21" s="157"/>
      <c r="F21" s="158" t="s">
        <v>52</v>
      </c>
      <c r="G21" s="166">
        <v>411121</v>
      </c>
      <c r="H21" s="167">
        <v>100</v>
      </c>
      <c r="I21" s="184"/>
      <c r="J21" s="185"/>
      <c r="K21" s="184"/>
      <c r="L21" s="185"/>
      <c r="M21" s="184"/>
      <c r="N21" s="185"/>
      <c r="O21" s="184"/>
      <c r="P21" s="185"/>
      <c r="Q21" s="184"/>
      <c r="R21" s="185"/>
      <c r="S21" s="184"/>
      <c r="T21" s="185"/>
      <c r="U21" s="184"/>
      <c r="V21" s="185"/>
      <c r="W21" s="184"/>
      <c r="X21" s="185"/>
      <c r="Y21" s="184"/>
      <c r="Z21" s="185"/>
      <c r="AA21" s="184"/>
      <c r="AB21" s="185"/>
      <c r="AC21" s="184"/>
      <c r="AD21" s="185"/>
      <c r="AE21" s="184"/>
      <c r="AF21" s="185"/>
    </row>
    <row r="22" ht="25.5" customHeight="1" spans="1:32">
      <c r="A22" s="154"/>
      <c r="B22" s="168">
        <v>9</v>
      </c>
      <c r="C22" s="164" t="s">
        <v>53</v>
      </c>
      <c r="D22" s="164"/>
      <c r="E22" s="165"/>
      <c r="F22" s="158" t="s">
        <v>54</v>
      </c>
      <c r="G22" s="166">
        <v>411121</v>
      </c>
      <c r="H22" s="167">
        <v>100</v>
      </c>
      <c r="I22" s="184"/>
      <c r="J22" s="185"/>
      <c r="K22" s="184"/>
      <c r="L22" s="185"/>
      <c r="M22" s="184"/>
      <c r="N22" s="185"/>
      <c r="O22" s="184"/>
      <c r="P22" s="185"/>
      <c r="Q22" s="184"/>
      <c r="R22" s="185"/>
      <c r="S22" s="184"/>
      <c r="T22" s="185"/>
      <c r="U22" s="184"/>
      <c r="V22" s="185"/>
      <c r="W22" s="184"/>
      <c r="X22" s="185"/>
      <c r="Y22" s="184"/>
      <c r="Z22" s="185"/>
      <c r="AA22" s="184"/>
      <c r="AB22" s="185"/>
      <c r="AC22" s="184"/>
      <c r="AD22" s="185"/>
      <c r="AE22" s="184"/>
      <c r="AF22" s="185"/>
    </row>
    <row r="23" ht="43.5" customHeight="1" spans="1:32">
      <c r="A23" s="154"/>
      <c r="B23" s="168">
        <v>10</v>
      </c>
      <c r="C23" s="169" t="s">
        <v>55</v>
      </c>
      <c r="D23" s="169"/>
      <c r="E23" s="170"/>
      <c r="F23" s="158" t="s">
        <v>56</v>
      </c>
      <c r="G23" s="166">
        <v>411127</v>
      </c>
      <c r="H23" s="167">
        <v>100</v>
      </c>
      <c r="I23" s="184"/>
      <c r="J23" s="185"/>
      <c r="K23" s="184"/>
      <c r="L23" s="185"/>
      <c r="M23" s="184"/>
      <c r="N23" s="185"/>
      <c r="O23" s="184"/>
      <c r="P23" s="185"/>
      <c r="Q23" s="184"/>
      <c r="R23" s="185"/>
      <c r="S23" s="184"/>
      <c r="T23" s="185"/>
      <c r="U23" s="184"/>
      <c r="V23" s="185"/>
      <c r="W23" s="184"/>
      <c r="X23" s="185"/>
      <c r="Y23" s="184"/>
      <c r="Z23" s="185"/>
      <c r="AA23" s="184"/>
      <c r="AB23" s="185"/>
      <c r="AC23" s="184"/>
      <c r="AD23" s="185"/>
      <c r="AE23" s="184"/>
      <c r="AF23" s="185"/>
    </row>
    <row r="24" spans="1:32">
      <c r="A24" s="171" t="s">
        <v>57</v>
      </c>
      <c r="B24" s="172"/>
      <c r="C24" s="172"/>
      <c r="D24" s="172"/>
      <c r="E24" s="173"/>
      <c r="F24" s="174"/>
      <c r="G24" s="152"/>
      <c r="H24" s="2"/>
      <c r="I24" s="188"/>
      <c r="J24" s="189"/>
      <c r="K24" s="188"/>
      <c r="L24" s="189"/>
      <c r="M24" s="188"/>
      <c r="N24" s="189"/>
      <c r="O24" s="188"/>
      <c r="P24" s="189"/>
      <c r="Q24" s="188"/>
      <c r="R24" s="189"/>
      <c r="S24" s="188"/>
      <c r="T24" s="189"/>
      <c r="U24" s="188"/>
      <c r="V24" s="189"/>
      <c r="W24" s="188"/>
      <c r="X24" s="189"/>
      <c r="Y24" s="188"/>
      <c r="Z24" s="189"/>
      <c r="AA24" s="188"/>
      <c r="AB24" s="189"/>
      <c r="AC24" s="188"/>
      <c r="AD24" s="189"/>
      <c r="AE24" s="188"/>
      <c r="AF24" s="189"/>
    </row>
    <row r="25" spans="2:10">
      <c r="B25" s="175"/>
      <c r="G25"/>
      <c r="H25"/>
      <c r="I25"/>
      <c r="J25"/>
    </row>
    <row r="26" spans="1:29">
      <c r="A26" s="176" t="s">
        <v>58</v>
      </c>
      <c r="B26" s="177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</row>
    <row r="27" spans="1:29">
      <c r="A27" s="63"/>
      <c r="B27" s="178" t="s">
        <v>59</v>
      </c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</row>
    <row r="28" spans="1:29">
      <c r="A28" s="63"/>
      <c r="B28" s="178" t="s">
        <v>60</v>
      </c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</row>
    <row r="29" spans="1:29">
      <c r="A29" s="63"/>
      <c r="B29" s="178" t="s">
        <v>61</v>
      </c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</row>
    <row r="30" spans="1:29">
      <c r="A30" s="63"/>
      <c r="B30" s="178" t="s">
        <v>62</v>
      </c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</row>
    <row r="31" spans="1:29">
      <c r="A31" s="63"/>
      <c r="B31" s="178" t="s">
        <v>63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</row>
    <row r="32" spans="1:29">
      <c r="A32" s="63"/>
      <c r="B32" s="178" t="s">
        <v>64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</row>
    <row r="33" spans="1:29">
      <c r="A33" s="63"/>
      <c r="B33" s="178" t="s">
        <v>65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</row>
    <row r="34" spans="1:29">
      <c r="A34" s="63"/>
      <c r="B34" s="178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</row>
    <row r="35" spans="1:10">
      <c r="A35" s="179"/>
      <c r="B35" s="175"/>
      <c r="G35"/>
      <c r="H35"/>
      <c r="I35"/>
      <c r="J35"/>
    </row>
    <row r="36" ht="14.25" spans="2:10">
      <c r="B36" s="175"/>
      <c r="D36" s="180"/>
      <c r="G36"/>
      <c r="H36"/>
      <c r="I36"/>
      <c r="J36"/>
    </row>
    <row r="37" ht="14.25" spans="2:10">
      <c r="B37" s="175"/>
      <c r="D37" s="180"/>
      <c r="G37"/>
      <c r="H37"/>
      <c r="I37"/>
      <c r="J37"/>
    </row>
    <row r="38" ht="14.25" spans="2:10">
      <c r="B38" s="175"/>
      <c r="D38" s="180"/>
      <c r="G38"/>
      <c r="H38"/>
      <c r="I38"/>
      <c r="J38"/>
    </row>
    <row r="39" ht="14.25" spans="2:10">
      <c r="B39" s="175"/>
      <c r="D39" s="180"/>
      <c r="G39"/>
      <c r="H39"/>
      <c r="I39"/>
      <c r="J39"/>
    </row>
    <row r="40" ht="14.25" spans="2:10">
      <c r="B40" s="175"/>
      <c r="D40" s="180"/>
      <c r="G40"/>
      <c r="H40"/>
      <c r="I40"/>
      <c r="J40"/>
    </row>
    <row r="41" ht="14.25" spans="2:10">
      <c r="B41" s="175"/>
      <c r="D41" s="181"/>
      <c r="G41"/>
      <c r="H41"/>
      <c r="I41"/>
      <c r="J41"/>
    </row>
    <row r="42" spans="2:10">
      <c r="B42" s="175"/>
      <c r="G42"/>
      <c r="H42"/>
      <c r="I42"/>
      <c r="J42"/>
    </row>
    <row r="43" spans="2:10">
      <c r="B43" s="175"/>
      <c r="G43"/>
      <c r="H43"/>
      <c r="I43"/>
      <c r="J43"/>
    </row>
  </sheetData>
  <mergeCells count="29">
    <mergeCell ref="I6:J6"/>
    <mergeCell ref="K6:L6"/>
    <mergeCell ref="M6:N6"/>
    <mergeCell ref="O6:P6"/>
    <mergeCell ref="Q6:R6"/>
    <mergeCell ref="S6:T6"/>
    <mergeCell ref="U6:V6"/>
    <mergeCell ref="W6:X6"/>
    <mergeCell ref="Y6:Z6"/>
    <mergeCell ref="AA6:AB6"/>
    <mergeCell ref="AC6:AD6"/>
    <mergeCell ref="AE6:AF6"/>
    <mergeCell ref="G7:H7"/>
    <mergeCell ref="C8:E8"/>
    <mergeCell ref="C9:E9"/>
    <mergeCell ref="C10:E10"/>
    <mergeCell ref="C11:E11"/>
    <mergeCell ref="D12:E12"/>
    <mergeCell ref="D13:E13"/>
    <mergeCell ref="D14:E14"/>
    <mergeCell ref="D16:E16"/>
    <mergeCell ref="D17:E17"/>
    <mergeCell ref="C18:E18"/>
    <mergeCell ref="C19:E19"/>
    <mergeCell ref="C20:E20"/>
    <mergeCell ref="C21:E21"/>
    <mergeCell ref="C22:E22"/>
    <mergeCell ref="C23:E23"/>
    <mergeCell ref="A24:E2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H30"/>
  <sheetViews>
    <sheetView showGridLines="0" zoomScale="70" zoomScaleNormal="70" zoomScaleSheetLayoutView="85" topLeftCell="A10" workbookViewId="0">
      <pane xSplit="9" topLeftCell="AA1" activePane="topRight" state="frozen"/>
      <selection/>
      <selection pane="topRight" activeCell="B21" sqref="B21"/>
    </sheetView>
  </sheetViews>
  <sheetFormatPr defaultColWidth="9" defaultRowHeight="15"/>
  <cols>
    <col min="1" max="1" width="5.56666666666667" style="61" customWidth="1"/>
    <col min="2" max="2" width="27.7083333333333" style="61" customWidth="1"/>
    <col min="3" max="3" width="25.8583333333333" style="62" customWidth="1"/>
    <col min="4" max="4" width="19.8583333333333" style="61" customWidth="1"/>
    <col min="5" max="5" width="18.5666666666667" style="61" customWidth="1"/>
    <col min="6" max="6" width="17.425" style="61" customWidth="1"/>
    <col min="7" max="7" width="18.5666666666667" style="61" customWidth="1"/>
    <col min="8" max="8" width="14.1416666666667" style="61" customWidth="1"/>
    <col min="9" max="9" width="6.85833333333333" style="61" customWidth="1"/>
    <col min="10" max="10" width="9.425" style="61" customWidth="1"/>
    <col min="11" max="11" width="8.425" style="61" customWidth="1"/>
    <col min="12" max="12" width="12" style="61" customWidth="1"/>
    <col min="13" max="13" width="16.2833333333333" style="61" hidden="1" customWidth="1"/>
    <col min="14" max="14" width="12.425" style="61" hidden="1" customWidth="1"/>
    <col min="15" max="16" width="11" style="61" hidden="1" customWidth="1"/>
    <col min="17" max="17" width="4.28333333333333" style="61" hidden="1" customWidth="1"/>
    <col min="18" max="18" width="3" style="61" hidden="1" customWidth="1"/>
    <col min="19" max="19" width="10.8583333333333" style="61" hidden="1" customWidth="1"/>
    <col min="20" max="20" width="13.425" style="61" hidden="1" customWidth="1"/>
    <col min="21" max="21" width="14.8583333333333" style="61" customWidth="1"/>
    <col min="22" max="22" width="18.8583333333333" style="61" customWidth="1"/>
    <col min="23" max="23" width="15.1416666666667" style="61" customWidth="1"/>
    <col min="24" max="24" width="15" style="61" customWidth="1"/>
    <col min="25" max="25" width="10.5666666666667" style="61" customWidth="1"/>
    <col min="26" max="26" width="11.425" style="61" customWidth="1"/>
    <col min="27" max="27" width="14.425" style="61" customWidth="1"/>
    <col min="28" max="28" width="12" style="61" customWidth="1"/>
    <col min="29" max="29" width="12.7083333333333" style="61" customWidth="1"/>
    <col min="30" max="31" width="12" style="61" customWidth="1"/>
    <col min="32" max="32" width="11.7083333333333" style="61" customWidth="1"/>
    <col min="33" max="33" width="14.2833333333333" style="61" customWidth="1"/>
    <col min="34" max="34" width="13.8583333333333" style="61" customWidth="1"/>
    <col min="35" max="35" width="12" style="61" customWidth="1"/>
    <col min="36" max="16384" width="9" style="61"/>
  </cols>
  <sheetData>
    <row r="1" ht="13.5" spans="1:1">
      <c r="A1" s="17" t="s">
        <v>0</v>
      </c>
    </row>
    <row r="2" ht="13.5" spans="1:1">
      <c r="A2" s="17" t="s">
        <v>1</v>
      </c>
    </row>
    <row r="3" ht="13.5" spans="1:1">
      <c r="A3" s="63" t="s">
        <v>2</v>
      </c>
    </row>
    <row r="4" ht="27.75" customHeight="1" spans="1:33">
      <c r="A4" s="64" t="s">
        <v>66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 t="s">
        <v>67</v>
      </c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</row>
    <row r="5" spans="1:33">
      <c r="A5" s="65" t="s">
        <v>68</v>
      </c>
      <c r="B5" s="66" t="s">
        <v>69</v>
      </c>
      <c r="C5" s="67"/>
      <c r="D5" s="67"/>
      <c r="E5" s="67"/>
      <c r="F5" s="67"/>
      <c r="G5" s="67"/>
      <c r="H5" s="67"/>
      <c r="I5" s="67"/>
      <c r="J5" s="67"/>
      <c r="K5" s="67"/>
      <c r="L5" s="82"/>
      <c r="M5" s="83" t="s">
        <v>70</v>
      </c>
      <c r="N5" s="83"/>
      <c r="O5" s="83"/>
      <c r="P5" s="83"/>
      <c r="Q5" s="83"/>
      <c r="R5" s="83"/>
      <c r="S5" s="83"/>
      <c r="T5" s="83"/>
      <c r="U5" s="94" t="s">
        <v>71</v>
      </c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116"/>
    </row>
    <row r="6" ht="30" customHeight="1" spans="1:33">
      <c r="A6" s="68"/>
      <c r="B6" s="69" t="s">
        <v>72</v>
      </c>
      <c r="C6" s="69" t="s">
        <v>73</v>
      </c>
      <c r="D6" s="65" t="s">
        <v>74</v>
      </c>
      <c r="E6" s="65" t="s">
        <v>75</v>
      </c>
      <c r="F6" s="69" t="s">
        <v>76</v>
      </c>
      <c r="G6" s="69" t="s">
        <v>77</v>
      </c>
      <c r="H6" s="69" t="s">
        <v>78</v>
      </c>
      <c r="I6" s="65" t="s">
        <v>79</v>
      </c>
      <c r="J6" s="69" t="s">
        <v>80</v>
      </c>
      <c r="K6" s="69" t="s">
        <v>81</v>
      </c>
      <c r="L6" s="69" t="s">
        <v>82</v>
      </c>
      <c r="M6" s="84" t="s">
        <v>83</v>
      </c>
      <c r="N6" s="84" t="s">
        <v>84</v>
      </c>
      <c r="O6" s="85" t="s">
        <v>85</v>
      </c>
      <c r="P6" s="84" t="s">
        <v>86</v>
      </c>
      <c r="Q6" s="96" t="s">
        <v>87</v>
      </c>
      <c r="R6" s="97"/>
      <c r="S6" s="98"/>
      <c r="T6" s="84" t="s">
        <v>88</v>
      </c>
      <c r="U6" s="99" t="s">
        <v>89</v>
      </c>
      <c r="V6" s="100" t="s">
        <v>90</v>
      </c>
      <c r="W6" s="101"/>
      <c r="X6" s="101"/>
      <c r="Y6" s="101"/>
      <c r="Z6" s="101"/>
      <c r="AA6" s="101"/>
      <c r="AB6" s="111"/>
      <c r="AC6" s="99" t="s">
        <v>91</v>
      </c>
      <c r="AD6" s="112"/>
      <c r="AE6" s="112"/>
      <c r="AF6" s="113"/>
      <c r="AG6" s="99" t="s">
        <v>92</v>
      </c>
    </row>
    <row r="7" ht="29.25" customHeight="1" spans="1:33">
      <c r="A7" s="68"/>
      <c r="B7" s="70"/>
      <c r="C7" s="70"/>
      <c r="D7" s="68"/>
      <c r="E7" s="68"/>
      <c r="F7" s="70"/>
      <c r="G7" s="70"/>
      <c r="H7" s="70"/>
      <c r="I7" s="68"/>
      <c r="J7" s="70"/>
      <c r="K7" s="70"/>
      <c r="L7" s="70"/>
      <c r="M7" s="86"/>
      <c r="N7" s="86"/>
      <c r="O7" s="87"/>
      <c r="P7" s="86"/>
      <c r="Q7" s="85" t="s">
        <v>93</v>
      </c>
      <c r="R7" s="85" t="s">
        <v>94</v>
      </c>
      <c r="S7" s="84" t="s">
        <v>95</v>
      </c>
      <c r="T7" s="86"/>
      <c r="U7" s="102"/>
      <c r="V7" s="99" t="s">
        <v>96</v>
      </c>
      <c r="W7" s="99" t="s">
        <v>97</v>
      </c>
      <c r="X7" s="99" t="s">
        <v>98</v>
      </c>
      <c r="Y7" s="114" t="s">
        <v>99</v>
      </c>
      <c r="Z7" s="114"/>
      <c r="AA7" s="114"/>
      <c r="AB7" s="114"/>
      <c r="AC7" s="102"/>
      <c r="AD7" s="114" t="s">
        <v>100</v>
      </c>
      <c r="AE7" s="114"/>
      <c r="AF7" s="114"/>
      <c r="AG7" s="102"/>
    </row>
    <row r="8" ht="29.25" customHeight="1" spans="1:33">
      <c r="A8" s="71"/>
      <c r="B8" s="72"/>
      <c r="C8" s="72"/>
      <c r="D8" s="71"/>
      <c r="E8" s="71"/>
      <c r="F8" s="72"/>
      <c r="G8" s="72"/>
      <c r="H8" s="72"/>
      <c r="I8" s="71"/>
      <c r="J8" s="72"/>
      <c r="K8" s="72"/>
      <c r="L8" s="72"/>
      <c r="M8" s="88"/>
      <c r="N8" s="88"/>
      <c r="O8" s="89"/>
      <c r="P8" s="88"/>
      <c r="Q8" s="89"/>
      <c r="R8" s="89"/>
      <c r="S8" s="88"/>
      <c r="T8" s="88"/>
      <c r="U8" s="102"/>
      <c r="V8" s="102"/>
      <c r="W8" s="102"/>
      <c r="X8" s="102"/>
      <c r="Y8" s="102" t="s">
        <v>101</v>
      </c>
      <c r="Z8" s="102" t="s">
        <v>102</v>
      </c>
      <c r="AA8" s="102" t="s">
        <v>103</v>
      </c>
      <c r="AB8" s="102" t="s">
        <v>104</v>
      </c>
      <c r="AC8" s="102"/>
      <c r="AD8" s="102" t="s">
        <v>93</v>
      </c>
      <c r="AE8" s="102" t="s">
        <v>94</v>
      </c>
      <c r="AF8" s="102" t="s">
        <v>104</v>
      </c>
      <c r="AG8" s="102"/>
    </row>
    <row r="9" spans="1:34">
      <c r="A9" s="73">
        <v>1</v>
      </c>
      <c r="B9" s="74" t="s">
        <v>105</v>
      </c>
      <c r="C9" s="75" t="s">
        <v>106</v>
      </c>
      <c r="D9" s="76"/>
      <c r="E9" s="190" t="s">
        <v>107</v>
      </c>
      <c r="F9" s="78">
        <v>45237</v>
      </c>
      <c r="G9" s="78">
        <v>45657</v>
      </c>
      <c r="H9" s="40" t="s">
        <v>108</v>
      </c>
      <c r="I9" s="40" t="s">
        <v>109</v>
      </c>
      <c r="J9" s="40" t="s">
        <v>110</v>
      </c>
      <c r="K9" s="41">
        <v>0</v>
      </c>
      <c r="L9" s="40" t="s">
        <v>111</v>
      </c>
      <c r="M9" s="90"/>
      <c r="N9" s="90"/>
      <c r="O9" s="91"/>
      <c r="P9" s="92"/>
      <c r="Q9" s="103"/>
      <c r="R9" s="103"/>
      <c r="S9" s="103"/>
      <c r="T9" s="104"/>
      <c r="U9" s="105">
        <v>5000000</v>
      </c>
      <c r="V9" s="106"/>
      <c r="W9" s="107"/>
      <c r="X9" s="108"/>
      <c r="Y9" s="107"/>
      <c r="Z9" s="107"/>
      <c r="AA9" s="107"/>
      <c r="AB9" s="110">
        <f>SUM(Y9:AA9)</f>
        <v>0</v>
      </c>
      <c r="AC9" s="115">
        <f>U9+V9+W9+X9+AB9</f>
        <v>5000000</v>
      </c>
      <c r="AD9" s="107"/>
      <c r="AE9" s="107"/>
      <c r="AF9" s="115">
        <f>SUM(AD9:AE9)</f>
        <v>0</v>
      </c>
      <c r="AG9" s="117">
        <v>0</v>
      </c>
      <c r="AH9" s="118"/>
    </row>
    <row r="10" spans="1:34">
      <c r="A10" s="73">
        <f>A9+1</f>
        <v>2</v>
      </c>
      <c r="B10" s="74" t="s">
        <v>112</v>
      </c>
      <c r="C10" s="191" t="s">
        <v>113</v>
      </c>
      <c r="D10" s="76"/>
      <c r="E10" s="190" t="s">
        <v>114</v>
      </c>
      <c r="F10" s="78">
        <v>44414</v>
      </c>
      <c r="G10" s="78">
        <v>45657</v>
      </c>
      <c r="H10" s="40" t="s">
        <v>108</v>
      </c>
      <c r="I10" s="40" t="s">
        <v>115</v>
      </c>
      <c r="J10" s="40" t="s">
        <v>116</v>
      </c>
      <c r="K10" s="41">
        <v>0</v>
      </c>
      <c r="L10" s="40" t="s">
        <v>117</v>
      </c>
      <c r="M10" s="90"/>
      <c r="N10" s="93"/>
      <c r="O10" s="91"/>
      <c r="P10" s="92"/>
      <c r="Q10" s="103"/>
      <c r="R10" s="103"/>
      <c r="S10" s="103"/>
      <c r="T10" s="104"/>
      <c r="U10" s="105">
        <v>4000000</v>
      </c>
      <c r="V10" s="109"/>
      <c r="W10" s="107"/>
      <c r="X10" s="108"/>
      <c r="Y10" s="107"/>
      <c r="Z10" s="107"/>
      <c r="AA10" s="107"/>
      <c r="AB10" s="110">
        <f t="shared" ref="AB10:AB13" si="0">SUM(Y10:AA10)</f>
        <v>0</v>
      </c>
      <c r="AC10" s="115">
        <f t="shared" ref="AC10:AC13" si="1">U10+V10+W10+X10+AB10</f>
        <v>4000000</v>
      </c>
      <c r="AD10" s="107"/>
      <c r="AE10" s="107"/>
      <c r="AF10" s="115">
        <f>SUM(AD10:AE10)</f>
        <v>0</v>
      </c>
      <c r="AG10" s="117">
        <v>0</v>
      </c>
      <c r="AH10" s="118"/>
    </row>
    <row r="11" spans="1:34">
      <c r="A11" s="73">
        <f t="shared" ref="A11:A21" si="2">A10+1</f>
        <v>3</v>
      </c>
      <c r="B11" s="74" t="s">
        <v>118</v>
      </c>
      <c r="C11" s="145" t="s">
        <v>113</v>
      </c>
      <c r="D11" s="76"/>
      <c r="E11" s="190" t="s">
        <v>119</v>
      </c>
      <c r="F11" s="78">
        <v>44915</v>
      </c>
      <c r="G11" s="78">
        <v>45657</v>
      </c>
      <c r="H11" s="40" t="s">
        <v>108</v>
      </c>
      <c r="I11" s="40" t="s">
        <v>120</v>
      </c>
      <c r="J11" s="40" t="s">
        <v>116</v>
      </c>
      <c r="K11" s="41">
        <v>0</v>
      </c>
      <c r="L11" s="40" t="s">
        <v>117</v>
      </c>
      <c r="M11" s="90"/>
      <c r="N11" s="90"/>
      <c r="O11" s="91"/>
      <c r="P11" s="92"/>
      <c r="Q11" s="103"/>
      <c r="R11" s="103"/>
      <c r="S11" s="103"/>
      <c r="T11" s="104"/>
      <c r="U11" s="105">
        <v>4000000</v>
      </c>
      <c r="V11" s="106"/>
      <c r="W11" s="107"/>
      <c r="X11" s="108"/>
      <c r="Y11" s="107"/>
      <c r="Z11" s="107"/>
      <c r="AA11" s="107"/>
      <c r="AB11" s="110">
        <f t="shared" si="0"/>
        <v>0</v>
      </c>
      <c r="AC11" s="115">
        <f t="shared" si="1"/>
        <v>4000000</v>
      </c>
      <c r="AD11" s="107"/>
      <c r="AE11" s="107"/>
      <c r="AF11" s="115">
        <f t="shared" ref="AF11:AF13" si="3">SUM(AD11:AE11)</f>
        <v>0</v>
      </c>
      <c r="AG11" s="117">
        <v>0</v>
      </c>
      <c r="AH11" s="118"/>
    </row>
    <row r="12" spans="1:34">
      <c r="A12" s="73">
        <f t="shared" si="2"/>
        <v>4</v>
      </c>
      <c r="B12" s="74" t="s">
        <v>121</v>
      </c>
      <c r="C12" s="75" t="s">
        <v>106</v>
      </c>
      <c r="D12" s="76"/>
      <c r="E12" s="77" t="s">
        <v>122</v>
      </c>
      <c r="F12" s="78">
        <v>45104</v>
      </c>
      <c r="G12" s="78">
        <v>45657</v>
      </c>
      <c r="H12" s="40" t="s">
        <v>108</v>
      </c>
      <c r="I12" s="40" t="s">
        <v>120</v>
      </c>
      <c r="J12" s="40" t="s">
        <v>116</v>
      </c>
      <c r="K12" s="41">
        <v>0</v>
      </c>
      <c r="L12" s="40" t="s">
        <v>117</v>
      </c>
      <c r="M12" s="90"/>
      <c r="N12" s="93"/>
      <c r="O12" s="91"/>
      <c r="P12" s="92"/>
      <c r="Q12" s="103"/>
      <c r="R12" s="103"/>
      <c r="S12" s="103"/>
      <c r="T12" s="104"/>
      <c r="U12" s="105">
        <v>4000000</v>
      </c>
      <c r="V12" s="109"/>
      <c r="W12" s="107"/>
      <c r="X12" s="108"/>
      <c r="Y12" s="107"/>
      <c r="Z12" s="107"/>
      <c r="AA12" s="107"/>
      <c r="AB12" s="110">
        <f t="shared" si="0"/>
        <v>0</v>
      </c>
      <c r="AC12" s="115">
        <f t="shared" si="1"/>
        <v>4000000</v>
      </c>
      <c r="AD12" s="107"/>
      <c r="AE12" s="107"/>
      <c r="AF12" s="115">
        <f t="shared" si="3"/>
        <v>0</v>
      </c>
      <c r="AG12" s="117">
        <v>0</v>
      </c>
      <c r="AH12" s="118"/>
    </row>
    <row r="13" spans="1:34">
      <c r="A13" s="73">
        <f t="shared" si="2"/>
        <v>5</v>
      </c>
      <c r="B13" s="74" t="s">
        <v>123</v>
      </c>
      <c r="C13" s="75" t="s">
        <v>106</v>
      </c>
      <c r="D13" s="76"/>
      <c r="E13" s="77" t="s">
        <v>124</v>
      </c>
      <c r="F13" s="78">
        <v>44774</v>
      </c>
      <c r="G13" s="78">
        <v>45657</v>
      </c>
      <c r="H13" s="40" t="s">
        <v>108</v>
      </c>
      <c r="I13" s="40" t="s">
        <v>109</v>
      </c>
      <c r="J13" s="40" t="s">
        <v>110</v>
      </c>
      <c r="K13" s="41">
        <v>0</v>
      </c>
      <c r="L13" s="40" t="s">
        <v>117</v>
      </c>
      <c r="M13" s="90"/>
      <c r="N13" s="90"/>
      <c r="O13" s="91"/>
      <c r="P13" s="92"/>
      <c r="Q13" s="103"/>
      <c r="R13" s="103"/>
      <c r="S13" s="103"/>
      <c r="T13" s="104"/>
      <c r="U13" s="105">
        <v>5000000</v>
      </c>
      <c r="V13" s="106"/>
      <c r="W13" s="107"/>
      <c r="X13" s="108"/>
      <c r="Y13" s="107"/>
      <c r="Z13" s="107"/>
      <c r="AA13" s="107"/>
      <c r="AB13" s="110">
        <f t="shared" si="0"/>
        <v>0</v>
      </c>
      <c r="AC13" s="115">
        <f t="shared" si="1"/>
        <v>5000000</v>
      </c>
      <c r="AD13" s="107"/>
      <c r="AE13" s="107"/>
      <c r="AF13" s="115">
        <f t="shared" si="3"/>
        <v>0</v>
      </c>
      <c r="AG13" s="117">
        <v>0</v>
      </c>
      <c r="AH13" s="118"/>
    </row>
    <row r="14" spans="1:34">
      <c r="A14" s="73">
        <f t="shared" si="2"/>
        <v>6</v>
      </c>
      <c r="B14" s="80" t="s">
        <v>125</v>
      </c>
      <c r="C14" s="75" t="s">
        <v>106</v>
      </c>
      <c r="D14" s="76"/>
      <c r="E14" s="77" t="s">
        <v>126</v>
      </c>
      <c r="F14" s="78">
        <v>45345</v>
      </c>
      <c r="G14" s="78">
        <v>45657</v>
      </c>
      <c r="H14" s="40" t="s">
        <v>108</v>
      </c>
      <c r="I14" s="40" t="s">
        <v>109</v>
      </c>
      <c r="J14" s="40" t="s">
        <v>110</v>
      </c>
      <c r="K14" s="41">
        <v>0</v>
      </c>
      <c r="L14" s="40" t="s">
        <v>111</v>
      </c>
      <c r="M14" s="90"/>
      <c r="N14" s="91"/>
      <c r="O14" s="91"/>
      <c r="P14" s="92"/>
      <c r="Q14" s="103"/>
      <c r="R14" s="103"/>
      <c r="S14" s="103"/>
      <c r="T14" s="104"/>
      <c r="U14" s="105">
        <v>5000000</v>
      </c>
      <c r="V14" s="110"/>
      <c r="W14" s="108"/>
      <c r="X14" s="108"/>
      <c r="Y14" s="107"/>
      <c r="Z14" s="107"/>
      <c r="AA14" s="107"/>
      <c r="AB14" s="110">
        <f t="shared" ref="AB14:AB16" si="4">SUM(Y14:AA14)</f>
        <v>0</v>
      </c>
      <c r="AC14" s="115">
        <f t="shared" ref="AC14:AC16" si="5">U14+V14+W14+X14+AB14</f>
        <v>5000000</v>
      </c>
      <c r="AD14" s="107">
        <v>0</v>
      </c>
      <c r="AE14" s="107">
        <v>0</v>
      </c>
      <c r="AF14" s="115">
        <f t="shared" ref="AF14:AF16" si="6">SUM(AD14:AE14)</f>
        <v>0</v>
      </c>
      <c r="AG14" s="117">
        <v>0</v>
      </c>
      <c r="AH14" s="118"/>
    </row>
    <row r="15" spans="1:34">
      <c r="A15" s="73">
        <f t="shared" si="2"/>
        <v>7</v>
      </c>
      <c r="B15" s="80" t="s">
        <v>127</v>
      </c>
      <c r="C15" s="75" t="s">
        <v>106</v>
      </c>
      <c r="D15" s="76"/>
      <c r="E15" s="77" t="s">
        <v>128</v>
      </c>
      <c r="F15" s="78">
        <v>44954</v>
      </c>
      <c r="G15" s="78">
        <v>45657</v>
      </c>
      <c r="H15" s="40" t="s">
        <v>129</v>
      </c>
      <c r="I15" s="40" t="s">
        <v>120</v>
      </c>
      <c r="J15" s="40" t="s">
        <v>116</v>
      </c>
      <c r="K15" s="41">
        <v>0.06</v>
      </c>
      <c r="L15" s="40" t="s">
        <v>130</v>
      </c>
      <c r="M15" s="90"/>
      <c r="N15" s="91"/>
      <c r="O15" s="91"/>
      <c r="P15" s="92"/>
      <c r="Q15" s="103"/>
      <c r="R15" s="103"/>
      <c r="S15" s="103"/>
      <c r="T15" s="104"/>
      <c r="U15" s="105">
        <v>15000000</v>
      </c>
      <c r="V15" s="110"/>
      <c r="W15" s="108"/>
      <c r="X15" s="108"/>
      <c r="Y15" s="107"/>
      <c r="Z15" s="107"/>
      <c r="AA15" s="107"/>
      <c r="AB15" s="110">
        <f t="shared" si="4"/>
        <v>0</v>
      </c>
      <c r="AC15" s="115">
        <f t="shared" si="5"/>
        <v>15000000</v>
      </c>
      <c r="AD15" s="107">
        <v>0</v>
      </c>
      <c r="AE15" s="107">
        <v>0</v>
      </c>
      <c r="AF15" s="115">
        <f t="shared" si="6"/>
        <v>0</v>
      </c>
      <c r="AG15" s="117">
        <v>900000</v>
      </c>
      <c r="AH15" s="118"/>
    </row>
    <row r="16" spans="1:34">
      <c r="A16" s="73">
        <f t="shared" si="2"/>
        <v>8</v>
      </c>
      <c r="B16" s="80" t="s">
        <v>131</v>
      </c>
      <c r="C16" s="75" t="s">
        <v>106</v>
      </c>
      <c r="D16" s="76"/>
      <c r="E16" s="77" t="s">
        <v>132</v>
      </c>
      <c r="F16" s="78">
        <v>45376</v>
      </c>
      <c r="G16" s="78">
        <v>45657</v>
      </c>
      <c r="H16" s="40" t="s">
        <v>129</v>
      </c>
      <c r="I16" s="40" t="s">
        <v>109</v>
      </c>
      <c r="J16" s="40" t="s">
        <v>110</v>
      </c>
      <c r="K16" s="41">
        <v>0</v>
      </c>
      <c r="L16" s="40" t="s">
        <v>111</v>
      </c>
      <c r="M16" s="90"/>
      <c r="N16" s="91"/>
      <c r="O16" s="91"/>
      <c r="P16" s="92"/>
      <c r="Q16" s="103"/>
      <c r="R16" s="103"/>
      <c r="S16" s="103"/>
      <c r="T16" s="104"/>
      <c r="U16" s="146">
        <v>5000000</v>
      </c>
      <c r="V16" s="110"/>
      <c r="W16" s="108"/>
      <c r="X16" s="108"/>
      <c r="Y16" s="107"/>
      <c r="Z16" s="107"/>
      <c r="AA16" s="107"/>
      <c r="AB16" s="110">
        <f t="shared" si="4"/>
        <v>0</v>
      </c>
      <c r="AC16" s="115">
        <f t="shared" si="5"/>
        <v>5000000</v>
      </c>
      <c r="AD16" s="107">
        <v>0</v>
      </c>
      <c r="AE16" s="107">
        <v>0</v>
      </c>
      <c r="AF16" s="115">
        <f t="shared" si="6"/>
        <v>0</v>
      </c>
      <c r="AG16" s="117">
        <v>0</v>
      </c>
      <c r="AH16" s="118"/>
    </row>
    <row r="17" spans="1:34">
      <c r="A17" s="73">
        <f t="shared" si="2"/>
        <v>9</v>
      </c>
      <c r="B17" s="80" t="s">
        <v>133</v>
      </c>
      <c r="C17" s="75" t="s">
        <v>106</v>
      </c>
      <c r="D17" s="76"/>
      <c r="E17" s="77" t="s">
        <v>134</v>
      </c>
      <c r="F17" s="78">
        <v>44839</v>
      </c>
      <c r="G17" s="78">
        <v>45657</v>
      </c>
      <c r="H17" s="40" t="s">
        <v>129</v>
      </c>
      <c r="I17" s="40" t="s">
        <v>135</v>
      </c>
      <c r="J17" s="40" t="s">
        <v>116</v>
      </c>
      <c r="K17" s="41">
        <v>0.015</v>
      </c>
      <c r="L17" s="40" t="s">
        <v>136</v>
      </c>
      <c r="M17" s="90"/>
      <c r="N17" s="91"/>
      <c r="O17" s="91"/>
      <c r="P17" s="92"/>
      <c r="Q17" s="103"/>
      <c r="R17" s="103"/>
      <c r="S17" s="103"/>
      <c r="T17" s="104"/>
      <c r="U17" s="146">
        <v>10000000</v>
      </c>
      <c r="V17" s="110"/>
      <c r="W17" s="108"/>
      <c r="X17" s="108"/>
      <c r="Y17" s="107"/>
      <c r="Z17" s="107"/>
      <c r="AA17" s="107"/>
      <c r="AB17" s="110">
        <f t="shared" ref="AB17:AB21" si="7">SUM(Y17:AA17)</f>
        <v>0</v>
      </c>
      <c r="AC17" s="115">
        <f t="shared" ref="AC17:AC21" si="8">U17+V17+W17+X17+AB17</f>
        <v>10000000</v>
      </c>
      <c r="AD17" s="107">
        <v>0</v>
      </c>
      <c r="AE17" s="107">
        <v>0</v>
      </c>
      <c r="AF17" s="115">
        <f t="shared" ref="AF17:AF21" si="9">SUM(AD17:AE17)</f>
        <v>0</v>
      </c>
      <c r="AG17" s="117">
        <v>150000</v>
      </c>
      <c r="AH17" s="118"/>
    </row>
    <row r="18" spans="1:34">
      <c r="A18" s="73">
        <f t="shared" si="2"/>
        <v>10</v>
      </c>
      <c r="B18" s="80" t="s">
        <v>137</v>
      </c>
      <c r="C18" s="75" t="s">
        <v>106</v>
      </c>
      <c r="D18" s="76"/>
      <c r="E18" s="77" t="s">
        <v>138</v>
      </c>
      <c r="F18" s="78">
        <v>44646</v>
      </c>
      <c r="G18" s="78">
        <v>45657</v>
      </c>
      <c r="H18" s="40" t="s">
        <v>129</v>
      </c>
      <c r="I18" s="40" t="s">
        <v>139</v>
      </c>
      <c r="J18" s="40" t="s">
        <v>116</v>
      </c>
      <c r="K18" s="41">
        <v>0.015</v>
      </c>
      <c r="L18" s="40" t="s">
        <v>136</v>
      </c>
      <c r="M18" s="90"/>
      <c r="N18" s="91"/>
      <c r="O18" s="91"/>
      <c r="P18" s="92"/>
      <c r="Q18" s="103"/>
      <c r="R18" s="103"/>
      <c r="S18" s="103"/>
      <c r="T18" s="104"/>
      <c r="U18" s="146">
        <v>10000000</v>
      </c>
      <c r="V18" s="110"/>
      <c r="W18" s="108"/>
      <c r="X18" s="108"/>
      <c r="Y18" s="107"/>
      <c r="Z18" s="107"/>
      <c r="AA18" s="107"/>
      <c r="AB18" s="110">
        <f t="shared" si="7"/>
        <v>0</v>
      </c>
      <c r="AC18" s="115">
        <f t="shared" si="8"/>
        <v>10000000</v>
      </c>
      <c r="AD18" s="107">
        <v>0</v>
      </c>
      <c r="AE18" s="107">
        <v>0</v>
      </c>
      <c r="AF18" s="115">
        <f t="shared" si="9"/>
        <v>0</v>
      </c>
      <c r="AG18" s="117">
        <v>150000</v>
      </c>
      <c r="AH18" s="118"/>
    </row>
    <row r="19" spans="1:34">
      <c r="A19" s="73">
        <f t="shared" si="2"/>
        <v>11</v>
      </c>
      <c r="B19" s="80" t="s">
        <v>140</v>
      </c>
      <c r="C19" s="75" t="s">
        <v>106</v>
      </c>
      <c r="D19" s="76"/>
      <c r="E19" s="77" t="s">
        <v>141</v>
      </c>
      <c r="F19" s="78">
        <v>44910</v>
      </c>
      <c r="G19" s="78">
        <v>45657</v>
      </c>
      <c r="H19" s="40" t="s">
        <v>108</v>
      </c>
      <c r="I19" s="40" t="s">
        <v>115</v>
      </c>
      <c r="J19" s="40" t="s">
        <v>116</v>
      </c>
      <c r="K19" s="41">
        <v>0.015</v>
      </c>
      <c r="L19" s="40" t="s">
        <v>130</v>
      </c>
      <c r="M19" s="90"/>
      <c r="N19" s="91"/>
      <c r="O19" s="91"/>
      <c r="P19" s="92"/>
      <c r="Q19" s="103"/>
      <c r="R19" s="103"/>
      <c r="S19" s="103"/>
      <c r="T19" s="104"/>
      <c r="U19" s="146">
        <v>10000000</v>
      </c>
      <c r="V19" s="110"/>
      <c r="W19" s="108"/>
      <c r="X19" s="108"/>
      <c r="Y19" s="107"/>
      <c r="Z19" s="107"/>
      <c r="AA19" s="107"/>
      <c r="AB19" s="110">
        <f t="shared" si="7"/>
        <v>0</v>
      </c>
      <c r="AC19" s="115">
        <f t="shared" si="8"/>
        <v>10000000</v>
      </c>
      <c r="AD19" s="107">
        <v>0</v>
      </c>
      <c r="AE19" s="107">
        <v>0</v>
      </c>
      <c r="AF19" s="115">
        <f t="shared" si="9"/>
        <v>0</v>
      </c>
      <c r="AG19" s="117">
        <v>150000</v>
      </c>
      <c r="AH19" s="118"/>
    </row>
    <row r="20" spans="1:34">
      <c r="A20" s="73">
        <f t="shared" si="2"/>
        <v>12</v>
      </c>
      <c r="B20" s="80" t="s">
        <v>142</v>
      </c>
      <c r="C20" s="75" t="s">
        <v>106</v>
      </c>
      <c r="D20" s="76"/>
      <c r="E20" s="77" t="s">
        <v>143</v>
      </c>
      <c r="F20" s="78">
        <v>45275</v>
      </c>
      <c r="G20" s="78">
        <v>45657</v>
      </c>
      <c r="H20" s="40" t="s">
        <v>108</v>
      </c>
      <c r="I20" s="40" t="s">
        <v>144</v>
      </c>
      <c r="J20" s="40" t="s">
        <v>145</v>
      </c>
      <c r="K20" s="41">
        <v>0.01</v>
      </c>
      <c r="L20" s="40" t="s">
        <v>130</v>
      </c>
      <c r="M20" s="90"/>
      <c r="N20" s="91"/>
      <c r="O20" s="91"/>
      <c r="P20" s="92"/>
      <c r="Q20" s="103"/>
      <c r="R20" s="103"/>
      <c r="S20" s="103"/>
      <c r="T20" s="104"/>
      <c r="U20" s="146">
        <v>8160000</v>
      </c>
      <c r="V20" s="110"/>
      <c r="W20" s="108"/>
      <c r="X20" s="108"/>
      <c r="Y20" s="107"/>
      <c r="Z20" s="107"/>
      <c r="AA20" s="107"/>
      <c r="AB20" s="110">
        <f t="shared" si="7"/>
        <v>0</v>
      </c>
      <c r="AC20" s="115">
        <f t="shared" si="8"/>
        <v>8160000</v>
      </c>
      <c r="AD20" s="107">
        <v>0</v>
      </c>
      <c r="AE20" s="107">
        <v>0</v>
      </c>
      <c r="AF20" s="115">
        <f t="shared" si="9"/>
        <v>0</v>
      </c>
      <c r="AG20" s="117">
        <v>81600</v>
      </c>
      <c r="AH20" s="118"/>
    </row>
    <row r="21" spans="1:34">
      <c r="A21" s="73">
        <f t="shared" si="2"/>
        <v>13</v>
      </c>
      <c r="B21" s="80" t="s">
        <v>146</v>
      </c>
      <c r="C21" s="75" t="s">
        <v>106</v>
      </c>
      <c r="D21" s="76"/>
      <c r="E21" s="77" t="s">
        <v>147</v>
      </c>
      <c r="F21" s="78">
        <v>45352</v>
      </c>
      <c r="G21" s="78">
        <v>45657</v>
      </c>
      <c r="H21" s="40" t="s">
        <v>129</v>
      </c>
      <c r="I21" s="40" t="s">
        <v>115</v>
      </c>
      <c r="J21" s="40" t="s">
        <v>116</v>
      </c>
      <c r="K21" s="41">
        <v>0</v>
      </c>
      <c r="L21" s="40" t="s">
        <v>148</v>
      </c>
      <c r="M21" s="90"/>
      <c r="N21" s="91"/>
      <c r="O21" s="91"/>
      <c r="P21" s="92"/>
      <c r="Q21" s="103"/>
      <c r="R21" s="103"/>
      <c r="S21" s="103"/>
      <c r="T21" s="104"/>
      <c r="U21" s="146">
        <v>6000000</v>
      </c>
      <c r="V21" s="110"/>
      <c r="W21" s="108"/>
      <c r="X21" s="108"/>
      <c r="Y21" s="107"/>
      <c r="Z21" s="107"/>
      <c r="AA21" s="107"/>
      <c r="AB21" s="110">
        <f t="shared" si="7"/>
        <v>0</v>
      </c>
      <c r="AC21" s="115">
        <f t="shared" si="8"/>
        <v>6000000</v>
      </c>
      <c r="AD21" s="107">
        <v>0</v>
      </c>
      <c r="AE21" s="107">
        <v>0</v>
      </c>
      <c r="AF21" s="115">
        <f t="shared" si="9"/>
        <v>0</v>
      </c>
      <c r="AG21" s="117">
        <v>0</v>
      </c>
      <c r="AH21" s="118"/>
    </row>
    <row r="22" s="60" customFormat="1" spans="1:33">
      <c r="A22" s="119" t="s">
        <v>149</v>
      </c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6"/>
      <c r="N22" s="127"/>
      <c r="O22" s="128"/>
      <c r="P22" s="129"/>
      <c r="Q22" s="103"/>
      <c r="R22" s="103"/>
      <c r="S22" s="103"/>
      <c r="T22" s="104"/>
      <c r="U22" s="131">
        <f>SUM(U9:U21)</f>
        <v>91160000</v>
      </c>
      <c r="V22" s="131">
        <f t="shared" ref="V22:AG22" si="10">SUM(V9:V21)</f>
        <v>0</v>
      </c>
      <c r="W22" s="131">
        <f t="shared" si="10"/>
        <v>0</v>
      </c>
      <c r="X22" s="131">
        <f t="shared" si="10"/>
        <v>0</v>
      </c>
      <c r="Y22" s="131">
        <f t="shared" si="10"/>
        <v>0</v>
      </c>
      <c r="Z22" s="131">
        <f t="shared" si="10"/>
        <v>0</v>
      </c>
      <c r="AA22" s="131">
        <f t="shared" si="10"/>
        <v>0</v>
      </c>
      <c r="AB22" s="131">
        <f t="shared" si="10"/>
        <v>0</v>
      </c>
      <c r="AC22" s="131">
        <f t="shared" si="10"/>
        <v>91160000</v>
      </c>
      <c r="AD22" s="131">
        <f t="shared" si="10"/>
        <v>0</v>
      </c>
      <c r="AE22" s="131">
        <f t="shared" si="10"/>
        <v>0</v>
      </c>
      <c r="AF22" s="131">
        <f t="shared" si="10"/>
        <v>0</v>
      </c>
      <c r="AG22" s="133">
        <f t="shared" si="10"/>
        <v>1431600</v>
      </c>
    </row>
    <row r="23" spans="3:20">
      <c r="C23" s="121"/>
      <c r="D23" s="122"/>
      <c r="E23" s="123"/>
      <c r="F23" s="124"/>
      <c r="G23" s="124"/>
      <c r="H23" s="125"/>
      <c r="I23" s="125"/>
      <c r="J23" s="125"/>
      <c r="K23" s="125"/>
      <c r="L23" s="125"/>
      <c r="P23" s="130"/>
      <c r="T23" s="132"/>
    </row>
    <row r="24" spans="31:33">
      <c r="AE24" s="138" t="s">
        <v>150</v>
      </c>
      <c r="AF24" s="138"/>
      <c r="AG24" s="142">
        <f>AG22</f>
        <v>1431600</v>
      </c>
    </row>
    <row r="25" ht="44.25" customHeight="1" spans="1:33">
      <c r="A25" s="134"/>
      <c r="B25" s="135"/>
      <c r="C25" s="136"/>
      <c r="D25" s="135"/>
      <c r="E25" s="135"/>
      <c r="F25" s="135"/>
      <c r="G25" s="135"/>
      <c r="H25" s="135"/>
      <c r="AE25" s="138" t="s">
        <v>151</v>
      </c>
      <c r="AF25" s="138"/>
      <c r="AG25" s="107">
        <v>0</v>
      </c>
    </row>
    <row r="26" ht="31.5" customHeight="1" spans="1:33">
      <c r="A26" s="134"/>
      <c r="AE26" s="139" t="s">
        <v>152</v>
      </c>
      <c r="AF26" s="139"/>
      <c r="AG26" s="143"/>
    </row>
    <row r="27" ht="32.25" customHeight="1" spans="1:33">
      <c r="A27" s="134"/>
      <c r="AE27" s="139" t="s">
        <v>153</v>
      </c>
      <c r="AF27" s="139"/>
      <c r="AG27" s="143"/>
    </row>
    <row r="28" ht="34.5" customHeight="1" spans="1:33">
      <c r="A28" s="137"/>
      <c r="AE28" s="140" t="s">
        <v>154</v>
      </c>
      <c r="AF28" s="141"/>
      <c r="AG28" s="143"/>
    </row>
    <row r="29" ht="36.75" customHeight="1" spans="31:33">
      <c r="AE29" s="138" t="s">
        <v>155</v>
      </c>
      <c r="AF29" s="138"/>
      <c r="AG29" s="144">
        <f>SUM(AG24:AG28)</f>
        <v>1431600</v>
      </c>
    </row>
    <row r="30" ht="27.75" customHeight="1"/>
  </sheetData>
  <autoFilter ref="A8:AG22">
    <extLst/>
  </autoFilter>
  <mergeCells count="43">
    <mergeCell ref="A4:T4"/>
    <mergeCell ref="U4:AG4"/>
    <mergeCell ref="B5:L5"/>
    <mergeCell ref="M5:T5"/>
    <mergeCell ref="U5:AG5"/>
    <mergeCell ref="Q6:S6"/>
    <mergeCell ref="V6:AB6"/>
    <mergeCell ref="AD6:AF6"/>
    <mergeCell ref="Y7:AB7"/>
    <mergeCell ref="AD7:AF7"/>
    <mergeCell ref="A22:M22"/>
    <mergeCell ref="AE24:AF24"/>
    <mergeCell ref="AE25:AF25"/>
    <mergeCell ref="AE26:AF26"/>
    <mergeCell ref="AE27:AF27"/>
    <mergeCell ref="AE28:AF28"/>
    <mergeCell ref="AE29:AF29"/>
    <mergeCell ref="A5:A8"/>
    <mergeCell ref="B6:B8"/>
    <mergeCell ref="C6:C8"/>
    <mergeCell ref="D6:D8"/>
    <mergeCell ref="E6:E8"/>
    <mergeCell ref="F6:F8"/>
    <mergeCell ref="G6:G8"/>
    <mergeCell ref="H6:H8"/>
    <mergeCell ref="I6:I8"/>
    <mergeCell ref="J6:J8"/>
    <mergeCell ref="K6:K8"/>
    <mergeCell ref="L6:L8"/>
    <mergeCell ref="M6:M8"/>
    <mergeCell ref="N6:N8"/>
    <mergeCell ref="O6:O8"/>
    <mergeCell ref="P6:P8"/>
    <mergeCell ref="Q7:Q8"/>
    <mergeCell ref="R7:R8"/>
    <mergeCell ref="S7:S8"/>
    <mergeCell ref="T6:T8"/>
    <mergeCell ref="U6:U8"/>
    <mergeCell ref="V7:V8"/>
    <mergeCell ref="W7:W8"/>
    <mergeCell ref="X7:X8"/>
    <mergeCell ref="AC6:AC8"/>
    <mergeCell ref="AG6:AG8"/>
  </mergeCells>
  <conditionalFormatting sqref="AH9">
    <cfRule type="duplicateValues" dxfId="0" priority="32"/>
  </conditionalFormatting>
  <conditionalFormatting sqref="B9:B13">
    <cfRule type="duplicateValues" dxfId="0" priority="31"/>
  </conditionalFormatting>
  <conditionalFormatting sqref="B14:B16">
    <cfRule type="duplicateValues" dxfId="0" priority="38"/>
  </conditionalFormatting>
  <conditionalFormatting sqref="B17:B21">
    <cfRule type="duplicateValues" dxfId="0" priority="6"/>
  </conditionalFormatting>
  <conditionalFormatting sqref="U9:U13">
    <cfRule type="cellIs" dxfId="1" priority="24" operator="equal">
      <formula>"4 (2)"</formula>
    </cfRule>
    <cfRule type="cellIs" dxfId="2" priority="25" operator="equal">
      <formula>23</formula>
    </cfRule>
  </conditionalFormatting>
  <conditionalFormatting sqref="AH10:AH21">
    <cfRule type="duplicateValues" dxfId="0" priority="1"/>
  </conditionalFormatting>
  <conditionalFormatting sqref="B23:B1048576 B1:B8">
    <cfRule type="duplicateValues" dxfId="0" priority="29"/>
  </conditionalFormatting>
  <conditionalFormatting sqref="M9:M16 U14:U16">
    <cfRule type="cellIs" dxfId="1" priority="27" operator="equal">
      <formula>"4 (2)"</formula>
    </cfRule>
    <cfRule type="cellIs" dxfId="2" priority="28" operator="equal">
      <formula>23</formula>
    </cfRule>
  </conditionalFormatting>
  <conditionalFormatting sqref="N9:O16">
    <cfRule type="containsText" dxfId="3" priority="26" operator="between" text="RENT">
      <formula>NOT(ISERROR(SEARCH("RENT",N9)))</formula>
    </cfRule>
  </conditionalFormatting>
  <conditionalFormatting sqref="M17:M21 U17:U21">
    <cfRule type="cellIs" dxfId="1" priority="4" operator="equal">
      <formula>"4 (2)"</formula>
    </cfRule>
    <cfRule type="cellIs" dxfId="2" priority="5" operator="equal">
      <formula>23</formula>
    </cfRule>
  </conditionalFormatting>
  <conditionalFormatting sqref="N17:O21">
    <cfRule type="containsText" dxfId="3" priority="3" operator="between" text="RENT">
      <formula>NOT(ISERROR(SEARCH("RENT",N17)))</formula>
    </cfRule>
  </conditionalFormatting>
  <pageMargins left="0.708661417322835" right="0.708661417322835" top="0.748031496062992" bottom="0.748031496062992" header="0.31496062992126" footer="0.31496062992126"/>
  <pageSetup paperSize="9" scale="52" orientation="landscape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H30"/>
  <sheetViews>
    <sheetView showGridLines="0" zoomScale="70" zoomScaleNormal="70" zoomScaleSheetLayoutView="85" workbookViewId="0">
      <pane xSplit="9" topLeftCell="AA1" activePane="topRight" state="frozen"/>
      <selection/>
      <selection pane="topRight" activeCell="AG15" sqref="AG15"/>
    </sheetView>
  </sheetViews>
  <sheetFormatPr defaultColWidth="9" defaultRowHeight="15"/>
  <cols>
    <col min="1" max="1" width="5.56666666666667" style="61" customWidth="1"/>
    <col min="2" max="2" width="27.7083333333333" style="61" customWidth="1"/>
    <col min="3" max="3" width="20.7083333333333" style="62" customWidth="1"/>
    <col min="4" max="4" width="19.8583333333333" style="61" customWidth="1"/>
    <col min="5" max="5" width="18.5666666666667" style="61" customWidth="1"/>
    <col min="6" max="6" width="17.425" style="61" customWidth="1"/>
    <col min="7" max="7" width="18.5666666666667" style="61" customWidth="1"/>
    <col min="8" max="8" width="14.1416666666667" style="61" customWidth="1"/>
    <col min="9" max="9" width="6.85833333333333" style="61" customWidth="1"/>
    <col min="10" max="10" width="9.425" style="61" customWidth="1"/>
    <col min="11" max="11" width="8.425" style="61" customWidth="1"/>
    <col min="12" max="12" width="12" style="61" customWidth="1"/>
    <col min="13" max="13" width="16.2833333333333" style="61" hidden="1" customWidth="1"/>
    <col min="14" max="14" width="12.425" style="61" hidden="1" customWidth="1"/>
    <col min="15" max="16" width="11" style="61" hidden="1" customWidth="1"/>
    <col min="17" max="17" width="4.28333333333333" style="61" hidden="1" customWidth="1"/>
    <col min="18" max="18" width="3" style="61" hidden="1" customWidth="1"/>
    <col min="19" max="19" width="10.8583333333333" style="61" hidden="1" customWidth="1"/>
    <col min="20" max="20" width="13.425" style="61" hidden="1" customWidth="1"/>
    <col min="21" max="21" width="14.8583333333333" style="61" customWidth="1"/>
    <col min="22" max="22" width="18.8583333333333" style="61" customWidth="1"/>
    <col min="23" max="23" width="15.1416666666667" style="61" customWidth="1"/>
    <col min="24" max="24" width="15" style="61" customWidth="1"/>
    <col min="25" max="25" width="10.5666666666667" style="61" customWidth="1"/>
    <col min="26" max="26" width="11.425" style="61" customWidth="1"/>
    <col min="27" max="27" width="14.425" style="61" customWidth="1"/>
    <col min="28" max="28" width="12" style="61" customWidth="1"/>
    <col min="29" max="29" width="12.7083333333333" style="61" customWidth="1"/>
    <col min="30" max="31" width="12" style="61" customWidth="1"/>
    <col min="32" max="32" width="11.7083333333333" style="61" customWidth="1"/>
    <col min="33" max="33" width="14.2833333333333" style="61" customWidth="1"/>
    <col min="34" max="34" width="13.8583333333333" style="61" customWidth="1"/>
    <col min="35" max="35" width="12" style="61" customWidth="1"/>
    <col min="36" max="16384" width="9" style="61"/>
  </cols>
  <sheetData>
    <row r="1" ht="13.5" spans="1:1">
      <c r="A1" s="17" t="s">
        <v>0</v>
      </c>
    </row>
    <row r="2" ht="13.5" spans="1:1">
      <c r="A2" s="17" t="s">
        <v>1</v>
      </c>
    </row>
    <row r="3" ht="13.5" spans="1:1">
      <c r="A3" s="63" t="s">
        <v>2</v>
      </c>
    </row>
    <row r="4" ht="27.75" customHeight="1" spans="1:33">
      <c r="A4" s="64" t="s">
        <v>66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 t="s">
        <v>67</v>
      </c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</row>
    <row r="5" spans="1:33">
      <c r="A5" s="65" t="s">
        <v>68</v>
      </c>
      <c r="B5" s="66" t="s">
        <v>69</v>
      </c>
      <c r="C5" s="67"/>
      <c r="D5" s="67"/>
      <c r="E5" s="67"/>
      <c r="F5" s="67"/>
      <c r="G5" s="67"/>
      <c r="H5" s="67"/>
      <c r="I5" s="67"/>
      <c r="J5" s="67"/>
      <c r="K5" s="67"/>
      <c r="L5" s="82"/>
      <c r="M5" s="83" t="s">
        <v>70</v>
      </c>
      <c r="N5" s="83"/>
      <c r="O5" s="83"/>
      <c r="P5" s="83"/>
      <c r="Q5" s="83"/>
      <c r="R5" s="83"/>
      <c r="S5" s="83"/>
      <c r="T5" s="83"/>
      <c r="U5" s="94" t="s">
        <v>71</v>
      </c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116"/>
    </row>
    <row r="6" ht="30" customHeight="1" spans="1:33">
      <c r="A6" s="68"/>
      <c r="B6" s="69" t="s">
        <v>72</v>
      </c>
      <c r="C6" s="69" t="s">
        <v>73</v>
      </c>
      <c r="D6" s="65" t="s">
        <v>74</v>
      </c>
      <c r="E6" s="65" t="s">
        <v>75</v>
      </c>
      <c r="F6" s="69" t="s">
        <v>76</v>
      </c>
      <c r="G6" s="69" t="s">
        <v>77</v>
      </c>
      <c r="H6" s="69" t="s">
        <v>78</v>
      </c>
      <c r="I6" s="65" t="s">
        <v>79</v>
      </c>
      <c r="J6" s="69" t="s">
        <v>80</v>
      </c>
      <c r="K6" s="69" t="s">
        <v>81</v>
      </c>
      <c r="L6" s="69" t="s">
        <v>82</v>
      </c>
      <c r="M6" s="84" t="s">
        <v>83</v>
      </c>
      <c r="N6" s="84" t="s">
        <v>84</v>
      </c>
      <c r="O6" s="85" t="s">
        <v>85</v>
      </c>
      <c r="P6" s="84" t="s">
        <v>86</v>
      </c>
      <c r="Q6" s="96" t="s">
        <v>87</v>
      </c>
      <c r="R6" s="97"/>
      <c r="S6" s="98"/>
      <c r="T6" s="84" t="s">
        <v>88</v>
      </c>
      <c r="U6" s="99" t="s">
        <v>89</v>
      </c>
      <c r="V6" s="100" t="s">
        <v>90</v>
      </c>
      <c r="W6" s="101"/>
      <c r="X6" s="101"/>
      <c r="Y6" s="101"/>
      <c r="Z6" s="101"/>
      <c r="AA6" s="101"/>
      <c r="AB6" s="111"/>
      <c r="AC6" s="99" t="s">
        <v>91</v>
      </c>
      <c r="AD6" s="112"/>
      <c r="AE6" s="112"/>
      <c r="AF6" s="113"/>
      <c r="AG6" s="99" t="s">
        <v>92</v>
      </c>
    </row>
    <row r="7" ht="29.25" customHeight="1" spans="1:33">
      <c r="A7" s="68"/>
      <c r="B7" s="70"/>
      <c r="C7" s="70"/>
      <c r="D7" s="68"/>
      <c r="E7" s="68"/>
      <c r="F7" s="70"/>
      <c r="G7" s="70"/>
      <c r="H7" s="70"/>
      <c r="I7" s="68"/>
      <c r="J7" s="70"/>
      <c r="K7" s="70"/>
      <c r="L7" s="70"/>
      <c r="M7" s="86"/>
      <c r="N7" s="86"/>
      <c r="O7" s="87"/>
      <c r="P7" s="86"/>
      <c r="Q7" s="85" t="s">
        <v>93</v>
      </c>
      <c r="R7" s="85" t="s">
        <v>94</v>
      </c>
      <c r="S7" s="84" t="s">
        <v>95</v>
      </c>
      <c r="T7" s="86"/>
      <c r="U7" s="102"/>
      <c r="V7" s="99" t="s">
        <v>96</v>
      </c>
      <c r="W7" s="99" t="s">
        <v>97</v>
      </c>
      <c r="X7" s="99" t="s">
        <v>98</v>
      </c>
      <c r="Y7" s="114" t="s">
        <v>99</v>
      </c>
      <c r="Z7" s="114"/>
      <c r="AA7" s="114"/>
      <c r="AB7" s="114"/>
      <c r="AC7" s="102"/>
      <c r="AD7" s="114" t="s">
        <v>100</v>
      </c>
      <c r="AE7" s="114"/>
      <c r="AF7" s="114"/>
      <c r="AG7" s="102"/>
    </row>
    <row r="8" ht="29.25" customHeight="1" spans="1:33">
      <c r="A8" s="71"/>
      <c r="B8" s="72"/>
      <c r="C8" s="72"/>
      <c r="D8" s="71"/>
      <c r="E8" s="71"/>
      <c r="F8" s="72"/>
      <c r="G8" s="72"/>
      <c r="H8" s="72"/>
      <c r="I8" s="71"/>
      <c r="J8" s="72"/>
      <c r="K8" s="72"/>
      <c r="L8" s="72"/>
      <c r="M8" s="88"/>
      <c r="N8" s="88"/>
      <c r="O8" s="89"/>
      <c r="P8" s="88"/>
      <c r="Q8" s="89"/>
      <c r="R8" s="89"/>
      <c r="S8" s="88"/>
      <c r="T8" s="88"/>
      <c r="U8" s="102"/>
      <c r="V8" s="102"/>
      <c r="W8" s="102"/>
      <c r="X8" s="102"/>
      <c r="Y8" s="102" t="s">
        <v>101</v>
      </c>
      <c r="Z8" s="102" t="s">
        <v>102</v>
      </c>
      <c r="AA8" s="102" t="s">
        <v>103</v>
      </c>
      <c r="AB8" s="102" t="s">
        <v>104</v>
      </c>
      <c r="AC8" s="102"/>
      <c r="AD8" s="102" t="s">
        <v>93</v>
      </c>
      <c r="AE8" s="102" t="s">
        <v>94</v>
      </c>
      <c r="AF8" s="102" t="s">
        <v>104</v>
      </c>
      <c r="AG8" s="102"/>
    </row>
    <row r="9" spans="1:34">
      <c r="A9" s="73">
        <v>1</v>
      </c>
      <c r="B9" s="74" t="s">
        <v>105</v>
      </c>
      <c r="C9" s="75" t="s">
        <v>106</v>
      </c>
      <c r="D9" s="76"/>
      <c r="E9" s="190" t="s">
        <v>107</v>
      </c>
      <c r="F9" s="78">
        <v>45237</v>
      </c>
      <c r="G9" s="78">
        <v>45657</v>
      </c>
      <c r="H9" s="40" t="s">
        <v>108</v>
      </c>
      <c r="I9" s="40" t="s">
        <v>109</v>
      </c>
      <c r="J9" s="40" t="s">
        <v>110</v>
      </c>
      <c r="K9" s="41">
        <v>0</v>
      </c>
      <c r="L9" s="40" t="s">
        <v>111</v>
      </c>
      <c r="M9" s="90"/>
      <c r="N9" s="90"/>
      <c r="O9" s="91"/>
      <c r="P9" s="92"/>
      <c r="Q9" s="103"/>
      <c r="R9" s="103"/>
      <c r="S9" s="103"/>
      <c r="T9" s="104"/>
      <c r="U9" s="105">
        <v>5000000</v>
      </c>
      <c r="V9" s="106"/>
      <c r="W9" s="107"/>
      <c r="X9" s="108"/>
      <c r="Y9" s="107"/>
      <c r="Z9" s="107"/>
      <c r="AA9" s="107"/>
      <c r="AB9" s="110">
        <f>SUM(Y9:AA9)</f>
        <v>0</v>
      </c>
      <c r="AC9" s="115">
        <f>U9+V9+W9+X9+AB9</f>
        <v>5000000</v>
      </c>
      <c r="AD9" s="107"/>
      <c r="AE9" s="107"/>
      <c r="AF9" s="115">
        <f>SUM(AD9:AE9)</f>
        <v>0</v>
      </c>
      <c r="AG9" s="117">
        <v>0</v>
      </c>
      <c r="AH9" s="118"/>
    </row>
    <row r="10" spans="1:34">
      <c r="A10" s="73">
        <f>A9+1</f>
        <v>2</v>
      </c>
      <c r="B10" s="74" t="s">
        <v>112</v>
      </c>
      <c r="C10" s="191" t="s">
        <v>113</v>
      </c>
      <c r="D10" s="76"/>
      <c r="E10" s="190" t="s">
        <v>114</v>
      </c>
      <c r="F10" s="78">
        <v>44414</v>
      </c>
      <c r="G10" s="78">
        <v>45657</v>
      </c>
      <c r="H10" s="40" t="s">
        <v>108</v>
      </c>
      <c r="I10" s="40" t="s">
        <v>115</v>
      </c>
      <c r="J10" s="40" t="s">
        <v>116</v>
      </c>
      <c r="K10" s="41">
        <v>0</v>
      </c>
      <c r="L10" s="40" t="s">
        <v>117</v>
      </c>
      <c r="M10" s="90"/>
      <c r="N10" s="93"/>
      <c r="O10" s="91"/>
      <c r="P10" s="92"/>
      <c r="Q10" s="103"/>
      <c r="R10" s="103"/>
      <c r="S10" s="103"/>
      <c r="T10" s="104"/>
      <c r="U10" s="105">
        <v>4000000</v>
      </c>
      <c r="V10" s="109"/>
      <c r="W10" s="107"/>
      <c r="X10" s="108"/>
      <c r="Y10" s="107"/>
      <c r="Z10" s="107"/>
      <c r="AA10" s="107"/>
      <c r="AB10" s="110">
        <f t="shared" ref="AB10:AB21" si="0">SUM(Y10:AA10)</f>
        <v>0</v>
      </c>
      <c r="AC10" s="115">
        <f t="shared" ref="AC10:AC21" si="1">U10+V10+W10+X10+AB10</f>
        <v>4000000</v>
      </c>
      <c r="AD10" s="107"/>
      <c r="AE10" s="107"/>
      <c r="AF10" s="115">
        <f>SUM(AD10:AE10)</f>
        <v>0</v>
      </c>
      <c r="AG10" s="117">
        <v>0</v>
      </c>
      <c r="AH10" s="118"/>
    </row>
    <row r="11" spans="1:34">
      <c r="A11" s="73">
        <f t="shared" ref="A11:A21" si="2">A10+1</f>
        <v>3</v>
      </c>
      <c r="B11" s="74" t="s">
        <v>156</v>
      </c>
      <c r="C11" s="145" t="s">
        <v>113</v>
      </c>
      <c r="D11" s="76"/>
      <c r="E11" s="190" t="s">
        <v>119</v>
      </c>
      <c r="F11" s="78">
        <v>44915</v>
      </c>
      <c r="G11" s="78">
        <v>45657</v>
      </c>
      <c r="H11" s="40" t="s">
        <v>108</v>
      </c>
      <c r="I11" s="40" t="s">
        <v>120</v>
      </c>
      <c r="J11" s="40" t="s">
        <v>116</v>
      </c>
      <c r="K11" s="41">
        <v>0</v>
      </c>
      <c r="L11" s="40" t="s">
        <v>117</v>
      </c>
      <c r="M11" s="90"/>
      <c r="N11" s="90"/>
      <c r="O11" s="91"/>
      <c r="P11" s="92"/>
      <c r="Q11" s="103"/>
      <c r="R11" s="103"/>
      <c r="S11" s="103"/>
      <c r="T11" s="104"/>
      <c r="U11" s="105">
        <v>4000000</v>
      </c>
      <c r="V11" s="106"/>
      <c r="W11" s="107"/>
      <c r="X11" s="108"/>
      <c r="Y11" s="107"/>
      <c r="Z11" s="107"/>
      <c r="AA11" s="107"/>
      <c r="AB11" s="110">
        <f t="shared" si="0"/>
        <v>0</v>
      </c>
      <c r="AC11" s="115">
        <f t="shared" si="1"/>
        <v>4000000</v>
      </c>
      <c r="AD11" s="107"/>
      <c r="AE11" s="107"/>
      <c r="AF11" s="115">
        <f t="shared" ref="AF11:AF13" si="3">SUM(AD11:AE11)</f>
        <v>0</v>
      </c>
      <c r="AG11" s="117">
        <v>0</v>
      </c>
      <c r="AH11" s="118"/>
    </row>
    <row r="12" spans="1:34">
      <c r="A12" s="73">
        <f t="shared" si="2"/>
        <v>4</v>
      </c>
      <c r="B12" s="74" t="s">
        <v>121</v>
      </c>
      <c r="C12" s="75" t="s">
        <v>106</v>
      </c>
      <c r="D12" s="76"/>
      <c r="E12" s="77" t="s">
        <v>122</v>
      </c>
      <c r="F12" s="78">
        <v>45104</v>
      </c>
      <c r="G12" s="78">
        <v>45657</v>
      </c>
      <c r="H12" s="40" t="s">
        <v>108</v>
      </c>
      <c r="I12" s="40" t="s">
        <v>120</v>
      </c>
      <c r="J12" s="40" t="s">
        <v>116</v>
      </c>
      <c r="K12" s="41">
        <v>0</v>
      </c>
      <c r="L12" s="40" t="s">
        <v>117</v>
      </c>
      <c r="M12" s="90"/>
      <c r="N12" s="93"/>
      <c r="O12" s="91"/>
      <c r="P12" s="92"/>
      <c r="Q12" s="103"/>
      <c r="R12" s="103"/>
      <c r="S12" s="103"/>
      <c r="T12" s="104"/>
      <c r="U12" s="105">
        <v>4000000</v>
      </c>
      <c r="V12" s="109"/>
      <c r="W12" s="107"/>
      <c r="X12" s="108"/>
      <c r="Y12" s="107"/>
      <c r="Z12" s="107"/>
      <c r="AA12" s="107"/>
      <c r="AB12" s="110">
        <f t="shared" si="0"/>
        <v>0</v>
      </c>
      <c r="AC12" s="115">
        <f t="shared" si="1"/>
        <v>4000000</v>
      </c>
      <c r="AD12" s="107"/>
      <c r="AE12" s="107"/>
      <c r="AF12" s="115">
        <f t="shared" si="3"/>
        <v>0</v>
      </c>
      <c r="AG12" s="117">
        <v>0</v>
      </c>
      <c r="AH12" s="118"/>
    </row>
    <row r="13" spans="1:34">
      <c r="A13" s="73">
        <f t="shared" si="2"/>
        <v>5</v>
      </c>
      <c r="B13" s="74" t="s">
        <v>123</v>
      </c>
      <c r="C13" s="75" t="s">
        <v>106</v>
      </c>
      <c r="D13" s="76"/>
      <c r="E13" s="77" t="s">
        <v>124</v>
      </c>
      <c r="F13" s="78">
        <v>44774</v>
      </c>
      <c r="G13" s="78">
        <v>45657</v>
      </c>
      <c r="H13" s="40" t="s">
        <v>108</v>
      </c>
      <c r="I13" s="40" t="s">
        <v>109</v>
      </c>
      <c r="J13" s="40" t="s">
        <v>110</v>
      </c>
      <c r="K13" s="41">
        <v>0</v>
      </c>
      <c r="L13" s="40" t="s">
        <v>117</v>
      </c>
      <c r="M13" s="90"/>
      <c r="N13" s="90"/>
      <c r="O13" s="91"/>
      <c r="P13" s="92"/>
      <c r="Q13" s="103"/>
      <c r="R13" s="103"/>
      <c r="S13" s="103"/>
      <c r="T13" s="104"/>
      <c r="U13" s="105">
        <v>5000000</v>
      </c>
      <c r="V13" s="106"/>
      <c r="W13" s="107"/>
      <c r="X13" s="108"/>
      <c r="Y13" s="107"/>
      <c r="Z13" s="107"/>
      <c r="AA13" s="107"/>
      <c r="AB13" s="110">
        <f t="shared" si="0"/>
        <v>0</v>
      </c>
      <c r="AC13" s="115">
        <f t="shared" si="1"/>
        <v>5000000</v>
      </c>
      <c r="AD13" s="107"/>
      <c r="AE13" s="107"/>
      <c r="AF13" s="115">
        <f t="shared" si="3"/>
        <v>0</v>
      </c>
      <c r="AG13" s="117">
        <v>0</v>
      </c>
      <c r="AH13" s="118"/>
    </row>
    <row r="14" spans="1:34">
      <c r="A14" s="73">
        <f t="shared" si="2"/>
        <v>6</v>
      </c>
      <c r="B14" s="80" t="s">
        <v>125</v>
      </c>
      <c r="C14" s="75" t="s">
        <v>106</v>
      </c>
      <c r="D14" s="76"/>
      <c r="E14" s="77" t="s">
        <v>126</v>
      </c>
      <c r="F14" s="78">
        <v>45345</v>
      </c>
      <c r="G14" s="78">
        <v>45657</v>
      </c>
      <c r="H14" s="40" t="s">
        <v>108</v>
      </c>
      <c r="I14" s="40" t="s">
        <v>109</v>
      </c>
      <c r="J14" s="40" t="s">
        <v>110</v>
      </c>
      <c r="K14" s="41">
        <v>0</v>
      </c>
      <c r="L14" s="40" t="s">
        <v>111</v>
      </c>
      <c r="M14" s="90"/>
      <c r="N14" s="91"/>
      <c r="O14" s="91"/>
      <c r="P14" s="92"/>
      <c r="Q14" s="103"/>
      <c r="R14" s="103"/>
      <c r="S14" s="103"/>
      <c r="T14" s="104"/>
      <c r="U14" s="105">
        <v>5000000</v>
      </c>
      <c r="V14" s="110"/>
      <c r="W14" s="108"/>
      <c r="X14" s="108"/>
      <c r="Y14" s="107"/>
      <c r="Z14" s="107"/>
      <c r="AA14" s="107"/>
      <c r="AB14" s="110">
        <f t="shared" si="0"/>
        <v>0</v>
      </c>
      <c r="AC14" s="115">
        <f t="shared" si="1"/>
        <v>5000000</v>
      </c>
      <c r="AD14" s="107">
        <v>0</v>
      </c>
      <c r="AE14" s="107">
        <v>0</v>
      </c>
      <c r="AF14" s="115">
        <f t="shared" ref="AF14:AF21" si="4">SUM(AD14:AE14)</f>
        <v>0</v>
      </c>
      <c r="AG14" s="117">
        <v>0</v>
      </c>
      <c r="AH14" s="118"/>
    </row>
    <row r="15" spans="1:34">
      <c r="A15" s="73">
        <f t="shared" si="2"/>
        <v>7</v>
      </c>
      <c r="B15" s="80" t="s">
        <v>127</v>
      </c>
      <c r="C15" s="75" t="s">
        <v>106</v>
      </c>
      <c r="D15" s="76"/>
      <c r="E15" s="77" t="s">
        <v>128</v>
      </c>
      <c r="F15" s="78">
        <v>44954</v>
      </c>
      <c r="G15" s="78">
        <v>45657</v>
      </c>
      <c r="H15" s="40" t="s">
        <v>129</v>
      </c>
      <c r="I15" s="40" t="s">
        <v>120</v>
      </c>
      <c r="J15" s="40" t="s">
        <v>116</v>
      </c>
      <c r="K15" s="41">
        <v>0.06</v>
      </c>
      <c r="L15" s="40" t="s">
        <v>130</v>
      </c>
      <c r="M15" s="90"/>
      <c r="N15" s="91"/>
      <c r="O15" s="91"/>
      <c r="P15" s="92"/>
      <c r="Q15" s="103"/>
      <c r="R15" s="103"/>
      <c r="S15" s="103"/>
      <c r="T15" s="104"/>
      <c r="U15" s="105">
        <v>15000000</v>
      </c>
      <c r="V15" s="110"/>
      <c r="W15" s="108"/>
      <c r="X15" s="108"/>
      <c r="Y15" s="107"/>
      <c r="Z15" s="107"/>
      <c r="AA15" s="107"/>
      <c r="AB15" s="110">
        <f t="shared" si="0"/>
        <v>0</v>
      </c>
      <c r="AC15" s="115">
        <f t="shared" si="1"/>
        <v>15000000</v>
      </c>
      <c r="AD15" s="107">
        <v>0</v>
      </c>
      <c r="AE15" s="107">
        <v>0</v>
      </c>
      <c r="AF15" s="115">
        <f t="shared" si="4"/>
        <v>0</v>
      </c>
      <c r="AG15" s="117">
        <v>900000</v>
      </c>
      <c r="AH15" s="118"/>
    </row>
    <row r="16" spans="1:34">
      <c r="A16" s="73">
        <f t="shared" si="2"/>
        <v>8</v>
      </c>
      <c r="B16" s="80" t="s">
        <v>131</v>
      </c>
      <c r="C16" s="75" t="s">
        <v>106</v>
      </c>
      <c r="D16" s="76"/>
      <c r="E16" s="77" t="s">
        <v>132</v>
      </c>
      <c r="F16" s="78">
        <v>45376</v>
      </c>
      <c r="G16" s="78">
        <v>45657</v>
      </c>
      <c r="H16" s="40" t="s">
        <v>129</v>
      </c>
      <c r="I16" s="40" t="s">
        <v>109</v>
      </c>
      <c r="J16" s="40" t="s">
        <v>110</v>
      </c>
      <c r="K16" s="41">
        <v>0</v>
      </c>
      <c r="L16" s="40" t="s">
        <v>111</v>
      </c>
      <c r="M16" s="90"/>
      <c r="N16" s="91"/>
      <c r="O16" s="91"/>
      <c r="P16" s="92"/>
      <c r="Q16" s="103"/>
      <c r="R16" s="103"/>
      <c r="S16" s="103"/>
      <c r="T16" s="104"/>
      <c r="U16" s="146">
        <v>5000000</v>
      </c>
      <c r="V16" s="110"/>
      <c r="W16" s="108"/>
      <c r="X16" s="108"/>
      <c r="Y16" s="107"/>
      <c r="Z16" s="107"/>
      <c r="AA16" s="107"/>
      <c r="AB16" s="110">
        <f t="shared" si="0"/>
        <v>0</v>
      </c>
      <c r="AC16" s="115">
        <f t="shared" si="1"/>
        <v>5000000</v>
      </c>
      <c r="AD16" s="107">
        <v>0</v>
      </c>
      <c r="AE16" s="107">
        <v>0</v>
      </c>
      <c r="AF16" s="115">
        <f t="shared" si="4"/>
        <v>0</v>
      </c>
      <c r="AG16" s="117">
        <v>0</v>
      </c>
      <c r="AH16" s="118"/>
    </row>
    <row r="17" spans="1:34">
      <c r="A17" s="73">
        <f t="shared" si="2"/>
        <v>9</v>
      </c>
      <c r="B17" s="80" t="s">
        <v>133</v>
      </c>
      <c r="C17" s="75" t="s">
        <v>106</v>
      </c>
      <c r="D17" s="76"/>
      <c r="E17" s="77" t="s">
        <v>134</v>
      </c>
      <c r="F17" s="78">
        <v>44839</v>
      </c>
      <c r="G17" s="78">
        <v>45657</v>
      </c>
      <c r="H17" s="40" t="s">
        <v>129</v>
      </c>
      <c r="I17" s="40" t="s">
        <v>135</v>
      </c>
      <c r="J17" s="40" t="s">
        <v>116</v>
      </c>
      <c r="K17" s="41">
        <v>0.015</v>
      </c>
      <c r="L17" s="40" t="s">
        <v>136</v>
      </c>
      <c r="M17" s="90"/>
      <c r="N17" s="91"/>
      <c r="O17" s="91"/>
      <c r="P17" s="92"/>
      <c r="Q17" s="103"/>
      <c r="R17" s="103"/>
      <c r="S17" s="103"/>
      <c r="T17" s="104"/>
      <c r="U17" s="146">
        <v>10000000</v>
      </c>
      <c r="V17" s="110"/>
      <c r="W17" s="108"/>
      <c r="X17" s="108"/>
      <c r="Y17" s="107"/>
      <c r="Z17" s="107"/>
      <c r="AA17" s="107"/>
      <c r="AB17" s="110">
        <f t="shared" si="0"/>
        <v>0</v>
      </c>
      <c r="AC17" s="115">
        <f t="shared" si="1"/>
        <v>10000000</v>
      </c>
      <c r="AD17" s="107">
        <v>0</v>
      </c>
      <c r="AE17" s="107">
        <v>0</v>
      </c>
      <c r="AF17" s="115">
        <f t="shared" si="4"/>
        <v>0</v>
      </c>
      <c r="AG17" s="117">
        <v>150000</v>
      </c>
      <c r="AH17" s="118"/>
    </row>
    <row r="18" spans="1:34">
      <c r="A18" s="73">
        <f t="shared" si="2"/>
        <v>10</v>
      </c>
      <c r="B18" s="80" t="s">
        <v>137</v>
      </c>
      <c r="C18" s="75" t="s">
        <v>106</v>
      </c>
      <c r="D18" s="76"/>
      <c r="E18" s="77" t="s">
        <v>138</v>
      </c>
      <c r="F18" s="78">
        <v>44646</v>
      </c>
      <c r="G18" s="78">
        <v>45657</v>
      </c>
      <c r="H18" s="40" t="s">
        <v>129</v>
      </c>
      <c r="I18" s="40" t="s">
        <v>139</v>
      </c>
      <c r="J18" s="40" t="s">
        <v>116</v>
      </c>
      <c r="K18" s="41">
        <v>0.06</v>
      </c>
      <c r="L18" s="40" t="s">
        <v>136</v>
      </c>
      <c r="M18" s="90"/>
      <c r="N18" s="91"/>
      <c r="O18" s="91"/>
      <c r="P18" s="92"/>
      <c r="Q18" s="103"/>
      <c r="R18" s="103"/>
      <c r="S18" s="103"/>
      <c r="T18" s="104"/>
      <c r="U18" s="146">
        <v>15000000</v>
      </c>
      <c r="V18" s="110"/>
      <c r="W18" s="108"/>
      <c r="X18" s="108"/>
      <c r="Y18" s="107"/>
      <c r="Z18" s="107"/>
      <c r="AA18" s="107"/>
      <c r="AB18" s="110">
        <f t="shared" si="0"/>
        <v>0</v>
      </c>
      <c r="AC18" s="115">
        <f t="shared" si="1"/>
        <v>15000000</v>
      </c>
      <c r="AD18" s="107">
        <v>0</v>
      </c>
      <c r="AE18" s="107">
        <v>0</v>
      </c>
      <c r="AF18" s="115">
        <f t="shared" si="4"/>
        <v>0</v>
      </c>
      <c r="AG18" s="117">
        <v>900000</v>
      </c>
      <c r="AH18" s="118"/>
    </row>
    <row r="19" spans="1:34">
      <c r="A19" s="73">
        <f t="shared" si="2"/>
        <v>11</v>
      </c>
      <c r="B19" s="80" t="s">
        <v>140</v>
      </c>
      <c r="C19" s="75" t="s">
        <v>106</v>
      </c>
      <c r="D19" s="76"/>
      <c r="E19" s="77" t="s">
        <v>141</v>
      </c>
      <c r="F19" s="78">
        <v>44910</v>
      </c>
      <c r="G19" s="78">
        <v>45657</v>
      </c>
      <c r="H19" s="40" t="s">
        <v>108</v>
      </c>
      <c r="I19" s="40" t="s">
        <v>115</v>
      </c>
      <c r="J19" s="40" t="s">
        <v>116</v>
      </c>
      <c r="K19" s="41">
        <v>0.015</v>
      </c>
      <c r="L19" s="40" t="s">
        <v>130</v>
      </c>
      <c r="M19" s="90"/>
      <c r="N19" s="91"/>
      <c r="O19" s="91"/>
      <c r="P19" s="92"/>
      <c r="Q19" s="103"/>
      <c r="R19" s="103"/>
      <c r="S19" s="103"/>
      <c r="T19" s="104"/>
      <c r="U19" s="146">
        <v>10000000</v>
      </c>
      <c r="V19" s="110"/>
      <c r="W19" s="108"/>
      <c r="X19" s="108"/>
      <c r="Y19" s="107"/>
      <c r="Z19" s="107"/>
      <c r="AA19" s="107"/>
      <c r="AB19" s="110">
        <f t="shared" si="0"/>
        <v>0</v>
      </c>
      <c r="AC19" s="115">
        <f t="shared" si="1"/>
        <v>10000000</v>
      </c>
      <c r="AD19" s="107">
        <v>0</v>
      </c>
      <c r="AE19" s="107">
        <v>0</v>
      </c>
      <c r="AF19" s="115">
        <f t="shared" si="4"/>
        <v>0</v>
      </c>
      <c r="AG19" s="117">
        <v>150000</v>
      </c>
      <c r="AH19" s="118"/>
    </row>
    <row r="20" spans="1:34">
      <c r="A20" s="73">
        <f t="shared" si="2"/>
        <v>12</v>
      </c>
      <c r="B20" s="80" t="s">
        <v>142</v>
      </c>
      <c r="C20" s="75" t="s">
        <v>106</v>
      </c>
      <c r="D20" s="76"/>
      <c r="E20" s="77" t="s">
        <v>143</v>
      </c>
      <c r="F20" s="78">
        <v>45275</v>
      </c>
      <c r="G20" s="78">
        <v>45657</v>
      </c>
      <c r="H20" s="40" t="s">
        <v>108</v>
      </c>
      <c r="I20" s="40" t="s">
        <v>144</v>
      </c>
      <c r="J20" s="40" t="s">
        <v>145</v>
      </c>
      <c r="K20" s="41">
        <v>0.01</v>
      </c>
      <c r="L20" s="40" t="s">
        <v>130</v>
      </c>
      <c r="M20" s="90"/>
      <c r="N20" s="91"/>
      <c r="O20" s="91"/>
      <c r="P20" s="92"/>
      <c r="Q20" s="103"/>
      <c r="R20" s="103"/>
      <c r="S20" s="103"/>
      <c r="T20" s="104"/>
      <c r="U20" s="146">
        <v>8160000</v>
      </c>
      <c r="V20" s="110"/>
      <c r="W20" s="108"/>
      <c r="X20" s="108"/>
      <c r="Y20" s="107"/>
      <c r="Z20" s="107"/>
      <c r="AA20" s="107"/>
      <c r="AB20" s="110">
        <f t="shared" si="0"/>
        <v>0</v>
      </c>
      <c r="AC20" s="115">
        <f t="shared" si="1"/>
        <v>8160000</v>
      </c>
      <c r="AD20" s="107">
        <v>0</v>
      </c>
      <c r="AE20" s="107">
        <v>0</v>
      </c>
      <c r="AF20" s="115">
        <f t="shared" si="4"/>
        <v>0</v>
      </c>
      <c r="AG20" s="117">
        <v>81600</v>
      </c>
      <c r="AH20" s="118"/>
    </row>
    <row r="21" spans="1:34">
      <c r="A21" s="73">
        <f t="shared" si="2"/>
        <v>13</v>
      </c>
      <c r="B21" s="80" t="s">
        <v>146</v>
      </c>
      <c r="C21" s="75" t="s">
        <v>106</v>
      </c>
      <c r="D21" s="76"/>
      <c r="E21" s="77" t="s">
        <v>147</v>
      </c>
      <c r="F21" s="78">
        <v>45352</v>
      </c>
      <c r="G21" s="78">
        <v>45657</v>
      </c>
      <c r="H21" s="40" t="s">
        <v>129</v>
      </c>
      <c r="I21" s="40" t="s">
        <v>115</v>
      </c>
      <c r="J21" s="40" t="s">
        <v>116</v>
      </c>
      <c r="K21" s="41">
        <v>0</v>
      </c>
      <c r="L21" s="40" t="s">
        <v>148</v>
      </c>
      <c r="M21" s="90"/>
      <c r="N21" s="91"/>
      <c r="O21" s="91"/>
      <c r="P21" s="92"/>
      <c r="Q21" s="103"/>
      <c r="R21" s="103"/>
      <c r="S21" s="103"/>
      <c r="T21" s="104"/>
      <c r="U21" s="146">
        <v>6000000</v>
      </c>
      <c r="V21" s="110"/>
      <c r="W21" s="108"/>
      <c r="X21" s="108"/>
      <c r="Y21" s="107"/>
      <c r="Z21" s="107"/>
      <c r="AA21" s="107"/>
      <c r="AB21" s="110">
        <f t="shared" si="0"/>
        <v>0</v>
      </c>
      <c r="AC21" s="115">
        <f t="shared" si="1"/>
        <v>6000000</v>
      </c>
      <c r="AD21" s="107">
        <v>0</v>
      </c>
      <c r="AE21" s="107">
        <v>0</v>
      </c>
      <c r="AF21" s="115">
        <f t="shared" si="4"/>
        <v>0</v>
      </c>
      <c r="AG21" s="117">
        <v>0</v>
      </c>
      <c r="AH21" s="118"/>
    </row>
    <row r="22" s="60" customFormat="1" spans="1:33">
      <c r="A22" s="119" t="s">
        <v>149</v>
      </c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6"/>
      <c r="N22" s="127"/>
      <c r="O22" s="128"/>
      <c r="P22" s="129"/>
      <c r="Q22" s="103"/>
      <c r="R22" s="103"/>
      <c r="S22" s="103"/>
      <c r="T22" s="104"/>
      <c r="U22" s="131">
        <f>SUM(U9:U21)</f>
        <v>96160000</v>
      </c>
      <c r="V22" s="131">
        <f t="shared" ref="V22:AG22" si="5">SUM(V9:V21)</f>
        <v>0</v>
      </c>
      <c r="W22" s="131">
        <f t="shared" si="5"/>
        <v>0</v>
      </c>
      <c r="X22" s="131">
        <f t="shared" si="5"/>
        <v>0</v>
      </c>
      <c r="Y22" s="131">
        <f t="shared" si="5"/>
        <v>0</v>
      </c>
      <c r="Z22" s="131">
        <f t="shared" si="5"/>
        <v>0</v>
      </c>
      <c r="AA22" s="131">
        <f t="shared" si="5"/>
        <v>0</v>
      </c>
      <c r="AB22" s="131">
        <f t="shared" si="5"/>
        <v>0</v>
      </c>
      <c r="AC22" s="131">
        <f t="shared" si="5"/>
        <v>96160000</v>
      </c>
      <c r="AD22" s="131">
        <f t="shared" si="5"/>
        <v>0</v>
      </c>
      <c r="AE22" s="131">
        <f t="shared" si="5"/>
        <v>0</v>
      </c>
      <c r="AF22" s="131">
        <f t="shared" si="5"/>
        <v>0</v>
      </c>
      <c r="AG22" s="133">
        <f t="shared" si="5"/>
        <v>2181600</v>
      </c>
    </row>
    <row r="23" spans="3:20">
      <c r="C23" s="121"/>
      <c r="D23" s="122"/>
      <c r="E23" s="123"/>
      <c r="F23" s="124"/>
      <c r="G23" s="124"/>
      <c r="H23" s="125"/>
      <c r="I23" s="125"/>
      <c r="J23" s="125"/>
      <c r="K23" s="125"/>
      <c r="L23" s="125"/>
      <c r="P23" s="130"/>
      <c r="T23" s="132"/>
    </row>
    <row r="24" spans="31:33">
      <c r="AE24" s="138" t="s">
        <v>150</v>
      </c>
      <c r="AF24" s="138"/>
      <c r="AG24" s="142">
        <f>AG22</f>
        <v>2181600</v>
      </c>
    </row>
    <row r="25" ht="44.25" customHeight="1" spans="1:33">
      <c r="A25" s="134"/>
      <c r="B25" s="135"/>
      <c r="C25" s="136"/>
      <c r="D25" s="135"/>
      <c r="E25" s="135"/>
      <c r="F25" s="135"/>
      <c r="G25" s="135"/>
      <c r="H25" s="135"/>
      <c r="AE25" s="138" t="s">
        <v>151</v>
      </c>
      <c r="AF25" s="138"/>
      <c r="AG25" s="107">
        <v>0</v>
      </c>
    </row>
    <row r="26" ht="31.5" customHeight="1" spans="1:33">
      <c r="A26" s="134"/>
      <c r="AE26" s="139" t="s">
        <v>152</v>
      </c>
      <c r="AF26" s="139"/>
      <c r="AG26" s="143"/>
    </row>
    <row r="27" ht="32.25" customHeight="1" spans="1:33">
      <c r="A27" s="134"/>
      <c r="AE27" s="139" t="s">
        <v>153</v>
      </c>
      <c r="AF27" s="139"/>
      <c r="AG27" s="143"/>
    </row>
    <row r="28" ht="34.5" customHeight="1" spans="1:33">
      <c r="A28" s="137" t="s">
        <v>157</v>
      </c>
      <c r="AE28" s="140" t="s">
        <v>154</v>
      </c>
      <c r="AF28" s="141"/>
      <c r="AG28" s="143"/>
    </row>
    <row r="29" ht="36.75" customHeight="1" spans="31:33">
      <c r="AE29" s="138" t="s">
        <v>155</v>
      </c>
      <c r="AF29" s="138"/>
      <c r="AG29" s="144">
        <f>SUM(AG24:AG28)</f>
        <v>2181600</v>
      </c>
    </row>
    <row r="30" ht="27.75" customHeight="1"/>
  </sheetData>
  <autoFilter ref="A8:AG22">
    <extLst/>
  </autoFilter>
  <mergeCells count="43">
    <mergeCell ref="A4:T4"/>
    <mergeCell ref="U4:AG4"/>
    <mergeCell ref="B5:L5"/>
    <mergeCell ref="M5:T5"/>
    <mergeCell ref="U5:AG5"/>
    <mergeCell ref="Q6:S6"/>
    <mergeCell ref="V6:AB6"/>
    <mergeCell ref="AD6:AF6"/>
    <mergeCell ref="Y7:AB7"/>
    <mergeCell ref="AD7:AF7"/>
    <mergeCell ref="A22:M22"/>
    <mergeCell ref="AE24:AF24"/>
    <mergeCell ref="AE25:AF25"/>
    <mergeCell ref="AE26:AF26"/>
    <mergeCell ref="AE27:AF27"/>
    <mergeCell ref="AE28:AF28"/>
    <mergeCell ref="AE29:AF29"/>
    <mergeCell ref="A5:A8"/>
    <mergeCell ref="B6:B8"/>
    <mergeCell ref="C6:C8"/>
    <mergeCell ref="D6:D8"/>
    <mergeCell ref="E6:E8"/>
    <mergeCell ref="F6:F8"/>
    <mergeCell ref="G6:G8"/>
    <mergeCell ref="H6:H8"/>
    <mergeCell ref="I6:I8"/>
    <mergeCell ref="J6:J8"/>
    <mergeCell ref="K6:K8"/>
    <mergeCell ref="L6:L8"/>
    <mergeCell ref="M6:M8"/>
    <mergeCell ref="N6:N8"/>
    <mergeCell ref="O6:O8"/>
    <mergeCell ref="P6:P8"/>
    <mergeCell ref="Q7:Q8"/>
    <mergeCell ref="R7:R8"/>
    <mergeCell ref="S7:S8"/>
    <mergeCell ref="T6:T8"/>
    <mergeCell ref="U6:U8"/>
    <mergeCell ref="V7:V8"/>
    <mergeCell ref="W7:W8"/>
    <mergeCell ref="X7:X8"/>
    <mergeCell ref="AC6:AC8"/>
    <mergeCell ref="AG6:AG8"/>
  </mergeCells>
  <conditionalFormatting sqref="AH9">
    <cfRule type="duplicateValues" dxfId="0" priority="14"/>
  </conditionalFormatting>
  <conditionalFormatting sqref="B9:B13">
    <cfRule type="duplicateValues" dxfId="0" priority="13"/>
  </conditionalFormatting>
  <conditionalFormatting sqref="B14:B16">
    <cfRule type="duplicateValues" dxfId="0" priority="15"/>
  </conditionalFormatting>
  <conditionalFormatting sqref="B17:B21">
    <cfRule type="duplicateValues" dxfId="0" priority="5"/>
  </conditionalFormatting>
  <conditionalFormatting sqref="U9:U13">
    <cfRule type="cellIs" dxfId="1" priority="7" operator="equal">
      <formula>"4 (2)"</formula>
    </cfRule>
    <cfRule type="cellIs" dxfId="2" priority="8" operator="equal">
      <formula>23</formula>
    </cfRule>
  </conditionalFormatting>
  <conditionalFormatting sqref="AH10:AH21">
    <cfRule type="duplicateValues" dxfId="0" priority="1"/>
  </conditionalFormatting>
  <conditionalFormatting sqref="B23:B1048576 B1:B8">
    <cfRule type="duplicateValues" dxfId="0" priority="12"/>
  </conditionalFormatting>
  <conditionalFormatting sqref="M9:M16 U14:U16">
    <cfRule type="cellIs" dxfId="1" priority="10" operator="equal">
      <formula>"4 (2)"</formula>
    </cfRule>
    <cfRule type="cellIs" dxfId="2" priority="11" operator="equal">
      <formula>23</formula>
    </cfRule>
  </conditionalFormatting>
  <conditionalFormatting sqref="N9:O16">
    <cfRule type="containsText" dxfId="3" priority="9" operator="between" text="RENT">
      <formula>NOT(ISERROR(SEARCH("RENT",N9)))</formula>
    </cfRule>
  </conditionalFormatting>
  <conditionalFormatting sqref="M17:M21 U17:U21">
    <cfRule type="cellIs" dxfId="1" priority="3" operator="equal">
      <formula>"4 (2)"</formula>
    </cfRule>
    <cfRule type="cellIs" dxfId="2" priority="4" operator="equal">
      <formula>23</formula>
    </cfRule>
  </conditionalFormatting>
  <conditionalFormatting sqref="N17:O21">
    <cfRule type="containsText" dxfId="3" priority="2" operator="between" text="RENT">
      <formula>NOT(ISERROR(SEARCH("RENT",N17)))</formula>
    </cfRule>
  </conditionalFormatting>
  <pageMargins left="0.708661417322835" right="0.708661417322835" top="0.748031496062992" bottom="0.748031496062992" header="0.31496062992126" footer="0.31496062992126"/>
  <pageSetup paperSize="9" scale="52" orientation="landscape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H30"/>
  <sheetViews>
    <sheetView showGridLines="0" zoomScale="70" zoomScaleNormal="70" zoomScaleSheetLayoutView="85" topLeftCell="A7" workbookViewId="0">
      <pane xSplit="9" topLeftCell="AB1" activePane="topRight" state="frozen"/>
      <selection/>
      <selection pane="topRight" activeCell="B11" sqref="B11"/>
    </sheetView>
  </sheetViews>
  <sheetFormatPr defaultColWidth="9" defaultRowHeight="15"/>
  <cols>
    <col min="1" max="1" width="5.56666666666667" style="61" customWidth="1"/>
    <col min="2" max="2" width="27.7083333333333" style="61" customWidth="1"/>
    <col min="3" max="3" width="20.7083333333333" style="62" customWidth="1"/>
    <col min="4" max="4" width="19.8583333333333" style="61" customWidth="1"/>
    <col min="5" max="5" width="18.5666666666667" style="61" customWidth="1"/>
    <col min="6" max="6" width="17.425" style="61" customWidth="1"/>
    <col min="7" max="7" width="18.5666666666667" style="61" customWidth="1"/>
    <col min="8" max="8" width="14.1416666666667" style="61" customWidth="1"/>
    <col min="9" max="9" width="6.85833333333333" style="61" customWidth="1"/>
    <col min="10" max="10" width="9.425" style="61" customWidth="1"/>
    <col min="11" max="11" width="8.425" style="61" customWidth="1"/>
    <col min="12" max="12" width="12" style="61" customWidth="1"/>
    <col min="13" max="13" width="16.2833333333333" style="61" hidden="1" customWidth="1"/>
    <col min="14" max="14" width="12.425" style="61" hidden="1" customWidth="1"/>
    <col min="15" max="16" width="11" style="61" hidden="1" customWidth="1"/>
    <col min="17" max="17" width="4.28333333333333" style="61" hidden="1" customWidth="1"/>
    <col min="18" max="18" width="3" style="61" hidden="1" customWidth="1"/>
    <col min="19" max="19" width="10.8583333333333" style="61" hidden="1" customWidth="1"/>
    <col min="20" max="20" width="13.425" style="61" hidden="1" customWidth="1"/>
    <col min="21" max="21" width="14.8583333333333" style="61" customWidth="1"/>
    <col min="22" max="22" width="18.8583333333333" style="61" customWidth="1"/>
    <col min="23" max="23" width="15.1416666666667" style="61" customWidth="1"/>
    <col min="24" max="24" width="15" style="61" customWidth="1"/>
    <col min="25" max="25" width="10.5666666666667" style="61" customWidth="1"/>
    <col min="26" max="26" width="11.425" style="61" customWidth="1"/>
    <col min="27" max="27" width="14.425" style="61" customWidth="1"/>
    <col min="28" max="28" width="12" style="61" customWidth="1"/>
    <col min="29" max="29" width="12.7083333333333" style="61" customWidth="1"/>
    <col min="30" max="31" width="12" style="61" customWidth="1"/>
    <col min="32" max="32" width="11.7083333333333" style="61" customWidth="1"/>
    <col min="33" max="33" width="14.2833333333333" style="61" customWidth="1"/>
    <col min="34" max="34" width="13.8583333333333" style="61" customWidth="1"/>
    <col min="35" max="35" width="12" style="61" customWidth="1"/>
    <col min="36" max="16384" width="9" style="61"/>
  </cols>
  <sheetData>
    <row r="1" ht="13.5" spans="1:1">
      <c r="A1" s="17" t="s">
        <v>0</v>
      </c>
    </row>
    <row r="2" ht="13.5" spans="1:1">
      <c r="A2" s="17" t="s">
        <v>1</v>
      </c>
    </row>
    <row r="3" ht="13.5" spans="1:1">
      <c r="A3" s="63" t="s">
        <v>2</v>
      </c>
    </row>
    <row r="4" ht="27.75" customHeight="1" spans="1:33">
      <c r="A4" s="64" t="s">
        <v>66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 t="s">
        <v>67</v>
      </c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</row>
    <row r="5" spans="1:33">
      <c r="A5" s="65" t="s">
        <v>68</v>
      </c>
      <c r="B5" s="66" t="s">
        <v>69</v>
      </c>
      <c r="C5" s="67"/>
      <c r="D5" s="67"/>
      <c r="E5" s="67"/>
      <c r="F5" s="67"/>
      <c r="G5" s="67"/>
      <c r="H5" s="67"/>
      <c r="I5" s="67"/>
      <c r="J5" s="67"/>
      <c r="K5" s="67"/>
      <c r="L5" s="82"/>
      <c r="M5" s="83" t="s">
        <v>70</v>
      </c>
      <c r="N5" s="83"/>
      <c r="O5" s="83"/>
      <c r="P5" s="83"/>
      <c r="Q5" s="83"/>
      <c r="R5" s="83"/>
      <c r="S5" s="83"/>
      <c r="T5" s="83"/>
      <c r="U5" s="94" t="s">
        <v>71</v>
      </c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116"/>
    </row>
    <row r="6" ht="30" customHeight="1" spans="1:33">
      <c r="A6" s="68"/>
      <c r="B6" s="69" t="s">
        <v>72</v>
      </c>
      <c r="C6" s="69" t="s">
        <v>73</v>
      </c>
      <c r="D6" s="65" t="s">
        <v>74</v>
      </c>
      <c r="E6" s="65" t="s">
        <v>75</v>
      </c>
      <c r="F6" s="69" t="s">
        <v>76</v>
      </c>
      <c r="G6" s="69" t="s">
        <v>77</v>
      </c>
      <c r="H6" s="69" t="s">
        <v>78</v>
      </c>
      <c r="I6" s="65" t="s">
        <v>79</v>
      </c>
      <c r="J6" s="69" t="s">
        <v>80</v>
      </c>
      <c r="K6" s="69" t="s">
        <v>81</v>
      </c>
      <c r="L6" s="69" t="s">
        <v>82</v>
      </c>
      <c r="M6" s="84" t="s">
        <v>83</v>
      </c>
      <c r="N6" s="84" t="s">
        <v>84</v>
      </c>
      <c r="O6" s="85" t="s">
        <v>85</v>
      </c>
      <c r="P6" s="84" t="s">
        <v>86</v>
      </c>
      <c r="Q6" s="96" t="s">
        <v>87</v>
      </c>
      <c r="R6" s="97"/>
      <c r="S6" s="98"/>
      <c r="T6" s="84" t="s">
        <v>88</v>
      </c>
      <c r="U6" s="99" t="s">
        <v>89</v>
      </c>
      <c r="V6" s="100" t="s">
        <v>90</v>
      </c>
      <c r="W6" s="101"/>
      <c r="X6" s="101"/>
      <c r="Y6" s="101"/>
      <c r="Z6" s="101"/>
      <c r="AA6" s="101"/>
      <c r="AB6" s="111"/>
      <c r="AC6" s="99" t="s">
        <v>91</v>
      </c>
      <c r="AD6" s="112"/>
      <c r="AE6" s="112"/>
      <c r="AF6" s="113"/>
      <c r="AG6" s="99" t="s">
        <v>92</v>
      </c>
    </row>
    <row r="7" ht="29.25" customHeight="1" spans="1:33">
      <c r="A7" s="68"/>
      <c r="B7" s="70"/>
      <c r="C7" s="70"/>
      <c r="D7" s="68"/>
      <c r="E7" s="68"/>
      <c r="F7" s="70"/>
      <c r="G7" s="70"/>
      <c r="H7" s="70"/>
      <c r="I7" s="68"/>
      <c r="J7" s="70"/>
      <c r="K7" s="70"/>
      <c r="L7" s="70"/>
      <c r="M7" s="86"/>
      <c r="N7" s="86"/>
      <c r="O7" s="87"/>
      <c r="P7" s="86"/>
      <c r="Q7" s="85" t="s">
        <v>93</v>
      </c>
      <c r="R7" s="85" t="s">
        <v>94</v>
      </c>
      <c r="S7" s="84" t="s">
        <v>95</v>
      </c>
      <c r="T7" s="86"/>
      <c r="U7" s="102"/>
      <c r="V7" s="99" t="s">
        <v>96</v>
      </c>
      <c r="W7" s="99" t="s">
        <v>97</v>
      </c>
      <c r="X7" s="99" t="s">
        <v>98</v>
      </c>
      <c r="Y7" s="114" t="s">
        <v>99</v>
      </c>
      <c r="Z7" s="114"/>
      <c r="AA7" s="114"/>
      <c r="AB7" s="114"/>
      <c r="AC7" s="102"/>
      <c r="AD7" s="114" t="s">
        <v>100</v>
      </c>
      <c r="AE7" s="114"/>
      <c r="AF7" s="114"/>
      <c r="AG7" s="102"/>
    </row>
    <row r="8" ht="29.25" customHeight="1" spans="1:33">
      <c r="A8" s="71"/>
      <c r="B8" s="72"/>
      <c r="C8" s="72"/>
      <c r="D8" s="71"/>
      <c r="E8" s="71"/>
      <c r="F8" s="72"/>
      <c r="G8" s="72"/>
      <c r="H8" s="72"/>
      <c r="I8" s="71"/>
      <c r="J8" s="72"/>
      <c r="K8" s="72"/>
      <c r="L8" s="72"/>
      <c r="M8" s="88"/>
      <c r="N8" s="88"/>
      <c r="O8" s="89"/>
      <c r="P8" s="88"/>
      <c r="Q8" s="89"/>
      <c r="R8" s="89"/>
      <c r="S8" s="88"/>
      <c r="T8" s="88"/>
      <c r="U8" s="102"/>
      <c r="V8" s="102"/>
      <c r="W8" s="102"/>
      <c r="X8" s="102"/>
      <c r="Y8" s="102" t="s">
        <v>101</v>
      </c>
      <c r="Z8" s="102" t="s">
        <v>102</v>
      </c>
      <c r="AA8" s="102" t="s">
        <v>103</v>
      </c>
      <c r="AB8" s="102" t="s">
        <v>104</v>
      </c>
      <c r="AC8" s="102"/>
      <c r="AD8" s="102" t="s">
        <v>93</v>
      </c>
      <c r="AE8" s="102" t="s">
        <v>94</v>
      </c>
      <c r="AF8" s="102" t="s">
        <v>104</v>
      </c>
      <c r="AG8" s="102"/>
    </row>
    <row r="9" spans="1:34">
      <c r="A9" s="73">
        <v>1</v>
      </c>
      <c r="B9" s="74" t="s">
        <v>105</v>
      </c>
      <c r="C9" s="75"/>
      <c r="D9" s="76"/>
      <c r="E9" s="190" t="s">
        <v>107</v>
      </c>
      <c r="F9" s="78">
        <v>45237</v>
      </c>
      <c r="G9" s="78">
        <v>45657</v>
      </c>
      <c r="H9" s="40" t="s">
        <v>108</v>
      </c>
      <c r="I9" s="40" t="s">
        <v>109</v>
      </c>
      <c r="J9" s="40" t="str">
        <f>VLOOKUP($I$9:$I$22,[1]Sheet1!$G$2:$H$9,2,0)</f>
        <v>TER A</v>
      </c>
      <c r="K9" s="41">
        <f>IFERROR(IF(J9="TER A",VLOOKUP(AC9,[1]Sheet1!$C$1:$E$45,3),IF(J9="TER B",VLOOKUP(AC9,[1]Sheet1!$C$46:$E$85,3),IF(J9="TER C",VLOOKUP(AC9,[1]Sheet1!$C$86:$E$126,3)))),0)</f>
        <v>0</v>
      </c>
      <c r="L9" s="40" t="s">
        <v>111</v>
      </c>
      <c r="M9" s="90"/>
      <c r="N9" s="90"/>
      <c r="O9" s="91"/>
      <c r="P9" s="92"/>
      <c r="Q9" s="103"/>
      <c r="R9" s="103"/>
      <c r="S9" s="103"/>
      <c r="T9" s="104"/>
      <c r="U9" s="105">
        <v>5000000</v>
      </c>
      <c r="V9" s="106"/>
      <c r="W9" s="107"/>
      <c r="X9" s="108"/>
      <c r="Y9" s="107"/>
      <c r="Z9" s="107"/>
      <c r="AA9" s="107"/>
      <c r="AB9" s="110">
        <f>SUM(Y9:AA9)</f>
        <v>0</v>
      </c>
      <c r="AC9" s="115">
        <f>U9+V9+W9+X9+AB9</f>
        <v>5000000</v>
      </c>
      <c r="AD9" s="107"/>
      <c r="AE9" s="107"/>
      <c r="AF9" s="115">
        <f>SUM(AD9:AE9)</f>
        <v>0</v>
      </c>
      <c r="AG9" s="117">
        <v>0</v>
      </c>
      <c r="AH9" s="118"/>
    </row>
    <row r="10" spans="1:34">
      <c r="A10" s="73">
        <f>A9+1</f>
        <v>2</v>
      </c>
      <c r="B10" s="74" t="s">
        <v>112</v>
      </c>
      <c r="C10" s="75"/>
      <c r="D10" s="76"/>
      <c r="E10" s="190" t="s">
        <v>114</v>
      </c>
      <c r="F10" s="78">
        <v>44414</v>
      </c>
      <c r="G10" s="78">
        <v>45657</v>
      </c>
      <c r="H10" s="40" t="s">
        <v>108</v>
      </c>
      <c r="I10" s="40" t="s">
        <v>115</v>
      </c>
      <c r="J10" s="40" t="str">
        <f>VLOOKUP($I$9:$I$22,[1]Sheet1!$G$2:$H$9,2,0)</f>
        <v>TER B</v>
      </c>
      <c r="K10" s="41">
        <f>IFERROR(IF(J10="TER A",VLOOKUP(AC10,[1]Sheet1!$C$1:$E$45,3),IF(J10="TER B",VLOOKUP(AC10,[1]Sheet1!$C$46:$E$85,3),IF(J10="TER C",VLOOKUP(AC10,[1]Sheet1!$C$86:$E$126,3)))),0)</f>
        <v>0</v>
      </c>
      <c r="L10" s="40" t="s">
        <v>117</v>
      </c>
      <c r="M10" s="90"/>
      <c r="N10" s="93"/>
      <c r="O10" s="91"/>
      <c r="P10" s="92"/>
      <c r="Q10" s="103"/>
      <c r="R10" s="103"/>
      <c r="S10" s="103"/>
      <c r="T10" s="104"/>
      <c r="U10" s="105">
        <v>4000000</v>
      </c>
      <c r="V10" s="109"/>
      <c r="W10" s="107"/>
      <c r="X10" s="108"/>
      <c r="Y10" s="107"/>
      <c r="Z10" s="107"/>
      <c r="AA10" s="107"/>
      <c r="AB10" s="110">
        <f t="shared" ref="AB10:AB22" si="0">SUM(Y10:AA10)</f>
        <v>0</v>
      </c>
      <c r="AC10" s="115">
        <f t="shared" ref="AC10:AC22" si="1">U10+V10+W10+X10+AB10</f>
        <v>4000000</v>
      </c>
      <c r="AD10" s="107"/>
      <c r="AE10" s="107"/>
      <c r="AF10" s="115">
        <f>SUM(AD10:AE10)</f>
        <v>0</v>
      </c>
      <c r="AG10" s="117">
        <v>0</v>
      </c>
      <c r="AH10" s="118"/>
    </row>
    <row r="11" spans="1:34">
      <c r="A11" s="73">
        <f t="shared" ref="A11:A22" si="2">A10+1</f>
        <v>3</v>
      </c>
      <c r="B11" s="74" t="s">
        <v>156</v>
      </c>
      <c r="C11" s="75"/>
      <c r="D11" s="76"/>
      <c r="E11" s="190" t="s">
        <v>119</v>
      </c>
      <c r="F11" s="78">
        <v>44915</v>
      </c>
      <c r="G11" s="78">
        <v>45657</v>
      </c>
      <c r="H11" s="40" t="s">
        <v>108</v>
      </c>
      <c r="I11" s="40" t="s">
        <v>120</v>
      </c>
      <c r="J11" s="40" t="str">
        <f>VLOOKUP($I$9:$I$22,[1]Sheet1!$G$2:$H$9,2,0)</f>
        <v>TER B</v>
      </c>
      <c r="K11" s="41">
        <f>IFERROR(IF(J11="TER A",VLOOKUP(AC11,[1]Sheet1!$C$1:$E$45,3),IF(J11="TER B",VLOOKUP(AC11,[1]Sheet1!$C$46:$E$85,3),IF(J11="TER C",VLOOKUP(AC11,[1]Sheet1!$C$86:$E$126,3)))),0)</f>
        <v>0</v>
      </c>
      <c r="L11" s="40" t="s">
        <v>117</v>
      </c>
      <c r="M11" s="90"/>
      <c r="N11" s="90"/>
      <c r="O11" s="91"/>
      <c r="P11" s="92"/>
      <c r="Q11" s="103"/>
      <c r="R11" s="103"/>
      <c r="S11" s="103"/>
      <c r="T11" s="104"/>
      <c r="U11" s="105">
        <v>4000000</v>
      </c>
      <c r="V11" s="106"/>
      <c r="W11" s="107"/>
      <c r="X11" s="108"/>
      <c r="Y11" s="107"/>
      <c r="Z11" s="107"/>
      <c r="AA11" s="107"/>
      <c r="AB11" s="110">
        <f t="shared" si="0"/>
        <v>0</v>
      </c>
      <c r="AC11" s="115">
        <f t="shared" si="1"/>
        <v>4000000</v>
      </c>
      <c r="AD11" s="107"/>
      <c r="AE11" s="107"/>
      <c r="AF11" s="115">
        <f t="shared" ref="AF11:AF22" si="3">SUM(AD11:AE11)</f>
        <v>0</v>
      </c>
      <c r="AG11" s="117">
        <v>0</v>
      </c>
      <c r="AH11" s="118"/>
    </row>
    <row r="12" spans="1:34">
      <c r="A12" s="73">
        <f t="shared" si="2"/>
        <v>4</v>
      </c>
      <c r="B12" s="74" t="s">
        <v>121</v>
      </c>
      <c r="C12" s="75"/>
      <c r="D12" s="76"/>
      <c r="E12" s="77" t="s">
        <v>122</v>
      </c>
      <c r="F12" s="78">
        <v>45104</v>
      </c>
      <c r="G12" s="78">
        <v>45657</v>
      </c>
      <c r="H12" s="40" t="s">
        <v>108</v>
      </c>
      <c r="I12" s="40" t="s">
        <v>120</v>
      </c>
      <c r="J12" s="40" t="str">
        <f>VLOOKUP($I$9:$I$22,[1]Sheet1!$G$2:$H$9,2,0)</f>
        <v>TER B</v>
      </c>
      <c r="K12" s="41">
        <f>IFERROR(IF(J12="TER A",VLOOKUP(AC12,[1]Sheet1!$C$1:$E$45,3),IF(J12="TER B",VLOOKUP(AC12,[1]Sheet1!$C$46:$E$85,3),IF(J12="TER C",VLOOKUP(AC12,[1]Sheet1!$C$86:$E$126,3)))),0)</f>
        <v>0</v>
      </c>
      <c r="L12" s="40" t="s">
        <v>117</v>
      </c>
      <c r="M12" s="90"/>
      <c r="N12" s="93"/>
      <c r="O12" s="91"/>
      <c r="P12" s="92"/>
      <c r="Q12" s="103"/>
      <c r="R12" s="103"/>
      <c r="S12" s="103"/>
      <c r="T12" s="104"/>
      <c r="U12" s="105">
        <v>4000000</v>
      </c>
      <c r="V12" s="109"/>
      <c r="W12" s="107"/>
      <c r="X12" s="108"/>
      <c r="Y12" s="107"/>
      <c r="Z12" s="107"/>
      <c r="AA12" s="107"/>
      <c r="AB12" s="110">
        <f t="shared" si="0"/>
        <v>0</v>
      </c>
      <c r="AC12" s="115">
        <f t="shared" si="1"/>
        <v>4000000</v>
      </c>
      <c r="AD12" s="107"/>
      <c r="AE12" s="107"/>
      <c r="AF12" s="115">
        <f t="shared" si="3"/>
        <v>0</v>
      </c>
      <c r="AG12" s="117">
        <v>0</v>
      </c>
      <c r="AH12" s="118"/>
    </row>
    <row r="13" spans="1:34">
      <c r="A13" s="73">
        <f t="shared" si="2"/>
        <v>5</v>
      </c>
      <c r="B13" s="74" t="s">
        <v>123</v>
      </c>
      <c r="C13" s="75"/>
      <c r="D13" s="76"/>
      <c r="E13" s="77" t="s">
        <v>124</v>
      </c>
      <c r="F13" s="78">
        <v>44774</v>
      </c>
      <c r="G13" s="78">
        <v>45657</v>
      </c>
      <c r="H13" s="40" t="s">
        <v>108</v>
      </c>
      <c r="I13" s="40" t="s">
        <v>109</v>
      </c>
      <c r="J13" s="40" t="str">
        <f>VLOOKUP($I$9:$I$22,[1]Sheet1!$G$2:$H$9,2,0)</f>
        <v>TER A</v>
      </c>
      <c r="K13" s="41">
        <f>IFERROR(IF(J13="TER A",VLOOKUP(AC13,[1]Sheet1!$C$1:$E$45,3),IF(J13="TER B",VLOOKUP(AC13,[1]Sheet1!$C$46:$E$85,3),IF(J13="TER C",VLOOKUP(AC13,[1]Sheet1!$C$86:$E$126,3)))),0)</f>
        <v>0</v>
      </c>
      <c r="L13" s="40" t="s">
        <v>117</v>
      </c>
      <c r="M13" s="90"/>
      <c r="N13" s="90"/>
      <c r="O13" s="91"/>
      <c r="P13" s="92"/>
      <c r="Q13" s="103"/>
      <c r="R13" s="103"/>
      <c r="S13" s="103"/>
      <c r="T13" s="104"/>
      <c r="U13" s="105">
        <v>5000000</v>
      </c>
      <c r="V13" s="106"/>
      <c r="W13" s="107"/>
      <c r="X13" s="108"/>
      <c r="Y13" s="107"/>
      <c r="Z13" s="107"/>
      <c r="AA13" s="107"/>
      <c r="AB13" s="110">
        <f t="shared" si="0"/>
        <v>0</v>
      </c>
      <c r="AC13" s="115">
        <f t="shared" si="1"/>
        <v>5000000</v>
      </c>
      <c r="AD13" s="107"/>
      <c r="AE13" s="107"/>
      <c r="AF13" s="115">
        <f t="shared" si="3"/>
        <v>0</v>
      </c>
      <c r="AG13" s="117">
        <v>0</v>
      </c>
      <c r="AH13" s="118"/>
    </row>
    <row r="14" spans="1:34">
      <c r="A14" s="73">
        <f t="shared" si="2"/>
        <v>6</v>
      </c>
      <c r="B14" s="80" t="s">
        <v>125</v>
      </c>
      <c r="C14" s="75"/>
      <c r="D14" s="76"/>
      <c r="E14" s="77" t="s">
        <v>126</v>
      </c>
      <c r="F14" s="78">
        <v>45345</v>
      </c>
      <c r="G14" s="78">
        <v>45657</v>
      </c>
      <c r="H14" s="40" t="s">
        <v>108</v>
      </c>
      <c r="I14" s="40" t="s">
        <v>109</v>
      </c>
      <c r="J14" s="40" t="str">
        <f>VLOOKUP($I$9:$I$22,[1]Sheet1!$G$2:$H$9,2,0)</f>
        <v>TER A</v>
      </c>
      <c r="K14" s="41">
        <f>IFERROR(IF(J14="TER A",VLOOKUP(AC14,[1]Sheet1!$C$1:$E$45,3),IF(J14="TER B",VLOOKUP(AC14,[1]Sheet1!$C$46:$E$85,3),IF(J14="TER C",VLOOKUP(AC14,[1]Sheet1!$C$86:$E$126,3)))),0)</f>
        <v>0</v>
      </c>
      <c r="L14" s="40" t="s">
        <v>111</v>
      </c>
      <c r="M14" s="90"/>
      <c r="N14" s="91"/>
      <c r="O14" s="91"/>
      <c r="P14" s="92"/>
      <c r="Q14" s="103"/>
      <c r="R14" s="103"/>
      <c r="S14" s="103"/>
      <c r="T14" s="104"/>
      <c r="U14" s="105">
        <v>5000000</v>
      </c>
      <c r="V14" s="110"/>
      <c r="W14" s="108"/>
      <c r="X14" s="108"/>
      <c r="Y14" s="107"/>
      <c r="Z14" s="107"/>
      <c r="AA14" s="107"/>
      <c r="AB14" s="110">
        <f t="shared" si="0"/>
        <v>0</v>
      </c>
      <c r="AC14" s="115">
        <f t="shared" si="1"/>
        <v>5000000</v>
      </c>
      <c r="AD14" s="107">
        <v>0</v>
      </c>
      <c r="AE14" s="107">
        <v>0</v>
      </c>
      <c r="AF14" s="115">
        <f t="shared" si="3"/>
        <v>0</v>
      </c>
      <c r="AG14" s="117">
        <v>0</v>
      </c>
      <c r="AH14" s="118"/>
    </row>
    <row r="15" spans="1:34">
      <c r="A15" s="73">
        <f t="shared" si="2"/>
        <v>7</v>
      </c>
      <c r="B15" s="80" t="s">
        <v>127</v>
      </c>
      <c r="C15" s="75"/>
      <c r="D15" s="76"/>
      <c r="E15" s="77" t="s">
        <v>128</v>
      </c>
      <c r="F15" s="78">
        <v>44954</v>
      </c>
      <c r="G15" s="78">
        <v>45657</v>
      </c>
      <c r="H15" s="40" t="s">
        <v>129</v>
      </c>
      <c r="I15" s="40" t="s">
        <v>120</v>
      </c>
      <c r="J15" s="40" t="str">
        <f>VLOOKUP($I$9:$I$22,[1]Sheet1!$G$2:$H$9,2,0)</f>
        <v>TER B</v>
      </c>
      <c r="K15" s="41">
        <f>IFERROR(IF(J15="TER A",VLOOKUP(AC15,[1]Sheet1!$C$1:$E$45,3),IF(J15="TER B",VLOOKUP(AC15,[1]Sheet1!$C$46:$E$85,3),IF(J15="TER C",VLOOKUP(AC15,[1]Sheet1!$C$86:$E$126,3)))),0)</f>
        <v>0.06</v>
      </c>
      <c r="L15" s="40" t="s">
        <v>130</v>
      </c>
      <c r="M15" s="90"/>
      <c r="N15" s="91"/>
      <c r="O15" s="91"/>
      <c r="P15" s="92"/>
      <c r="Q15" s="103"/>
      <c r="R15" s="103"/>
      <c r="S15" s="103"/>
      <c r="T15" s="104"/>
      <c r="U15" s="105">
        <v>15000000</v>
      </c>
      <c r="V15" s="110"/>
      <c r="W15" s="108"/>
      <c r="X15" s="108"/>
      <c r="Y15" s="107"/>
      <c r="Z15" s="107"/>
      <c r="AA15" s="107"/>
      <c r="AB15" s="110">
        <f t="shared" si="0"/>
        <v>0</v>
      </c>
      <c r="AC15" s="115">
        <f t="shared" si="1"/>
        <v>15000000</v>
      </c>
      <c r="AD15" s="107">
        <v>0</v>
      </c>
      <c r="AE15" s="107">
        <v>0</v>
      </c>
      <c r="AF15" s="115">
        <f t="shared" si="3"/>
        <v>0</v>
      </c>
      <c r="AG15" s="117">
        <v>900000</v>
      </c>
      <c r="AH15" s="118"/>
    </row>
    <row r="16" spans="1:34">
      <c r="A16" s="73">
        <f t="shared" si="2"/>
        <v>8</v>
      </c>
      <c r="B16" s="80" t="s">
        <v>131</v>
      </c>
      <c r="C16" s="75"/>
      <c r="D16" s="76"/>
      <c r="E16" s="77" t="s">
        <v>132</v>
      </c>
      <c r="F16" s="78">
        <v>45376</v>
      </c>
      <c r="G16" s="78">
        <v>45657</v>
      </c>
      <c r="H16" s="40" t="s">
        <v>129</v>
      </c>
      <c r="I16" s="40" t="s">
        <v>109</v>
      </c>
      <c r="J16" s="40" t="str">
        <f>VLOOKUP($I$9:$I$22,[1]Sheet1!$G$2:$H$9,2,0)</f>
        <v>TER A</v>
      </c>
      <c r="K16" s="41">
        <f>IFERROR(IF(J16="TER A",VLOOKUP(AC16,[1]Sheet1!$C$1:$E$45,3),IF(J16="TER B",VLOOKUP(AC16,[1]Sheet1!$C$46:$E$85,3),IF(J16="TER C",VLOOKUP(AC16,[1]Sheet1!$C$86:$E$126,3)))),0)</f>
        <v>0</v>
      </c>
      <c r="L16" s="40" t="s">
        <v>111</v>
      </c>
      <c r="M16" s="90"/>
      <c r="N16" s="91"/>
      <c r="O16" s="91"/>
      <c r="P16" s="92"/>
      <c r="Q16" s="103"/>
      <c r="R16" s="103"/>
      <c r="S16" s="103"/>
      <c r="T16" s="104"/>
      <c r="U16" s="105">
        <v>5000000</v>
      </c>
      <c r="V16" s="110"/>
      <c r="W16" s="108"/>
      <c r="X16" s="108"/>
      <c r="Y16" s="107"/>
      <c r="Z16" s="107"/>
      <c r="AA16" s="107"/>
      <c r="AB16" s="110">
        <f t="shared" si="0"/>
        <v>0</v>
      </c>
      <c r="AC16" s="115">
        <f t="shared" si="1"/>
        <v>5000000</v>
      </c>
      <c r="AD16" s="107">
        <v>0</v>
      </c>
      <c r="AE16" s="107">
        <v>0</v>
      </c>
      <c r="AF16" s="115">
        <f t="shared" si="3"/>
        <v>0</v>
      </c>
      <c r="AG16" s="117">
        <v>0</v>
      </c>
      <c r="AH16" s="118"/>
    </row>
    <row r="17" spans="1:34">
      <c r="A17" s="73">
        <f t="shared" si="2"/>
        <v>9</v>
      </c>
      <c r="B17" s="80" t="s">
        <v>133</v>
      </c>
      <c r="C17" s="75"/>
      <c r="D17" s="76"/>
      <c r="E17" s="77" t="s">
        <v>134</v>
      </c>
      <c r="F17" s="78">
        <v>44839</v>
      </c>
      <c r="G17" s="78">
        <v>45657</v>
      </c>
      <c r="H17" s="40" t="s">
        <v>129</v>
      </c>
      <c r="I17" s="40" t="s">
        <v>135</v>
      </c>
      <c r="J17" s="40" t="str">
        <f>VLOOKUP($I$9:$I$22,[1]Sheet1!$G$2:$H$9,2,0)</f>
        <v>TER B</v>
      </c>
      <c r="K17" s="41">
        <f>IFERROR(IF(J17="TER A",VLOOKUP(AC17,[1]Sheet1!$C$1:$E$45,3),IF(J17="TER B",VLOOKUP(AC17,[1]Sheet1!$C$46:$E$85,3),IF(J17="TER C",VLOOKUP(AC17,[1]Sheet1!$C$86:$E$126,3)))),0)</f>
        <v>0.015</v>
      </c>
      <c r="L17" s="40" t="s">
        <v>136</v>
      </c>
      <c r="M17" s="90"/>
      <c r="N17" s="91"/>
      <c r="O17" s="91"/>
      <c r="P17" s="92"/>
      <c r="Q17" s="103"/>
      <c r="R17" s="103"/>
      <c r="S17" s="103"/>
      <c r="T17" s="104"/>
      <c r="U17" s="105">
        <v>10000000</v>
      </c>
      <c r="V17" s="110"/>
      <c r="W17" s="108"/>
      <c r="X17" s="108"/>
      <c r="Y17" s="107"/>
      <c r="Z17" s="107"/>
      <c r="AA17" s="107"/>
      <c r="AB17" s="110">
        <f t="shared" si="0"/>
        <v>0</v>
      </c>
      <c r="AC17" s="115">
        <f t="shared" si="1"/>
        <v>10000000</v>
      </c>
      <c r="AD17" s="107">
        <v>0</v>
      </c>
      <c r="AE17" s="107">
        <v>0</v>
      </c>
      <c r="AF17" s="115">
        <f t="shared" si="3"/>
        <v>0</v>
      </c>
      <c r="AG17" s="117">
        <v>150000</v>
      </c>
      <c r="AH17" s="118"/>
    </row>
    <row r="18" spans="1:34">
      <c r="A18" s="73">
        <f t="shared" si="2"/>
        <v>10</v>
      </c>
      <c r="B18" s="80" t="s">
        <v>137</v>
      </c>
      <c r="C18" s="75"/>
      <c r="D18" s="76"/>
      <c r="E18" s="77" t="s">
        <v>138</v>
      </c>
      <c r="F18" s="78">
        <v>44646</v>
      </c>
      <c r="G18" s="78">
        <v>45657</v>
      </c>
      <c r="H18" s="40" t="s">
        <v>129</v>
      </c>
      <c r="I18" s="40" t="s">
        <v>139</v>
      </c>
      <c r="J18" s="40" t="str">
        <f>VLOOKUP($I$9:$I$22,[1]Sheet1!$G$2:$H$9,2,0)</f>
        <v>TER B</v>
      </c>
      <c r="K18" s="41">
        <f>IFERROR(IF(J18="TER A",VLOOKUP(AC18,[1]Sheet1!$C$1:$E$45,3),IF(J18="TER B",VLOOKUP(AC18,[1]Sheet1!$C$46:$E$85,3),IF(J18="TER C",VLOOKUP(AC18,[1]Sheet1!$C$86:$E$126,3)))),0)</f>
        <v>0.015</v>
      </c>
      <c r="L18" s="40" t="s">
        <v>136</v>
      </c>
      <c r="M18" s="90"/>
      <c r="N18" s="91"/>
      <c r="O18" s="91"/>
      <c r="P18" s="92"/>
      <c r="Q18" s="103"/>
      <c r="R18" s="103"/>
      <c r="S18" s="103"/>
      <c r="T18" s="104"/>
      <c r="U18" s="105">
        <v>10000000</v>
      </c>
      <c r="V18" s="110"/>
      <c r="W18" s="108"/>
      <c r="X18" s="108"/>
      <c r="Y18" s="107"/>
      <c r="Z18" s="107"/>
      <c r="AA18" s="107"/>
      <c r="AB18" s="110">
        <f t="shared" si="0"/>
        <v>0</v>
      </c>
      <c r="AC18" s="115">
        <f t="shared" si="1"/>
        <v>10000000</v>
      </c>
      <c r="AD18" s="107">
        <v>0</v>
      </c>
      <c r="AE18" s="107">
        <v>0</v>
      </c>
      <c r="AF18" s="115">
        <f t="shared" si="3"/>
        <v>0</v>
      </c>
      <c r="AG18" s="117">
        <v>150000</v>
      </c>
      <c r="AH18" s="118"/>
    </row>
    <row r="19" spans="1:34">
      <c r="A19" s="73">
        <f t="shared" si="2"/>
        <v>11</v>
      </c>
      <c r="B19" s="80" t="s">
        <v>140</v>
      </c>
      <c r="C19" s="75"/>
      <c r="D19" s="76"/>
      <c r="E19" s="77" t="s">
        <v>141</v>
      </c>
      <c r="F19" s="78">
        <v>44910</v>
      </c>
      <c r="G19" s="78">
        <v>45657</v>
      </c>
      <c r="H19" s="40" t="s">
        <v>108</v>
      </c>
      <c r="I19" s="40" t="s">
        <v>115</v>
      </c>
      <c r="J19" s="40" t="str">
        <f>VLOOKUP($I$9:$I$22,[1]Sheet1!$G$2:$H$9,2,0)</f>
        <v>TER B</v>
      </c>
      <c r="K19" s="41">
        <f>IFERROR(IF(J19="TER A",VLOOKUP(AC19,[1]Sheet1!$C$1:$E$45,3),IF(J19="TER B",VLOOKUP(AC19,[1]Sheet1!$C$46:$E$85,3),IF(J19="TER C",VLOOKUP(AC19,[1]Sheet1!$C$86:$E$126,3)))),0)</f>
        <v>0.015</v>
      </c>
      <c r="L19" s="40" t="s">
        <v>130</v>
      </c>
      <c r="M19" s="90"/>
      <c r="N19" s="91"/>
      <c r="O19" s="91"/>
      <c r="P19" s="92"/>
      <c r="Q19" s="103"/>
      <c r="R19" s="103"/>
      <c r="S19" s="103"/>
      <c r="T19" s="104"/>
      <c r="U19" s="105">
        <v>10000000</v>
      </c>
      <c r="V19" s="110"/>
      <c r="W19" s="108"/>
      <c r="X19" s="108"/>
      <c r="Y19" s="107"/>
      <c r="Z19" s="107"/>
      <c r="AA19" s="107"/>
      <c r="AB19" s="110">
        <f t="shared" si="0"/>
        <v>0</v>
      </c>
      <c r="AC19" s="115">
        <f t="shared" si="1"/>
        <v>10000000</v>
      </c>
      <c r="AD19" s="107">
        <v>0</v>
      </c>
      <c r="AE19" s="107">
        <v>0</v>
      </c>
      <c r="AF19" s="115">
        <f t="shared" si="3"/>
        <v>0</v>
      </c>
      <c r="AG19" s="117">
        <v>150000</v>
      </c>
      <c r="AH19" s="118"/>
    </row>
    <row r="20" spans="1:34">
      <c r="A20" s="73">
        <f t="shared" si="2"/>
        <v>12</v>
      </c>
      <c r="B20" s="80" t="s">
        <v>142</v>
      </c>
      <c r="C20" s="75"/>
      <c r="D20" s="76"/>
      <c r="E20" s="77" t="s">
        <v>143</v>
      </c>
      <c r="F20" s="78">
        <v>45275</v>
      </c>
      <c r="G20" s="78">
        <v>45657</v>
      </c>
      <c r="H20" s="40" t="s">
        <v>108</v>
      </c>
      <c r="I20" s="40" t="s">
        <v>144</v>
      </c>
      <c r="J20" s="40" t="str">
        <f>VLOOKUP($I$9:$I$22,[1]Sheet1!$G$2:$H$9,2,0)</f>
        <v>TER C</v>
      </c>
      <c r="K20" s="41">
        <f>IFERROR(IF(J20="TER A",VLOOKUP(AC20,[1]Sheet1!$C$1:$E$45,3),IF(J20="TER B",VLOOKUP(AC20,[1]Sheet1!$C$46:$E$85,3),IF(J20="TER C",VLOOKUP(AC20,[1]Sheet1!$C$86:$E$126,3)))),0)</f>
        <v>0.015</v>
      </c>
      <c r="L20" s="40" t="s">
        <v>130</v>
      </c>
      <c r="M20" s="90"/>
      <c r="N20" s="91"/>
      <c r="O20" s="91"/>
      <c r="P20" s="92"/>
      <c r="Q20" s="103"/>
      <c r="R20" s="103"/>
      <c r="S20" s="103"/>
      <c r="T20" s="104"/>
      <c r="U20" s="105">
        <v>10000000</v>
      </c>
      <c r="V20" s="110"/>
      <c r="W20" s="108"/>
      <c r="X20" s="108"/>
      <c r="Y20" s="107"/>
      <c r="Z20" s="107"/>
      <c r="AA20" s="107"/>
      <c r="AB20" s="110">
        <f t="shared" si="0"/>
        <v>0</v>
      </c>
      <c r="AC20" s="115">
        <f t="shared" si="1"/>
        <v>10000000</v>
      </c>
      <c r="AD20" s="107">
        <v>0</v>
      </c>
      <c r="AE20" s="107">
        <v>0</v>
      </c>
      <c r="AF20" s="115">
        <f t="shared" si="3"/>
        <v>0</v>
      </c>
      <c r="AG20" s="117">
        <v>150000</v>
      </c>
      <c r="AH20" s="118"/>
    </row>
    <row r="21" spans="1:34">
      <c r="A21" s="73">
        <f t="shared" si="2"/>
        <v>13</v>
      </c>
      <c r="B21" s="81" t="s">
        <v>146</v>
      </c>
      <c r="C21" s="75"/>
      <c r="D21" s="76"/>
      <c r="E21" s="77" t="s">
        <v>147</v>
      </c>
      <c r="F21" s="78">
        <v>45352</v>
      </c>
      <c r="G21" s="78">
        <v>45657</v>
      </c>
      <c r="H21" s="40" t="s">
        <v>129</v>
      </c>
      <c r="I21" s="40" t="s">
        <v>115</v>
      </c>
      <c r="J21" s="40" t="str">
        <f>VLOOKUP($I$9:$I$22,[1]Sheet1!$G$2:$H$9,2,0)</f>
        <v>TER B</v>
      </c>
      <c r="K21" s="41">
        <f>IFERROR(IF(J21="TER A",VLOOKUP(AC21,[1]Sheet1!$C$1:$E$45,3),IF(J21="TER B",VLOOKUP(AC21,[1]Sheet1!$C$46:$E$85,3),IF(J21="TER C",VLOOKUP(AC21,[1]Sheet1!$C$86:$E$126,3)))),0)</f>
        <v>0</v>
      </c>
      <c r="L21" s="40" t="s">
        <v>148</v>
      </c>
      <c r="M21" s="90"/>
      <c r="N21" s="91"/>
      <c r="O21" s="91"/>
      <c r="P21" s="92"/>
      <c r="Q21" s="103"/>
      <c r="R21" s="103"/>
      <c r="S21" s="103"/>
      <c r="T21" s="104"/>
      <c r="U21" s="105">
        <v>0</v>
      </c>
      <c r="V21" s="110"/>
      <c r="W21" s="108"/>
      <c r="X21" s="108"/>
      <c r="Y21" s="107"/>
      <c r="Z21" s="107"/>
      <c r="AA21" s="107"/>
      <c r="AB21" s="110">
        <f t="shared" si="0"/>
        <v>0</v>
      </c>
      <c r="AC21" s="115">
        <f t="shared" si="1"/>
        <v>0</v>
      </c>
      <c r="AD21" s="107">
        <v>0</v>
      </c>
      <c r="AE21" s="107">
        <v>0</v>
      </c>
      <c r="AF21" s="115">
        <f t="shared" ref="AF21" si="4">SUM(AD21:AE21)</f>
        <v>0</v>
      </c>
      <c r="AG21" s="117">
        <v>0</v>
      </c>
      <c r="AH21" s="118"/>
    </row>
    <row r="22" spans="1:34">
      <c r="A22" s="73">
        <f t="shared" si="2"/>
        <v>14</v>
      </c>
      <c r="B22" s="81" t="s">
        <v>158</v>
      </c>
      <c r="C22" s="75"/>
      <c r="D22" s="76"/>
      <c r="E22" s="77" t="s">
        <v>159</v>
      </c>
      <c r="F22" s="78">
        <v>45413</v>
      </c>
      <c r="G22" s="78">
        <v>45657</v>
      </c>
      <c r="H22" s="40" t="s">
        <v>108</v>
      </c>
      <c r="I22" s="40" t="s">
        <v>109</v>
      </c>
      <c r="J22" s="40" t="str">
        <f>VLOOKUP($I$9:$I$22,[1]Sheet1!$G$2:$H$9,2,0)</f>
        <v>TER A</v>
      </c>
      <c r="K22" s="41">
        <f>IFERROR(IF(J22="TER A",VLOOKUP(AC22,[1]Sheet1!$C$1:$E$45,3),IF(J22="TER B",VLOOKUP(AC22,[1]Sheet1!$C$46:$E$85,3),IF(J22="TER C",VLOOKUP(AC22,[1]Sheet1!$C$86:$E$126,3)))),0)</f>
        <v>0</v>
      </c>
      <c r="L22" s="40" t="s">
        <v>117</v>
      </c>
      <c r="M22" s="90"/>
      <c r="N22" s="91"/>
      <c r="O22" s="91"/>
      <c r="P22" s="92"/>
      <c r="Q22" s="103"/>
      <c r="R22" s="103"/>
      <c r="S22" s="103"/>
      <c r="T22" s="104"/>
      <c r="U22" s="105">
        <v>4000000</v>
      </c>
      <c r="V22" s="110"/>
      <c r="W22" s="108"/>
      <c r="X22" s="108"/>
      <c r="Y22" s="107"/>
      <c r="Z22" s="107"/>
      <c r="AA22" s="107"/>
      <c r="AB22" s="110">
        <f t="shared" si="0"/>
        <v>0</v>
      </c>
      <c r="AC22" s="115">
        <f t="shared" si="1"/>
        <v>4000000</v>
      </c>
      <c r="AD22" s="107">
        <v>0</v>
      </c>
      <c r="AE22" s="107">
        <v>0</v>
      </c>
      <c r="AF22" s="115">
        <f t="shared" si="3"/>
        <v>0</v>
      </c>
      <c r="AG22" s="117">
        <v>0</v>
      </c>
      <c r="AH22" s="118"/>
    </row>
    <row r="23" s="60" customFormat="1" spans="1:33">
      <c r="A23" s="119" t="s">
        <v>149</v>
      </c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6"/>
      <c r="N23" s="127"/>
      <c r="O23" s="128"/>
      <c r="P23" s="129"/>
      <c r="Q23" s="103"/>
      <c r="R23" s="103"/>
      <c r="S23" s="103"/>
      <c r="T23" s="104"/>
      <c r="U23" s="131">
        <f>SUM(U9:U22)</f>
        <v>91000000</v>
      </c>
      <c r="V23" s="131">
        <f t="shared" ref="V23:AG23" si="5">SUM(V9:V22)</f>
        <v>0</v>
      </c>
      <c r="W23" s="131">
        <f t="shared" si="5"/>
        <v>0</v>
      </c>
      <c r="X23" s="131">
        <f t="shared" si="5"/>
        <v>0</v>
      </c>
      <c r="Y23" s="131">
        <f t="shared" si="5"/>
        <v>0</v>
      </c>
      <c r="Z23" s="131">
        <f t="shared" si="5"/>
        <v>0</v>
      </c>
      <c r="AA23" s="131">
        <f t="shared" si="5"/>
        <v>0</v>
      </c>
      <c r="AB23" s="131">
        <f t="shared" si="5"/>
        <v>0</v>
      </c>
      <c r="AC23" s="131">
        <f t="shared" si="5"/>
        <v>91000000</v>
      </c>
      <c r="AD23" s="131">
        <f t="shared" si="5"/>
        <v>0</v>
      </c>
      <c r="AE23" s="131">
        <f t="shared" si="5"/>
        <v>0</v>
      </c>
      <c r="AF23" s="131">
        <f t="shared" si="5"/>
        <v>0</v>
      </c>
      <c r="AG23" s="133">
        <f t="shared" si="5"/>
        <v>1500000</v>
      </c>
    </row>
    <row r="24" spans="3:20">
      <c r="C24" s="121"/>
      <c r="D24" s="122"/>
      <c r="E24" s="123"/>
      <c r="F24" s="124"/>
      <c r="G24" s="124"/>
      <c r="H24" s="125"/>
      <c r="I24" s="125"/>
      <c r="J24" s="125"/>
      <c r="K24" s="125"/>
      <c r="L24" s="125"/>
      <c r="P24" s="130"/>
      <c r="T24" s="132"/>
    </row>
    <row r="25" ht="44.25" customHeight="1" spans="31:33">
      <c r="AE25" s="138" t="s">
        <v>150</v>
      </c>
      <c r="AF25" s="138"/>
      <c r="AG25" s="142">
        <f>AG23</f>
        <v>1500000</v>
      </c>
    </row>
    <row r="26" ht="31.5" customHeight="1" spans="1:33">
      <c r="A26" s="134"/>
      <c r="B26" s="135"/>
      <c r="C26" s="136"/>
      <c r="D26" s="135"/>
      <c r="E26" s="135"/>
      <c r="F26" s="135"/>
      <c r="G26" s="135"/>
      <c r="H26" s="135"/>
      <c r="AE26" s="138" t="s">
        <v>151</v>
      </c>
      <c r="AF26" s="138"/>
      <c r="AG26" s="107">
        <v>0</v>
      </c>
    </row>
    <row r="27" ht="32.25" customHeight="1" spans="1:33">
      <c r="A27" s="134"/>
      <c r="AE27" s="139" t="s">
        <v>152</v>
      </c>
      <c r="AF27" s="139"/>
      <c r="AG27" s="143"/>
    </row>
    <row r="28" ht="34.5" customHeight="1" spans="1:33">
      <c r="A28" s="134"/>
      <c r="AE28" s="139" t="s">
        <v>153</v>
      </c>
      <c r="AF28" s="139"/>
      <c r="AG28" s="143"/>
    </row>
    <row r="29" ht="36.75" customHeight="1" spans="1:33">
      <c r="A29" s="137" t="s">
        <v>157</v>
      </c>
      <c r="AE29" s="140" t="s">
        <v>154</v>
      </c>
      <c r="AF29" s="141"/>
      <c r="AG29" s="143"/>
    </row>
    <row r="30" ht="27.75" customHeight="1" spans="31:33">
      <c r="AE30" s="138" t="s">
        <v>155</v>
      </c>
      <c r="AF30" s="138"/>
      <c r="AG30" s="144">
        <f>SUM(AG25:AG29)</f>
        <v>1500000</v>
      </c>
    </row>
  </sheetData>
  <autoFilter ref="A8:AG23">
    <extLst/>
  </autoFilter>
  <mergeCells count="43">
    <mergeCell ref="A4:T4"/>
    <mergeCell ref="U4:AG4"/>
    <mergeCell ref="B5:L5"/>
    <mergeCell ref="M5:T5"/>
    <mergeCell ref="U5:AG5"/>
    <mergeCell ref="Q6:S6"/>
    <mergeCell ref="V6:AB6"/>
    <mergeCell ref="AD6:AF6"/>
    <mergeCell ref="Y7:AB7"/>
    <mergeCell ref="AD7:AF7"/>
    <mergeCell ref="A23:M23"/>
    <mergeCell ref="AE25:AF25"/>
    <mergeCell ref="AE26:AF26"/>
    <mergeCell ref="AE27:AF27"/>
    <mergeCell ref="AE28:AF28"/>
    <mergeCell ref="AE29:AF29"/>
    <mergeCell ref="AE30:AF30"/>
    <mergeCell ref="A5:A8"/>
    <mergeCell ref="B6:B8"/>
    <mergeCell ref="C6:C8"/>
    <mergeCell ref="D6:D8"/>
    <mergeCell ref="E6:E8"/>
    <mergeCell ref="F6:F8"/>
    <mergeCell ref="G6:G8"/>
    <mergeCell ref="H6:H8"/>
    <mergeCell ref="I6:I8"/>
    <mergeCell ref="J6:J8"/>
    <mergeCell ref="K6:K8"/>
    <mergeCell ref="L6:L8"/>
    <mergeCell ref="M6:M8"/>
    <mergeCell ref="N6:N8"/>
    <mergeCell ref="O6:O8"/>
    <mergeCell ref="P6:P8"/>
    <mergeCell ref="Q7:Q8"/>
    <mergeCell ref="R7:R8"/>
    <mergeCell ref="S7:S8"/>
    <mergeCell ref="T6:T8"/>
    <mergeCell ref="U6:U8"/>
    <mergeCell ref="V7:V8"/>
    <mergeCell ref="W7:W8"/>
    <mergeCell ref="X7:X8"/>
    <mergeCell ref="AC6:AC8"/>
    <mergeCell ref="AG6:AG8"/>
  </mergeCells>
  <conditionalFormatting sqref="U9">
    <cfRule type="cellIs" dxfId="1" priority="16" operator="equal">
      <formula>"4 (2)"</formula>
    </cfRule>
    <cfRule type="cellIs" dxfId="2" priority="17" operator="equal">
      <formula>23</formula>
    </cfRule>
  </conditionalFormatting>
  <conditionalFormatting sqref="AH9">
    <cfRule type="duplicateValues" dxfId="0" priority="22"/>
  </conditionalFormatting>
  <conditionalFormatting sqref="B21">
    <cfRule type="duplicateValues" dxfId="0" priority="4"/>
  </conditionalFormatting>
  <conditionalFormatting sqref="M21">
    <cfRule type="cellIs" dxfId="1" priority="6" operator="equal">
      <formula>"4 (2)"</formula>
    </cfRule>
    <cfRule type="cellIs" dxfId="2" priority="7" operator="equal">
      <formula>23</formula>
    </cfRule>
  </conditionalFormatting>
  <conditionalFormatting sqref="N21:O21">
    <cfRule type="containsText" dxfId="3" priority="5" operator="between" text="RENT">
      <formula>NOT(ISERROR(SEARCH("RENT",N21)))</formula>
    </cfRule>
  </conditionalFormatting>
  <conditionalFormatting sqref="B9:B13">
    <cfRule type="duplicateValues" dxfId="0" priority="10"/>
  </conditionalFormatting>
  <conditionalFormatting sqref="B14:B16">
    <cfRule type="duplicateValues" dxfId="0" priority="11"/>
  </conditionalFormatting>
  <conditionalFormatting sqref="M9:M16">
    <cfRule type="cellIs" dxfId="1" priority="19" operator="equal">
      <formula>"4 (2)"</formula>
    </cfRule>
    <cfRule type="cellIs" dxfId="2" priority="20" operator="equal">
      <formula>23</formula>
    </cfRule>
  </conditionalFormatting>
  <conditionalFormatting sqref="U10:U22">
    <cfRule type="cellIs" dxfId="1" priority="2" operator="equal">
      <formula>"4 (2)"</formula>
    </cfRule>
    <cfRule type="cellIs" dxfId="2" priority="3" operator="equal">
      <formula>23</formula>
    </cfRule>
  </conditionalFormatting>
  <conditionalFormatting sqref="AH10:AH22">
    <cfRule type="duplicateValues" dxfId="0" priority="1"/>
  </conditionalFormatting>
  <conditionalFormatting sqref="B24:B1048576 B1:B8">
    <cfRule type="duplicateValues" dxfId="0" priority="21"/>
  </conditionalFormatting>
  <conditionalFormatting sqref="N9:O16">
    <cfRule type="containsText" dxfId="3" priority="18" operator="between" text="RENT">
      <formula>NOT(ISERROR(SEARCH("RENT",N9)))</formula>
    </cfRule>
  </conditionalFormatting>
  <conditionalFormatting sqref="B17:B20 B22">
    <cfRule type="duplicateValues" dxfId="0" priority="9"/>
  </conditionalFormatting>
  <conditionalFormatting sqref="M17:M20 M22">
    <cfRule type="cellIs" dxfId="1" priority="13" operator="equal">
      <formula>"4 (2)"</formula>
    </cfRule>
    <cfRule type="cellIs" dxfId="2" priority="14" operator="equal">
      <formula>23</formula>
    </cfRule>
  </conditionalFormatting>
  <conditionalFormatting sqref="N17:O20 N22:O22">
    <cfRule type="containsText" dxfId="3" priority="12" operator="between" text="RENT">
      <formula>NOT(ISERROR(SEARCH("RENT",N17)))</formula>
    </cfRule>
  </conditionalFormatting>
  <pageMargins left="0.708661417322835" right="0.708661417322835" top="0.748031496062992" bottom="0.748031496062992" header="0.31496062992126" footer="0.31496062992126"/>
  <pageSetup paperSize="9" scale="52" orientation="landscape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fitToPage="1"/>
  </sheetPr>
  <dimension ref="A1:AH134"/>
  <sheetViews>
    <sheetView showGridLines="0" tabSelected="1" zoomScale="85" zoomScaleNormal="85" zoomScaleSheetLayoutView="85" workbookViewId="0">
      <pane xSplit="9" topLeftCell="J1" activePane="topRight" state="frozen"/>
      <selection/>
      <selection pane="topRight" activeCell="E6" sqref="E6:E8"/>
    </sheetView>
  </sheetViews>
  <sheetFormatPr defaultColWidth="9" defaultRowHeight="15"/>
  <cols>
    <col min="1" max="1" width="5.56666666666667" style="61" customWidth="1"/>
    <col min="2" max="2" width="27.7083333333333" style="61" customWidth="1"/>
    <col min="3" max="3" width="20.7083333333333" style="62" customWidth="1"/>
    <col min="4" max="4" width="46.8583333333333" style="61" customWidth="1"/>
    <col min="5" max="5" width="18.5666666666667" style="61" customWidth="1"/>
    <col min="6" max="6" width="17.425" style="61" customWidth="1"/>
    <col min="7" max="7" width="18.5666666666667" style="61" customWidth="1"/>
    <col min="8" max="8" width="14.1416666666667" style="61" customWidth="1"/>
    <col min="9" max="9" width="6.85833333333333" style="61" customWidth="1"/>
    <col min="10" max="10" width="9.425" style="61" customWidth="1"/>
    <col min="11" max="11" width="8.425" style="61" customWidth="1"/>
    <col min="12" max="12" width="12" style="61" customWidth="1"/>
    <col min="13" max="13" width="16.2833333333333" style="61" hidden="1" customWidth="1"/>
    <col min="14" max="14" width="12.425" style="61" hidden="1" customWidth="1"/>
    <col min="15" max="16" width="11" style="61" hidden="1" customWidth="1"/>
    <col min="17" max="17" width="4.28333333333333" style="61" hidden="1" customWidth="1"/>
    <col min="18" max="18" width="3" style="61" hidden="1" customWidth="1"/>
    <col min="19" max="19" width="10.8583333333333" style="61" hidden="1" customWidth="1"/>
    <col min="20" max="20" width="13.425" style="61" hidden="1" customWidth="1"/>
    <col min="21" max="21" width="14.8583333333333" style="61" customWidth="1"/>
    <col min="22" max="22" width="18.8583333333333" style="61" customWidth="1"/>
    <col min="23" max="23" width="15.1416666666667" style="61" customWidth="1"/>
    <col min="24" max="24" width="15" style="61" customWidth="1"/>
    <col min="25" max="25" width="10.5666666666667" style="61" customWidth="1"/>
    <col min="26" max="26" width="11.425" style="61" customWidth="1"/>
    <col min="27" max="27" width="14.425" style="61" customWidth="1"/>
    <col min="28" max="28" width="12" style="61" customWidth="1"/>
    <col min="29" max="29" width="12.7083333333333" style="61" customWidth="1"/>
    <col min="30" max="31" width="12" style="61" customWidth="1"/>
    <col min="32" max="32" width="11.7083333333333" style="61" customWidth="1"/>
    <col min="33" max="33" width="14.2833333333333" style="61" customWidth="1"/>
    <col min="34" max="34" width="13.8583333333333" style="61" customWidth="1"/>
    <col min="35" max="35" width="12" style="61" customWidth="1"/>
    <col min="36" max="16384" width="9" style="61"/>
  </cols>
  <sheetData>
    <row r="1" ht="13.5" spans="1:1">
      <c r="A1" s="17" t="s">
        <v>0</v>
      </c>
    </row>
    <row r="2" ht="13.5" spans="1:1">
      <c r="A2" s="17" t="s">
        <v>1</v>
      </c>
    </row>
    <row r="3" ht="13.5" spans="1:1">
      <c r="A3" s="63" t="s">
        <v>2</v>
      </c>
    </row>
    <row r="4" ht="27.75" customHeight="1" spans="1:33">
      <c r="A4" s="64" t="s">
        <v>66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 t="s">
        <v>67</v>
      </c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</row>
    <row r="5" spans="1:33">
      <c r="A5" s="65" t="s">
        <v>68</v>
      </c>
      <c r="B5" s="66" t="s">
        <v>69</v>
      </c>
      <c r="C5" s="67"/>
      <c r="D5" s="67"/>
      <c r="E5" s="67"/>
      <c r="F5" s="67"/>
      <c r="G5" s="67"/>
      <c r="H5" s="67"/>
      <c r="I5" s="67"/>
      <c r="J5" s="67"/>
      <c r="K5" s="67"/>
      <c r="L5" s="82"/>
      <c r="M5" s="83" t="s">
        <v>70</v>
      </c>
      <c r="N5" s="83"/>
      <c r="O5" s="83"/>
      <c r="P5" s="83"/>
      <c r="Q5" s="83"/>
      <c r="R5" s="83"/>
      <c r="S5" s="83"/>
      <c r="T5" s="83"/>
      <c r="U5" s="94" t="s">
        <v>71</v>
      </c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116"/>
    </row>
    <row r="6" ht="30" customHeight="1" spans="1:33">
      <c r="A6" s="68"/>
      <c r="B6" s="69" t="s">
        <v>72</v>
      </c>
      <c r="C6" s="69" t="s">
        <v>73</v>
      </c>
      <c r="D6" s="65" t="s">
        <v>74</v>
      </c>
      <c r="E6" s="65" t="s">
        <v>75</v>
      </c>
      <c r="F6" s="69" t="s">
        <v>76</v>
      </c>
      <c r="G6" s="69" t="s">
        <v>77</v>
      </c>
      <c r="H6" s="69" t="s">
        <v>78</v>
      </c>
      <c r="I6" s="65" t="s">
        <v>79</v>
      </c>
      <c r="J6" s="69" t="s">
        <v>80</v>
      </c>
      <c r="K6" s="69" t="s">
        <v>81</v>
      </c>
      <c r="L6" s="69" t="s">
        <v>82</v>
      </c>
      <c r="M6" s="84" t="s">
        <v>83</v>
      </c>
      <c r="N6" s="84" t="s">
        <v>84</v>
      </c>
      <c r="O6" s="85" t="s">
        <v>85</v>
      </c>
      <c r="P6" s="84" t="s">
        <v>86</v>
      </c>
      <c r="Q6" s="96" t="s">
        <v>87</v>
      </c>
      <c r="R6" s="97"/>
      <c r="S6" s="98"/>
      <c r="T6" s="84" t="s">
        <v>88</v>
      </c>
      <c r="U6" s="99" t="s">
        <v>89</v>
      </c>
      <c r="V6" s="100" t="s">
        <v>90</v>
      </c>
      <c r="W6" s="101"/>
      <c r="X6" s="101"/>
      <c r="Y6" s="101"/>
      <c r="Z6" s="101"/>
      <c r="AA6" s="101"/>
      <c r="AB6" s="111"/>
      <c r="AC6" s="99" t="s">
        <v>91</v>
      </c>
      <c r="AD6" s="112"/>
      <c r="AE6" s="112"/>
      <c r="AF6" s="113"/>
      <c r="AG6" s="99" t="s">
        <v>92</v>
      </c>
    </row>
    <row r="7" ht="29.25" customHeight="1" spans="1:33">
      <c r="A7" s="68"/>
      <c r="B7" s="70"/>
      <c r="C7" s="70"/>
      <c r="D7" s="68"/>
      <c r="E7" s="68"/>
      <c r="F7" s="70"/>
      <c r="G7" s="70"/>
      <c r="H7" s="70"/>
      <c r="I7" s="68"/>
      <c r="J7" s="70"/>
      <c r="K7" s="70"/>
      <c r="L7" s="70"/>
      <c r="M7" s="86"/>
      <c r="N7" s="86"/>
      <c r="O7" s="87"/>
      <c r="P7" s="86"/>
      <c r="Q7" s="85" t="s">
        <v>93</v>
      </c>
      <c r="R7" s="85" t="s">
        <v>94</v>
      </c>
      <c r="S7" s="84" t="s">
        <v>95</v>
      </c>
      <c r="T7" s="86"/>
      <c r="U7" s="102"/>
      <c r="V7" s="99" t="s">
        <v>96</v>
      </c>
      <c r="W7" s="99" t="s">
        <v>97</v>
      </c>
      <c r="X7" s="99" t="s">
        <v>98</v>
      </c>
      <c r="Y7" s="114" t="s">
        <v>99</v>
      </c>
      <c r="Z7" s="114"/>
      <c r="AA7" s="114"/>
      <c r="AB7" s="114"/>
      <c r="AC7" s="102"/>
      <c r="AD7" s="114" t="s">
        <v>100</v>
      </c>
      <c r="AE7" s="114"/>
      <c r="AF7" s="114"/>
      <c r="AG7" s="102"/>
    </row>
    <row r="8" ht="29.25" customHeight="1" spans="1:33">
      <c r="A8" s="71"/>
      <c r="B8" s="72"/>
      <c r="C8" s="72"/>
      <c r="D8" s="71"/>
      <c r="E8" s="71"/>
      <c r="F8" s="72"/>
      <c r="G8" s="72"/>
      <c r="H8" s="72"/>
      <c r="I8" s="71"/>
      <c r="J8" s="72"/>
      <c r="K8" s="72"/>
      <c r="L8" s="72"/>
      <c r="M8" s="88"/>
      <c r="N8" s="88"/>
      <c r="O8" s="89"/>
      <c r="P8" s="88"/>
      <c r="Q8" s="89"/>
      <c r="R8" s="89"/>
      <c r="S8" s="88"/>
      <c r="T8" s="88"/>
      <c r="U8" s="102"/>
      <c r="V8" s="102"/>
      <c r="W8" s="102"/>
      <c r="X8" s="102"/>
      <c r="Y8" s="102" t="s">
        <v>101</v>
      </c>
      <c r="Z8" s="102" t="s">
        <v>102</v>
      </c>
      <c r="AA8" s="102" t="s">
        <v>103</v>
      </c>
      <c r="AB8" s="102" t="s">
        <v>104</v>
      </c>
      <c r="AC8" s="102"/>
      <c r="AD8" s="102" t="s">
        <v>93</v>
      </c>
      <c r="AE8" s="102" t="s">
        <v>94</v>
      </c>
      <c r="AF8" s="102" t="s">
        <v>104</v>
      </c>
      <c r="AG8" s="102"/>
    </row>
    <row r="9" spans="1:34">
      <c r="A9" s="73">
        <v>1</v>
      </c>
      <c r="B9" s="74" t="s">
        <v>105</v>
      </c>
      <c r="C9" s="75"/>
      <c r="D9" s="76" t="str">
        <f>VLOOKUP($B$9:$B$125,'[3]Hasil Validasi'!D$2:E$115,2,0)</f>
        <v>Data Bukti Potong/Pungut Valid</v>
      </c>
      <c r="E9" s="190" t="s">
        <v>107</v>
      </c>
      <c r="F9" s="78">
        <v>45237</v>
      </c>
      <c r="G9" s="78">
        <v>45657</v>
      </c>
      <c r="H9" s="40" t="s">
        <v>108</v>
      </c>
      <c r="I9" s="40" t="s">
        <v>109</v>
      </c>
      <c r="J9" s="40" t="s">
        <v>110</v>
      </c>
      <c r="K9" s="41">
        <v>0</v>
      </c>
      <c r="L9" s="40" t="s">
        <v>111</v>
      </c>
      <c r="M9" s="90"/>
      <c r="N9" s="90"/>
      <c r="O9" s="91"/>
      <c r="P9" s="92"/>
      <c r="Q9" s="103"/>
      <c r="R9" s="103"/>
      <c r="S9" s="103"/>
      <c r="T9" s="104"/>
      <c r="U9" s="105">
        <v>5000000</v>
      </c>
      <c r="V9" s="106"/>
      <c r="W9" s="107"/>
      <c r="X9" s="108"/>
      <c r="Y9" s="107"/>
      <c r="Z9" s="107"/>
      <c r="AA9" s="107"/>
      <c r="AB9" s="110">
        <f>SUM(Y9:AA9)</f>
        <v>0</v>
      </c>
      <c r="AC9" s="115">
        <f>U9+V9+W9+X9+AB9</f>
        <v>5000000</v>
      </c>
      <c r="AD9" s="107"/>
      <c r="AE9" s="107"/>
      <c r="AF9" s="115">
        <f>SUM(AD9:AE9)</f>
        <v>0</v>
      </c>
      <c r="AG9" s="117">
        <v>0</v>
      </c>
      <c r="AH9" s="118"/>
    </row>
    <row r="10" hidden="1" spans="1:34">
      <c r="A10" s="73">
        <f>A9+1</f>
        <v>2</v>
      </c>
      <c r="B10" s="74" t="s">
        <v>112</v>
      </c>
      <c r="C10" s="75"/>
      <c r="D10" s="76"/>
      <c r="E10" s="190" t="s">
        <v>114</v>
      </c>
      <c r="F10" s="78">
        <v>44414</v>
      </c>
      <c r="G10" s="78">
        <v>45657</v>
      </c>
      <c r="H10" s="40" t="s">
        <v>108</v>
      </c>
      <c r="I10" s="40" t="s">
        <v>115</v>
      </c>
      <c r="J10" s="40" t="s">
        <v>116</v>
      </c>
      <c r="K10" s="41">
        <v>0</v>
      </c>
      <c r="L10" s="40" t="s">
        <v>117</v>
      </c>
      <c r="M10" s="90"/>
      <c r="N10" s="93"/>
      <c r="O10" s="91"/>
      <c r="P10" s="92"/>
      <c r="Q10" s="103"/>
      <c r="R10" s="103"/>
      <c r="S10" s="103"/>
      <c r="T10" s="104"/>
      <c r="U10" s="105">
        <v>0</v>
      </c>
      <c r="V10" s="109"/>
      <c r="W10" s="107"/>
      <c r="X10" s="108"/>
      <c r="Y10" s="107"/>
      <c r="Z10" s="107"/>
      <c r="AA10" s="107"/>
      <c r="AB10" s="110">
        <f t="shared" ref="AB10:AB73" si="0">SUM(Y10:AA10)</f>
        <v>0</v>
      </c>
      <c r="AC10" s="115">
        <f t="shared" ref="AC10:AC73" si="1">U10+V10+W10+X10+AB10</f>
        <v>0</v>
      </c>
      <c r="AD10" s="107"/>
      <c r="AE10" s="107"/>
      <c r="AF10" s="115">
        <f>SUM(AD10:AE10)</f>
        <v>0</v>
      </c>
      <c r="AG10" s="117">
        <v>0</v>
      </c>
      <c r="AH10" s="118"/>
    </row>
    <row r="11" spans="1:34">
      <c r="A11" s="73">
        <f t="shared" ref="A11:A74" si="2">A10+1</f>
        <v>3</v>
      </c>
      <c r="B11" s="74" t="s">
        <v>118</v>
      </c>
      <c r="C11" s="75"/>
      <c r="D11" s="79" t="str">
        <f>VLOOKUP($B$9:$B$125,'[3]Hasil Validasi'!D$2:E$115,2,0)</f>
        <v>Nama Penerima Penghasilan tidak sesuai dengan NIK. 
</v>
      </c>
      <c r="E11" s="190" t="s">
        <v>119</v>
      </c>
      <c r="F11" s="78">
        <v>44915</v>
      </c>
      <c r="G11" s="78">
        <v>45657</v>
      </c>
      <c r="H11" s="40" t="s">
        <v>108</v>
      </c>
      <c r="I11" s="40" t="s">
        <v>120</v>
      </c>
      <c r="J11" s="40" t="s">
        <v>116</v>
      </c>
      <c r="K11" s="41">
        <v>0</v>
      </c>
      <c r="L11" s="40" t="s">
        <v>117</v>
      </c>
      <c r="M11" s="90"/>
      <c r="N11" s="90"/>
      <c r="O11" s="91"/>
      <c r="P11" s="92"/>
      <c r="Q11" s="103"/>
      <c r="R11" s="103"/>
      <c r="S11" s="103"/>
      <c r="T11" s="104"/>
      <c r="U11" s="105">
        <v>4500000</v>
      </c>
      <c r="V11" s="106"/>
      <c r="W11" s="107"/>
      <c r="X11" s="108"/>
      <c r="Y11" s="107"/>
      <c r="Z11" s="107"/>
      <c r="AA11" s="107"/>
      <c r="AB11" s="110">
        <f t="shared" si="0"/>
        <v>0</v>
      </c>
      <c r="AC11" s="115">
        <f t="shared" si="1"/>
        <v>4500000</v>
      </c>
      <c r="AD11" s="107"/>
      <c r="AE11" s="107"/>
      <c r="AF11" s="115">
        <f t="shared" ref="AF11:AF21" si="3">SUM(AD11:AE11)</f>
        <v>0</v>
      </c>
      <c r="AG11" s="117">
        <v>0</v>
      </c>
      <c r="AH11" s="118"/>
    </row>
    <row r="12" spans="1:34">
      <c r="A12" s="73">
        <f t="shared" si="2"/>
        <v>4</v>
      </c>
      <c r="B12" s="74" t="s">
        <v>121</v>
      </c>
      <c r="C12" s="75"/>
      <c r="D12" s="76" t="str">
        <f>VLOOKUP($B$9:$B$125,'[3]Hasil Validasi'!D$2:E$115,2,0)</f>
        <v>Data Bukti Potong/Pungut Valid</v>
      </c>
      <c r="E12" s="77" t="s">
        <v>122</v>
      </c>
      <c r="F12" s="78">
        <v>45104</v>
      </c>
      <c r="G12" s="78">
        <v>45657</v>
      </c>
      <c r="H12" s="40" t="s">
        <v>108</v>
      </c>
      <c r="I12" s="40" t="s">
        <v>120</v>
      </c>
      <c r="J12" s="40" t="s">
        <v>116</v>
      </c>
      <c r="K12" s="41">
        <v>0</v>
      </c>
      <c r="L12" s="40" t="s">
        <v>117</v>
      </c>
      <c r="M12" s="90"/>
      <c r="N12" s="93"/>
      <c r="O12" s="91"/>
      <c r="P12" s="92"/>
      <c r="Q12" s="103"/>
      <c r="R12" s="103"/>
      <c r="S12" s="103"/>
      <c r="T12" s="104"/>
      <c r="U12" s="105">
        <v>4500000</v>
      </c>
      <c r="V12" s="109"/>
      <c r="W12" s="107"/>
      <c r="X12" s="108"/>
      <c r="Y12" s="107"/>
      <c r="Z12" s="107"/>
      <c r="AA12" s="107"/>
      <c r="AB12" s="110">
        <f t="shared" si="0"/>
        <v>0</v>
      </c>
      <c r="AC12" s="115">
        <f t="shared" si="1"/>
        <v>4500000</v>
      </c>
      <c r="AD12" s="107"/>
      <c r="AE12" s="107"/>
      <c r="AF12" s="115">
        <f t="shared" si="3"/>
        <v>0</v>
      </c>
      <c r="AG12" s="117">
        <v>0</v>
      </c>
      <c r="AH12" s="118"/>
    </row>
    <row r="13" spans="1:34">
      <c r="A13" s="73">
        <f t="shared" si="2"/>
        <v>5</v>
      </c>
      <c r="B13" s="74" t="s">
        <v>123</v>
      </c>
      <c r="C13" s="75"/>
      <c r="D13" s="76" t="str">
        <f>VLOOKUP($B$9:$B$125,'[3]Hasil Validasi'!D$2:E$115,2,0)</f>
        <v>Data Bukti Potong/Pungut Valid</v>
      </c>
      <c r="E13" s="77" t="s">
        <v>124</v>
      </c>
      <c r="F13" s="78">
        <v>44774</v>
      </c>
      <c r="G13" s="78">
        <v>45657</v>
      </c>
      <c r="H13" s="40" t="s">
        <v>108</v>
      </c>
      <c r="I13" s="40" t="s">
        <v>109</v>
      </c>
      <c r="J13" s="40" t="s">
        <v>110</v>
      </c>
      <c r="K13" s="41">
        <v>0</v>
      </c>
      <c r="L13" s="40" t="s">
        <v>117</v>
      </c>
      <c r="M13" s="90"/>
      <c r="N13" s="90"/>
      <c r="O13" s="91"/>
      <c r="P13" s="92"/>
      <c r="Q13" s="103"/>
      <c r="R13" s="103"/>
      <c r="S13" s="103"/>
      <c r="T13" s="104"/>
      <c r="U13" s="105">
        <v>4500000</v>
      </c>
      <c r="V13" s="106"/>
      <c r="W13" s="107"/>
      <c r="X13" s="108"/>
      <c r="Y13" s="107"/>
      <c r="Z13" s="107"/>
      <c r="AA13" s="107"/>
      <c r="AB13" s="110">
        <f t="shared" si="0"/>
        <v>0</v>
      </c>
      <c r="AC13" s="115">
        <f t="shared" si="1"/>
        <v>4500000</v>
      </c>
      <c r="AD13" s="107"/>
      <c r="AE13" s="107"/>
      <c r="AF13" s="115">
        <f t="shared" si="3"/>
        <v>0</v>
      </c>
      <c r="AG13" s="117">
        <v>0</v>
      </c>
      <c r="AH13" s="118"/>
    </row>
    <row r="14" spans="1:34">
      <c r="A14" s="73">
        <f t="shared" si="2"/>
        <v>6</v>
      </c>
      <c r="B14" s="80" t="s">
        <v>125</v>
      </c>
      <c r="C14" s="75"/>
      <c r="D14" s="76" t="str">
        <f>VLOOKUP($B$9:$B$125,'[3]Hasil Validasi'!D$2:E$115,2,0)</f>
        <v>Data Bukti Potong/Pungut Valid</v>
      </c>
      <c r="E14" s="77" t="s">
        <v>126</v>
      </c>
      <c r="F14" s="78">
        <v>45345</v>
      </c>
      <c r="G14" s="78">
        <v>45657</v>
      </c>
      <c r="H14" s="40" t="s">
        <v>108</v>
      </c>
      <c r="I14" s="40" t="s">
        <v>109</v>
      </c>
      <c r="J14" s="40" t="s">
        <v>110</v>
      </c>
      <c r="K14" s="41">
        <v>0</v>
      </c>
      <c r="L14" s="40" t="s">
        <v>111</v>
      </c>
      <c r="M14" s="90"/>
      <c r="N14" s="91"/>
      <c r="O14" s="91"/>
      <c r="P14" s="92"/>
      <c r="Q14" s="103"/>
      <c r="R14" s="103"/>
      <c r="S14" s="103"/>
      <c r="T14" s="104"/>
      <c r="U14" s="105">
        <v>4500000</v>
      </c>
      <c r="V14" s="110"/>
      <c r="W14" s="108"/>
      <c r="X14" s="108"/>
      <c r="Y14" s="107"/>
      <c r="Z14" s="107"/>
      <c r="AA14" s="107"/>
      <c r="AB14" s="110">
        <f t="shared" si="0"/>
        <v>0</v>
      </c>
      <c r="AC14" s="115">
        <f t="shared" si="1"/>
        <v>4500000</v>
      </c>
      <c r="AD14" s="107">
        <v>0</v>
      </c>
      <c r="AE14" s="107">
        <v>0</v>
      </c>
      <c r="AF14" s="115">
        <f t="shared" si="3"/>
        <v>0</v>
      </c>
      <c r="AG14" s="117">
        <v>0</v>
      </c>
      <c r="AH14" s="118"/>
    </row>
    <row r="15" spans="1:34">
      <c r="A15" s="73">
        <f t="shared" si="2"/>
        <v>7</v>
      </c>
      <c r="B15" s="80" t="s">
        <v>127</v>
      </c>
      <c r="C15" s="75"/>
      <c r="D15" s="76" t="str">
        <f>VLOOKUP($B$9:$B$125,'[3]Hasil Validasi'!D$2:E$115,2,0)</f>
        <v>Data Bukti Potong/Pungut Valid</v>
      </c>
      <c r="E15" s="77" t="s">
        <v>128</v>
      </c>
      <c r="F15" s="78">
        <v>44954</v>
      </c>
      <c r="G15" s="78">
        <v>45657</v>
      </c>
      <c r="H15" s="40" t="s">
        <v>129</v>
      </c>
      <c r="I15" s="40" t="s">
        <v>120</v>
      </c>
      <c r="J15" s="40" t="s">
        <v>116</v>
      </c>
      <c r="K15" s="41">
        <v>0</v>
      </c>
      <c r="L15" s="40" t="s">
        <v>130</v>
      </c>
      <c r="M15" s="90"/>
      <c r="N15" s="91"/>
      <c r="O15" s="91"/>
      <c r="P15" s="92"/>
      <c r="Q15" s="103"/>
      <c r="R15" s="103"/>
      <c r="S15" s="103"/>
      <c r="T15" s="104"/>
      <c r="U15" s="105">
        <v>5000000</v>
      </c>
      <c r="V15" s="110"/>
      <c r="W15" s="108"/>
      <c r="X15" s="108"/>
      <c r="Y15" s="107"/>
      <c r="Z15" s="107"/>
      <c r="AA15" s="107"/>
      <c r="AB15" s="110">
        <f t="shared" si="0"/>
        <v>0</v>
      </c>
      <c r="AC15" s="115">
        <f t="shared" si="1"/>
        <v>5000000</v>
      </c>
      <c r="AD15" s="107">
        <v>0</v>
      </c>
      <c r="AE15" s="107">
        <v>0</v>
      </c>
      <c r="AF15" s="115">
        <f t="shared" si="3"/>
        <v>0</v>
      </c>
      <c r="AG15" s="117">
        <v>0</v>
      </c>
      <c r="AH15" s="118"/>
    </row>
    <row r="16" spans="1:34">
      <c r="A16" s="73">
        <f t="shared" si="2"/>
        <v>8</v>
      </c>
      <c r="B16" s="80" t="s">
        <v>131</v>
      </c>
      <c r="C16" s="75"/>
      <c r="D16" s="76" t="str">
        <f>VLOOKUP($B$9:$B$125,'[3]Hasil Validasi'!D$2:E$115,2,0)</f>
        <v>Data Bukti Potong/Pungut Valid</v>
      </c>
      <c r="E16" s="77" t="s">
        <v>132</v>
      </c>
      <c r="F16" s="78">
        <v>45376</v>
      </c>
      <c r="G16" s="78">
        <v>45657</v>
      </c>
      <c r="H16" s="40" t="s">
        <v>129</v>
      </c>
      <c r="I16" s="40" t="s">
        <v>109</v>
      </c>
      <c r="J16" s="40" t="s">
        <v>110</v>
      </c>
      <c r="K16" s="41">
        <v>0</v>
      </c>
      <c r="L16" s="40" t="s">
        <v>111</v>
      </c>
      <c r="M16" s="90"/>
      <c r="N16" s="91"/>
      <c r="O16" s="91"/>
      <c r="P16" s="92"/>
      <c r="Q16" s="103"/>
      <c r="R16" s="103"/>
      <c r="S16" s="103"/>
      <c r="T16" s="104"/>
      <c r="U16" s="105">
        <v>4500000</v>
      </c>
      <c r="V16" s="110"/>
      <c r="W16" s="108"/>
      <c r="X16" s="108"/>
      <c r="Y16" s="107"/>
      <c r="Z16" s="107"/>
      <c r="AA16" s="107"/>
      <c r="AB16" s="110">
        <f t="shared" si="0"/>
        <v>0</v>
      </c>
      <c r="AC16" s="115">
        <f t="shared" si="1"/>
        <v>4500000</v>
      </c>
      <c r="AD16" s="107">
        <v>0</v>
      </c>
      <c r="AE16" s="107">
        <v>0</v>
      </c>
      <c r="AF16" s="115">
        <f t="shared" si="3"/>
        <v>0</v>
      </c>
      <c r="AG16" s="117">
        <v>0</v>
      </c>
      <c r="AH16" s="118"/>
    </row>
    <row r="17" spans="1:34">
      <c r="A17" s="73">
        <f t="shared" si="2"/>
        <v>9</v>
      </c>
      <c r="B17" s="80" t="s">
        <v>133</v>
      </c>
      <c r="C17" s="75"/>
      <c r="D17" s="76" t="str">
        <f>VLOOKUP($B$9:$B$125,'[3]Hasil Validasi'!D$2:E$115,2,0)</f>
        <v>Data Bukti Potong/Pungut Valid</v>
      </c>
      <c r="E17" s="77" t="s">
        <v>134</v>
      </c>
      <c r="F17" s="78">
        <v>44839</v>
      </c>
      <c r="G17" s="78">
        <v>45657</v>
      </c>
      <c r="H17" s="40" t="s">
        <v>129</v>
      </c>
      <c r="I17" s="40" t="s">
        <v>135</v>
      </c>
      <c r="J17" s="40" t="s">
        <v>116</v>
      </c>
      <c r="K17" s="41">
        <v>0</v>
      </c>
      <c r="L17" s="40" t="s">
        <v>136</v>
      </c>
      <c r="M17" s="90"/>
      <c r="N17" s="91"/>
      <c r="O17" s="91"/>
      <c r="P17" s="92"/>
      <c r="Q17" s="103"/>
      <c r="R17" s="103"/>
      <c r="S17" s="103"/>
      <c r="T17" s="104"/>
      <c r="U17" s="105">
        <v>5000000</v>
      </c>
      <c r="V17" s="110"/>
      <c r="W17" s="108"/>
      <c r="X17" s="108"/>
      <c r="Y17" s="107"/>
      <c r="Z17" s="107"/>
      <c r="AA17" s="107"/>
      <c r="AB17" s="110">
        <f t="shared" si="0"/>
        <v>0</v>
      </c>
      <c r="AC17" s="115">
        <f t="shared" si="1"/>
        <v>5000000</v>
      </c>
      <c r="AD17" s="107">
        <v>0</v>
      </c>
      <c r="AE17" s="107">
        <v>0</v>
      </c>
      <c r="AF17" s="115">
        <f t="shared" si="3"/>
        <v>0</v>
      </c>
      <c r="AG17" s="117">
        <v>0</v>
      </c>
      <c r="AH17" s="118"/>
    </row>
    <row r="18" spans="1:34">
      <c r="A18" s="73">
        <f t="shared" si="2"/>
        <v>10</v>
      </c>
      <c r="B18" s="80" t="s">
        <v>137</v>
      </c>
      <c r="C18" s="75"/>
      <c r="D18" s="76" t="str">
        <f>VLOOKUP($B$9:$B$125,'[3]Hasil Validasi'!D$2:E$115,2,0)</f>
        <v>Data Bukti Potong/Pungut Valid</v>
      </c>
      <c r="E18" s="77" t="s">
        <v>138</v>
      </c>
      <c r="F18" s="78">
        <v>44646</v>
      </c>
      <c r="G18" s="78">
        <v>45657</v>
      </c>
      <c r="H18" s="40" t="s">
        <v>129</v>
      </c>
      <c r="I18" s="40" t="s">
        <v>139</v>
      </c>
      <c r="J18" s="40" t="s">
        <v>116</v>
      </c>
      <c r="K18" s="41">
        <v>0</v>
      </c>
      <c r="L18" s="40" t="s">
        <v>136</v>
      </c>
      <c r="M18" s="90"/>
      <c r="N18" s="91"/>
      <c r="O18" s="91"/>
      <c r="P18" s="92"/>
      <c r="Q18" s="103"/>
      <c r="R18" s="103"/>
      <c r="S18" s="103"/>
      <c r="T18" s="104"/>
      <c r="U18" s="105">
        <v>5000000</v>
      </c>
      <c r="V18" s="110"/>
      <c r="W18" s="108"/>
      <c r="X18" s="108"/>
      <c r="Y18" s="107"/>
      <c r="Z18" s="107"/>
      <c r="AA18" s="107"/>
      <c r="AB18" s="110">
        <f t="shared" si="0"/>
        <v>0</v>
      </c>
      <c r="AC18" s="115">
        <f t="shared" si="1"/>
        <v>5000000</v>
      </c>
      <c r="AD18" s="107">
        <v>0</v>
      </c>
      <c r="AE18" s="107">
        <v>0</v>
      </c>
      <c r="AF18" s="115">
        <f t="shared" si="3"/>
        <v>0</v>
      </c>
      <c r="AG18" s="117">
        <v>0</v>
      </c>
      <c r="AH18" s="118"/>
    </row>
    <row r="19" spans="1:34">
      <c r="A19" s="73">
        <f t="shared" si="2"/>
        <v>11</v>
      </c>
      <c r="B19" s="80" t="s">
        <v>140</v>
      </c>
      <c r="C19" s="75"/>
      <c r="D19" s="76" t="str">
        <f>VLOOKUP($B$9:$B$125,'[3]Hasil Validasi'!D$2:E$115,2,0)</f>
        <v>Data Bukti Potong/Pungut Valid</v>
      </c>
      <c r="E19" s="77" t="s">
        <v>141</v>
      </c>
      <c r="F19" s="78">
        <v>44910</v>
      </c>
      <c r="G19" s="78">
        <v>45657</v>
      </c>
      <c r="H19" s="40" t="s">
        <v>108</v>
      </c>
      <c r="I19" s="40" t="s">
        <v>115</v>
      </c>
      <c r="J19" s="40" t="s">
        <v>116</v>
      </c>
      <c r="K19" s="41">
        <v>0</v>
      </c>
      <c r="L19" s="40" t="s">
        <v>130</v>
      </c>
      <c r="M19" s="90"/>
      <c r="N19" s="91"/>
      <c r="O19" s="91"/>
      <c r="P19" s="92"/>
      <c r="Q19" s="103"/>
      <c r="R19" s="103"/>
      <c r="S19" s="103"/>
      <c r="T19" s="104"/>
      <c r="U19" s="105">
        <v>5000000</v>
      </c>
      <c r="V19" s="110"/>
      <c r="W19" s="108"/>
      <c r="X19" s="108"/>
      <c r="Y19" s="107"/>
      <c r="Z19" s="107"/>
      <c r="AA19" s="107"/>
      <c r="AB19" s="110">
        <f t="shared" si="0"/>
        <v>0</v>
      </c>
      <c r="AC19" s="115">
        <f t="shared" si="1"/>
        <v>5000000</v>
      </c>
      <c r="AD19" s="107">
        <v>0</v>
      </c>
      <c r="AE19" s="107">
        <v>0</v>
      </c>
      <c r="AF19" s="115">
        <f t="shared" si="3"/>
        <v>0</v>
      </c>
      <c r="AG19" s="117">
        <v>0</v>
      </c>
      <c r="AH19" s="118"/>
    </row>
    <row r="20" spans="1:34">
      <c r="A20" s="73">
        <f t="shared" si="2"/>
        <v>12</v>
      </c>
      <c r="B20" s="80" t="s">
        <v>142</v>
      </c>
      <c r="C20" s="75"/>
      <c r="D20" s="76" t="str">
        <f>VLOOKUP($B$9:$B$125,'[3]Hasil Validasi'!D$2:E$115,2,0)</f>
        <v>Data Bukti Potong/Pungut Valid</v>
      </c>
      <c r="E20" s="77" t="s">
        <v>143</v>
      </c>
      <c r="F20" s="78">
        <v>45275</v>
      </c>
      <c r="G20" s="78">
        <v>45657</v>
      </c>
      <c r="H20" s="40" t="s">
        <v>108</v>
      </c>
      <c r="I20" s="40" t="s">
        <v>144</v>
      </c>
      <c r="J20" s="40" t="s">
        <v>145</v>
      </c>
      <c r="K20" s="41">
        <v>0</v>
      </c>
      <c r="L20" s="40" t="s">
        <v>130</v>
      </c>
      <c r="M20" s="90"/>
      <c r="N20" s="91"/>
      <c r="O20" s="91"/>
      <c r="P20" s="92"/>
      <c r="Q20" s="103"/>
      <c r="R20" s="103"/>
      <c r="S20" s="103"/>
      <c r="T20" s="104"/>
      <c r="U20" s="105">
        <v>5000000</v>
      </c>
      <c r="V20" s="110"/>
      <c r="W20" s="108"/>
      <c r="X20" s="108"/>
      <c r="Y20" s="107"/>
      <c r="Z20" s="107"/>
      <c r="AA20" s="107"/>
      <c r="AB20" s="110">
        <f t="shared" si="0"/>
        <v>0</v>
      </c>
      <c r="AC20" s="115">
        <f t="shared" si="1"/>
        <v>5000000</v>
      </c>
      <c r="AD20" s="107">
        <v>0</v>
      </c>
      <c r="AE20" s="107">
        <v>0</v>
      </c>
      <c r="AF20" s="115">
        <f t="shared" si="3"/>
        <v>0</v>
      </c>
      <c r="AG20" s="117">
        <v>0</v>
      </c>
      <c r="AH20" s="118"/>
    </row>
    <row r="21" hidden="1" spans="1:34">
      <c r="A21" s="73">
        <f t="shared" si="2"/>
        <v>13</v>
      </c>
      <c r="B21" s="81" t="s">
        <v>146</v>
      </c>
      <c r="C21" s="75"/>
      <c r="D21" s="76"/>
      <c r="E21" s="77" t="s">
        <v>147</v>
      </c>
      <c r="F21" s="78">
        <v>45352</v>
      </c>
      <c r="G21" s="78">
        <v>45657</v>
      </c>
      <c r="H21" s="40" t="s">
        <v>129</v>
      </c>
      <c r="I21" s="40" t="s">
        <v>115</v>
      </c>
      <c r="J21" s="40" t="s">
        <v>116</v>
      </c>
      <c r="K21" s="41">
        <v>0</v>
      </c>
      <c r="L21" s="40" t="s">
        <v>148</v>
      </c>
      <c r="M21" s="90"/>
      <c r="N21" s="91"/>
      <c r="O21" s="91"/>
      <c r="P21" s="92"/>
      <c r="Q21" s="103"/>
      <c r="R21" s="103"/>
      <c r="S21" s="103"/>
      <c r="T21" s="104"/>
      <c r="U21" s="105">
        <v>0</v>
      </c>
      <c r="V21" s="110"/>
      <c r="W21" s="108"/>
      <c r="X21" s="108"/>
      <c r="Y21" s="107"/>
      <c r="Z21" s="107"/>
      <c r="AA21" s="107"/>
      <c r="AB21" s="110">
        <f t="shared" si="0"/>
        <v>0</v>
      </c>
      <c r="AC21" s="115">
        <f t="shared" si="1"/>
        <v>0</v>
      </c>
      <c r="AD21" s="107">
        <v>0</v>
      </c>
      <c r="AE21" s="107">
        <v>0</v>
      </c>
      <c r="AF21" s="115">
        <f t="shared" si="3"/>
        <v>0</v>
      </c>
      <c r="AG21" s="117">
        <v>0</v>
      </c>
      <c r="AH21" s="118"/>
    </row>
    <row r="22" hidden="1" spans="1:34">
      <c r="A22" s="73">
        <f t="shared" si="2"/>
        <v>14</v>
      </c>
      <c r="B22" s="81" t="s">
        <v>158</v>
      </c>
      <c r="C22" s="75"/>
      <c r="D22" s="76"/>
      <c r="E22" s="77" t="s">
        <v>159</v>
      </c>
      <c r="F22" s="78">
        <v>45413</v>
      </c>
      <c r="G22" s="78">
        <v>45657</v>
      </c>
      <c r="H22" s="40" t="s">
        <v>108</v>
      </c>
      <c r="I22" s="40" t="s">
        <v>109</v>
      </c>
      <c r="J22" s="40" t="s">
        <v>110</v>
      </c>
      <c r="K22" s="41">
        <v>0</v>
      </c>
      <c r="L22" s="40" t="s">
        <v>117</v>
      </c>
      <c r="M22" s="90"/>
      <c r="N22" s="91"/>
      <c r="O22" s="91"/>
      <c r="P22" s="92"/>
      <c r="Q22" s="103"/>
      <c r="R22" s="103"/>
      <c r="S22" s="103"/>
      <c r="T22" s="104"/>
      <c r="U22" s="105">
        <v>0</v>
      </c>
      <c r="V22" s="110"/>
      <c r="W22" s="108"/>
      <c r="X22" s="108"/>
      <c r="Y22" s="107"/>
      <c r="Z22" s="107"/>
      <c r="AA22" s="107"/>
      <c r="AB22" s="110">
        <f t="shared" si="0"/>
        <v>0</v>
      </c>
      <c r="AC22" s="115">
        <f t="shared" si="1"/>
        <v>0</v>
      </c>
      <c r="AD22" s="107">
        <v>0</v>
      </c>
      <c r="AE22" s="107">
        <v>0</v>
      </c>
      <c r="AF22" s="115">
        <f t="shared" ref="AF22:AF104" si="4">SUM(AD22:AE22)</f>
        <v>0</v>
      </c>
      <c r="AG22" s="117">
        <v>0</v>
      </c>
      <c r="AH22" s="118"/>
    </row>
    <row r="23" spans="1:34">
      <c r="A23" s="73">
        <f t="shared" si="2"/>
        <v>15</v>
      </c>
      <c r="B23" s="81" t="s">
        <v>160</v>
      </c>
      <c r="C23" s="75"/>
      <c r="D23" s="76" t="str">
        <f>VLOOKUP($B$9:$B$125,'[3]Hasil Validasi'!D$2:E$115,2,0)</f>
        <v>Data Bukti Potong/Pungut Valid</v>
      </c>
      <c r="E23" s="77" t="s">
        <v>161</v>
      </c>
      <c r="F23" s="78">
        <v>45444</v>
      </c>
      <c r="G23" s="78">
        <v>45657</v>
      </c>
      <c r="H23" s="40" t="s">
        <v>129</v>
      </c>
      <c r="I23" s="40" t="s">
        <v>120</v>
      </c>
      <c r="J23" s="40" t="s">
        <v>116</v>
      </c>
      <c r="K23" s="41">
        <v>0</v>
      </c>
      <c r="L23" s="40" t="s">
        <v>162</v>
      </c>
      <c r="M23" s="90"/>
      <c r="N23" s="91"/>
      <c r="O23" s="91"/>
      <c r="P23" s="92"/>
      <c r="Q23" s="103"/>
      <c r="R23" s="103"/>
      <c r="S23" s="103"/>
      <c r="T23" s="104"/>
      <c r="U23" s="105">
        <v>4837000</v>
      </c>
      <c r="V23" s="110"/>
      <c r="W23" s="108"/>
      <c r="X23" s="108"/>
      <c r="Y23" s="107"/>
      <c r="Z23" s="107"/>
      <c r="AA23" s="107"/>
      <c r="AB23" s="110">
        <f t="shared" si="0"/>
        <v>0</v>
      </c>
      <c r="AC23" s="115">
        <f t="shared" si="1"/>
        <v>4837000</v>
      </c>
      <c r="AD23" s="107">
        <v>0</v>
      </c>
      <c r="AE23" s="107">
        <v>0</v>
      </c>
      <c r="AF23" s="115">
        <f t="shared" si="4"/>
        <v>0</v>
      </c>
      <c r="AG23" s="117">
        <v>0</v>
      </c>
      <c r="AH23" s="118"/>
    </row>
    <row r="24" spans="1:34">
      <c r="A24" s="73">
        <f t="shared" si="2"/>
        <v>16</v>
      </c>
      <c r="B24" s="81" t="s">
        <v>163</v>
      </c>
      <c r="C24" s="75"/>
      <c r="D24" s="76" t="str">
        <f>VLOOKUP($B$9:$B$125,'[3]Hasil Validasi'!D$2:E$115,2,0)</f>
        <v>Data Bukti Potong/Pungut Valid</v>
      </c>
      <c r="E24" s="77" t="s">
        <v>164</v>
      </c>
      <c r="F24" s="78">
        <v>45444</v>
      </c>
      <c r="G24" s="78">
        <v>45657</v>
      </c>
      <c r="H24" s="40" t="s">
        <v>129</v>
      </c>
      <c r="I24" s="40" t="s">
        <v>109</v>
      </c>
      <c r="J24" s="40" t="s">
        <v>110</v>
      </c>
      <c r="K24" s="41">
        <v>0</v>
      </c>
      <c r="L24" s="40" t="s">
        <v>162</v>
      </c>
      <c r="M24" s="90"/>
      <c r="N24" s="91"/>
      <c r="O24" s="91"/>
      <c r="P24" s="92"/>
      <c r="Q24" s="103"/>
      <c r="R24" s="103"/>
      <c r="S24" s="103"/>
      <c r="T24" s="104"/>
      <c r="U24" s="105">
        <v>4646500</v>
      </c>
      <c r="V24" s="110"/>
      <c r="W24" s="108"/>
      <c r="X24" s="108"/>
      <c r="Y24" s="107"/>
      <c r="Z24" s="107"/>
      <c r="AA24" s="107"/>
      <c r="AB24" s="110">
        <f t="shared" si="0"/>
        <v>0</v>
      </c>
      <c r="AC24" s="115">
        <f t="shared" si="1"/>
        <v>4646500</v>
      </c>
      <c r="AD24" s="107">
        <v>0</v>
      </c>
      <c r="AE24" s="107">
        <v>0</v>
      </c>
      <c r="AF24" s="115">
        <f t="shared" si="4"/>
        <v>0</v>
      </c>
      <c r="AG24" s="117">
        <v>0</v>
      </c>
      <c r="AH24" s="118"/>
    </row>
    <row r="25" ht="44.25" customHeight="1" spans="1:34">
      <c r="A25" s="73">
        <f t="shared" si="2"/>
        <v>17</v>
      </c>
      <c r="B25" s="81" t="s">
        <v>165</v>
      </c>
      <c r="C25" s="75"/>
      <c r="D25" s="76" t="str">
        <f>VLOOKUP($B$9:$B$125,'[3]Hasil Validasi'!D$2:E$115,2,0)</f>
        <v>Data Bukti Potong/Pungut Valid</v>
      </c>
      <c r="E25" s="77" t="s">
        <v>166</v>
      </c>
      <c r="F25" s="78">
        <v>45444</v>
      </c>
      <c r="G25" s="78">
        <v>45657</v>
      </c>
      <c r="H25" s="40" t="s">
        <v>129</v>
      </c>
      <c r="I25" s="40" t="s">
        <v>135</v>
      </c>
      <c r="J25" s="40" t="s">
        <v>116</v>
      </c>
      <c r="K25" s="41">
        <v>0</v>
      </c>
      <c r="L25" s="40" t="s">
        <v>117</v>
      </c>
      <c r="M25" s="90"/>
      <c r="N25" s="91"/>
      <c r="O25" s="91"/>
      <c r="P25" s="92"/>
      <c r="Q25" s="103"/>
      <c r="R25" s="103"/>
      <c r="S25" s="103"/>
      <c r="T25" s="104"/>
      <c r="U25" s="105">
        <v>4632500</v>
      </c>
      <c r="V25" s="110"/>
      <c r="W25" s="108"/>
      <c r="X25" s="108"/>
      <c r="Y25" s="107"/>
      <c r="Z25" s="107"/>
      <c r="AA25" s="107"/>
      <c r="AB25" s="110">
        <f t="shared" si="0"/>
        <v>0</v>
      </c>
      <c r="AC25" s="115">
        <f t="shared" si="1"/>
        <v>4632500</v>
      </c>
      <c r="AD25" s="107">
        <v>0</v>
      </c>
      <c r="AE25" s="107">
        <v>0</v>
      </c>
      <c r="AF25" s="115">
        <f t="shared" si="4"/>
        <v>0</v>
      </c>
      <c r="AG25" s="117">
        <v>0</v>
      </c>
      <c r="AH25" s="118"/>
    </row>
    <row r="26" ht="31.5" customHeight="1" spans="1:34">
      <c r="A26" s="73">
        <f t="shared" si="2"/>
        <v>18</v>
      </c>
      <c r="B26" s="81" t="s">
        <v>167</v>
      </c>
      <c r="C26" s="75"/>
      <c r="D26" s="76" t="str">
        <f>VLOOKUP($B$9:$B$125,'[3]Hasil Validasi'!D$2:E$115,2,0)</f>
        <v>Data Bukti Potong/Pungut Valid</v>
      </c>
      <c r="E26" s="77" t="s">
        <v>168</v>
      </c>
      <c r="F26" s="78">
        <v>45444</v>
      </c>
      <c r="G26" s="78">
        <v>45657</v>
      </c>
      <c r="H26" s="40" t="s">
        <v>129</v>
      </c>
      <c r="I26" s="40" t="s">
        <v>120</v>
      </c>
      <c r="J26" s="40" t="s">
        <v>116</v>
      </c>
      <c r="K26" s="41">
        <v>0</v>
      </c>
      <c r="L26" s="40" t="s">
        <v>169</v>
      </c>
      <c r="M26" s="90"/>
      <c r="N26" s="91"/>
      <c r="O26" s="91"/>
      <c r="P26" s="92"/>
      <c r="Q26" s="103"/>
      <c r="R26" s="103"/>
      <c r="S26" s="103"/>
      <c r="T26" s="104"/>
      <c r="U26" s="105">
        <v>4806000</v>
      </c>
      <c r="V26" s="110"/>
      <c r="W26" s="108"/>
      <c r="X26" s="108"/>
      <c r="Y26" s="107"/>
      <c r="Z26" s="107"/>
      <c r="AA26" s="107"/>
      <c r="AB26" s="110">
        <f t="shared" si="0"/>
        <v>0</v>
      </c>
      <c r="AC26" s="115">
        <f t="shared" si="1"/>
        <v>4806000</v>
      </c>
      <c r="AD26" s="107">
        <v>0</v>
      </c>
      <c r="AE26" s="107">
        <v>0</v>
      </c>
      <c r="AF26" s="115">
        <f t="shared" si="4"/>
        <v>0</v>
      </c>
      <c r="AG26" s="117">
        <v>0</v>
      </c>
      <c r="AH26" s="118"/>
    </row>
    <row r="27" ht="32.25" customHeight="1" spans="1:34">
      <c r="A27" s="73">
        <f t="shared" si="2"/>
        <v>19</v>
      </c>
      <c r="B27" s="81" t="s">
        <v>170</v>
      </c>
      <c r="C27" s="75"/>
      <c r="D27" s="76" t="str">
        <f>VLOOKUP($B$9:$B$125,'[3]Hasil Validasi'!D$2:E$115,2,0)</f>
        <v>Data Bukti Potong/Pungut Valid</v>
      </c>
      <c r="E27" s="77" t="s">
        <v>171</v>
      </c>
      <c r="F27" s="78">
        <v>45444</v>
      </c>
      <c r="G27" s="78">
        <v>45657</v>
      </c>
      <c r="H27" s="40" t="s">
        <v>129</v>
      </c>
      <c r="I27" s="40" t="s">
        <v>135</v>
      </c>
      <c r="J27" s="40" t="s">
        <v>116</v>
      </c>
      <c r="K27" s="41">
        <v>0</v>
      </c>
      <c r="L27" s="40" t="s">
        <v>162</v>
      </c>
      <c r="M27" s="90"/>
      <c r="N27" s="91"/>
      <c r="O27" s="91"/>
      <c r="P27" s="92"/>
      <c r="Q27" s="103"/>
      <c r="R27" s="103"/>
      <c r="S27" s="103"/>
      <c r="T27" s="104"/>
      <c r="U27" s="105">
        <v>4901500</v>
      </c>
      <c r="V27" s="110"/>
      <c r="W27" s="108"/>
      <c r="X27" s="108"/>
      <c r="Y27" s="107"/>
      <c r="Z27" s="107"/>
      <c r="AA27" s="107"/>
      <c r="AB27" s="110">
        <f t="shared" si="0"/>
        <v>0</v>
      </c>
      <c r="AC27" s="115">
        <f t="shared" si="1"/>
        <v>4901500</v>
      </c>
      <c r="AD27" s="107">
        <v>0</v>
      </c>
      <c r="AE27" s="107">
        <v>0</v>
      </c>
      <c r="AF27" s="115">
        <f t="shared" si="4"/>
        <v>0</v>
      </c>
      <c r="AG27" s="117">
        <v>0</v>
      </c>
      <c r="AH27" s="118"/>
    </row>
    <row r="28" ht="34.5" customHeight="1" spans="1:34">
      <c r="A28" s="73">
        <f t="shared" si="2"/>
        <v>20</v>
      </c>
      <c r="B28" s="81" t="s">
        <v>172</v>
      </c>
      <c r="C28" s="75"/>
      <c r="D28" s="76" t="str">
        <f>VLOOKUP($B$9:$B$125,'[3]Hasil Validasi'!D$2:E$115,2,0)</f>
        <v>Data Bukti Potong/Pungut Valid</v>
      </c>
      <c r="E28" s="77" t="s">
        <v>173</v>
      </c>
      <c r="F28" s="78">
        <v>45444</v>
      </c>
      <c r="G28" s="78">
        <v>45657</v>
      </c>
      <c r="H28" s="40" t="s">
        <v>129</v>
      </c>
      <c r="I28" s="40" t="s">
        <v>135</v>
      </c>
      <c r="J28" s="40" t="s">
        <v>116</v>
      </c>
      <c r="K28" s="41">
        <v>0</v>
      </c>
      <c r="L28" s="40" t="s">
        <v>162</v>
      </c>
      <c r="M28" s="90"/>
      <c r="N28" s="91"/>
      <c r="O28" s="91"/>
      <c r="P28" s="92"/>
      <c r="Q28" s="103"/>
      <c r="R28" s="103"/>
      <c r="S28" s="103"/>
      <c r="T28" s="104"/>
      <c r="U28" s="105">
        <v>4533500</v>
      </c>
      <c r="V28" s="110"/>
      <c r="W28" s="108"/>
      <c r="X28" s="108"/>
      <c r="Y28" s="107"/>
      <c r="Z28" s="107"/>
      <c r="AA28" s="107"/>
      <c r="AB28" s="110">
        <f t="shared" si="0"/>
        <v>0</v>
      </c>
      <c r="AC28" s="115">
        <f t="shared" si="1"/>
        <v>4533500</v>
      </c>
      <c r="AD28" s="107">
        <v>0</v>
      </c>
      <c r="AE28" s="107">
        <v>0</v>
      </c>
      <c r="AF28" s="115">
        <f t="shared" si="4"/>
        <v>0</v>
      </c>
      <c r="AG28" s="117">
        <v>0</v>
      </c>
      <c r="AH28" s="118"/>
    </row>
    <row r="29" ht="36.75" customHeight="1" spans="1:34">
      <c r="A29" s="73">
        <f t="shared" si="2"/>
        <v>21</v>
      </c>
      <c r="B29" s="81" t="s">
        <v>174</v>
      </c>
      <c r="C29" s="75"/>
      <c r="D29" s="79" t="str">
        <f>VLOOKUP($B$9:$B$125,'[3]Hasil Validasi'!D$2:E$115,2,0)</f>
        <v>Data NIK tidak ditemukan. Cek kembali kesesuaian penulisan NIK atau Silahkan menghubungi Call Center Dukcapil dengan Nomor Call Center: 1500537. 
</v>
      </c>
      <c r="E29" s="77" t="s">
        <v>175</v>
      </c>
      <c r="F29" s="78">
        <v>45444</v>
      </c>
      <c r="G29" s="78">
        <v>45657</v>
      </c>
      <c r="H29" s="40" t="s">
        <v>129</v>
      </c>
      <c r="I29" s="40" t="s">
        <v>120</v>
      </c>
      <c r="J29" s="40" t="s">
        <v>116</v>
      </c>
      <c r="K29" s="41">
        <v>0</v>
      </c>
      <c r="L29" s="40" t="s">
        <v>162</v>
      </c>
      <c r="M29" s="90"/>
      <c r="N29" s="91"/>
      <c r="O29" s="91"/>
      <c r="P29" s="92"/>
      <c r="Q29" s="103"/>
      <c r="R29" s="103"/>
      <c r="S29" s="103"/>
      <c r="T29" s="104"/>
      <c r="U29" s="105">
        <v>4634500</v>
      </c>
      <c r="V29" s="110"/>
      <c r="W29" s="108"/>
      <c r="X29" s="108"/>
      <c r="Y29" s="107"/>
      <c r="Z29" s="107"/>
      <c r="AA29" s="107"/>
      <c r="AB29" s="110">
        <f t="shared" si="0"/>
        <v>0</v>
      </c>
      <c r="AC29" s="115">
        <f t="shared" si="1"/>
        <v>4634500</v>
      </c>
      <c r="AD29" s="107">
        <v>0</v>
      </c>
      <c r="AE29" s="107">
        <v>0</v>
      </c>
      <c r="AF29" s="115">
        <f t="shared" si="4"/>
        <v>0</v>
      </c>
      <c r="AG29" s="117">
        <v>0</v>
      </c>
      <c r="AH29" s="118"/>
    </row>
    <row r="30" ht="27.75" customHeight="1" spans="1:34">
      <c r="A30" s="73">
        <f t="shared" si="2"/>
        <v>22</v>
      </c>
      <c r="B30" s="81" t="s">
        <v>176</v>
      </c>
      <c r="C30" s="75"/>
      <c r="D30" s="79" t="str">
        <f>VLOOKUP($B$9:$B$125,'[3]Hasil Validasi'!D$2:E$115,2,0)</f>
        <v>Nama Penerima Penghasilan tidak sesuai dengan NIK. 
</v>
      </c>
      <c r="E30" s="77" t="s">
        <v>177</v>
      </c>
      <c r="F30" s="78">
        <v>45444</v>
      </c>
      <c r="G30" s="78">
        <v>45657</v>
      </c>
      <c r="H30" s="40" t="s">
        <v>129</v>
      </c>
      <c r="I30" s="40" t="s">
        <v>109</v>
      </c>
      <c r="J30" s="40" t="s">
        <v>110</v>
      </c>
      <c r="K30" s="41">
        <v>0</v>
      </c>
      <c r="L30" s="40" t="s">
        <v>162</v>
      </c>
      <c r="M30" s="90"/>
      <c r="N30" s="91"/>
      <c r="O30" s="91"/>
      <c r="P30" s="92"/>
      <c r="Q30" s="103"/>
      <c r="R30" s="103"/>
      <c r="S30" s="103"/>
      <c r="T30" s="104"/>
      <c r="U30" s="105">
        <v>4804000</v>
      </c>
      <c r="V30" s="110"/>
      <c r="W30" s="108"/>
      <c r="X30" s="108"/>
      <c r="Y30" s="107"/>
      <c r="Z30" s="107"/>
      <c r="AA30" s="107"/>
      <c r="AB30" s="110">
        <f t="shared" si="0"/>
        <v>0</v>
      </c>
      <c r="AC30" s="115">
        <f t="shared" si="1"/>
        <v>4804000</v>
      </c>
      <c r="AD30" s="107">
        <v>0</v>
      </c>
      <c r="AE30" s="107">
        <v>0</v>
      </c>
      <c r="AF30" s="115">
        <f t="shared" si="4"/>
        <v>0</v>
      </c>
      <c r="AG30" s="117">
        <v>0</v>
      </c>
      <c r="AH30" s="118"/>
    </row>
    <row r="31" spans="1:34">
      <c r="A31" s="73">
        <f t="shared" si="2"/>
        <v>23</v>
      </c>
      <c r="B31" s="81" t="s">
        <v>178</v>
      </c>
      <c r="C31" s="75"/>
      <c r="D31" s="76" t="str">
        <f>VLOOKUP($B$9:$B$125,'[3]Hasil Validasi'!D$2:E$115,2,0)</f>
        <v>Data Bukti Potong/Pungut Valid</v>
      </c>
      <c r="E31" s="77" t="s">
        <v>179</v>
      </c>
      <c r="F31" s="78">
        <v>45444</v>
      </c>
      <c r="G31" s="78">
        <v>45657</v>
      </c>
      <c r="H31" s="40" t="s">
        <v>129</v>
      </c>
      <c r="I31" s="40" t="s">
        <v>120</v>
      </c>
      <c r="J31" s="40" t="s">
        <v>116</v>
      </c>
      <c r="K31" s="41">
        <v>0</v>
      </c>
      <c r="L31" s="40" t="s">
        <v>162</v>
      </c>
      <c r="M31" s="90"/>
      <c r="N31" s="91"/>
      <c r="O31" s="91"/>
      <c r="P31" s="92"/>
      <c r="Q31" s="103"/>
      <c r="R31" s="103"/>
      <c r="S31" s="103"/>
      <c r="T31" s="104"/>
      <c r="U31" s="105">
        <v>4625000</v>
      </c>
      <c r="V31" s="110"/>
      <c r="W31" s="108"/>
      <c r="X31" s="108"/>
      <c r="Y31" s="107"/>
      <c r="Z31" s="107"/>
      <c r="AA31" s="107"/>
      <c r="AB31" s="110">
        <f t="shared" si="0"/>
        <v>0</v>
      </c>
      <c r="AC31" s="115">
        <f t="shared" si="1"/>
        <v>4625000</v>
      </c>
      <c r="AD31" s="107">
        <v>0</v>
      </c>
      <c r="AE31" s="107">
        <v>0</v>
      </c>
      <c r="AF31" s="115">
        <f t="shared" si="4"/>
        <v>0</v>
      </c>
      <c r="AG31" s="117">
        <v>0</v>
      </c>
      <c r="AH31" s="118"/>
    </row>
    <row r="32" spans="1:34">
      <c r="A32" s="73">
        <f t="shared" si="2"/>
        <v>24</v>
      </c>
      <c r="B32" s="81" t="s">
        <v>180</v>
      </c>
      <c r="C32" s="75"/>
      <c r="D32" s="76" t="str">
        <f>VLOOKUP($B$9:$B$125,'[3]Hasil Validasi'!D$2:E$115,2,0)</f>
        <v>Data Bukti Potong/Pungut Valid</v>
      </c>
      <c r="E32" s="77" t="s">
        <v>181</v>
      </c>
      <c r="F32" s="78">
        <v>45444</v>
      </c>
      <c r="G32" s="78">
        <v>45657</v>
      </c>
      <c r="H32" s="40" t="s">
        <v>129</v>
      </c>
      <c r="I32" s="40" t="s">
        <v>144</v>
      </c>
      <c r="J32" s="40" t="s">
        <v>145</v>
      </c>
      <c r="K32" s="41">
        <v>0</v>
      </c>
      <c r="L32" s="40" t="s">
        <v>162</v>
      </c>
      <c r="M32" s="90"/>
      <c r="N32" s="91"/>
      <c r="O32" s="91"/>
      <c r="P32" s="92"/>
      <c r="Q32" s="103"/>
      <c r="R32" s="103"/>
      <c r="S32" s="103"/>
      <c r="T32" s="104"/>
      <c r="U32" s="105">
        <v>4561000</v>
      </c>
      <c r="V32" s="110"/>
      <c r="W32" s="108"/>
      <c r="X32" s="108"/>
      <c r="Y32" s="107"/>
      <c r="Z32" s="107"/>
      <c r="AA32" s="107"/>
      <c r="AB32" s="110">
        <f t="shared" si="0"/>
        <v>0</v>
      </c>
      <c r="AC32" s="115">
        <f t="shared" si="1"/>
        <v>4561000</v>
      </c>
      <c r="AD32" s="107">
        <v>0</v>
      </c>
      <c r="AE32" s="107">
        <v>0</v>
      </c>
      <c r="AF32" s="115">
        <f t="shared" si="4"/>
        <v>0</v>
      </c>
      <c r="AG32" s="117">
        <v>0</v>
      </c>
      <c r="AH32" s="118"/>
    </row>
    <row r="33" spans="1:34">
      <c r="A33" s="73">
        <f t="shared" si="2"/>
        <v>25</v>
      </c>
      <c r="B33" s="81" t="s">
        <v>182</v>
      </c>
      <c r="C33" s="75"/>
      <c r="D33" s="76" t="str">
        <f>VLOOKUP($B$9:$B$125,'[3]Hasil Validasi'!D$2:E$115,2,0)</f>
        <v>Data Bukti Potong/Pungut Valid</v>
      </c>
      <c r="E33" s="77" t="s">
        <v>183</v>
      </c>
      <c r="F33" s="78">
        <v>45444</v>
      </c>
      <c r="G33" s="78">
        <v>45657</v>
      </c>
      <c r="H33" s="40" t="s">
        <v>129</v>
      </c>
      <c r="I33" s="40" t="s">
        <v>135</v>
      </c>
      <c r="J33" s="40" t="s">
        <v>116</v>
      </c>
      <c r="K33" s="41">
        <v>0</v>
      </c>
      <c r="L33" s="40" t="s">
        <v>162</v>
      </c>
      <c r="M33" s="90"/>
      <c r="N33" s="91"/>
      <c r="O33" s="91"/>
      <c r="P33" s="92"/>
      <c r="Q33" s="103"/>
      <c r="R33" s="103"/>
      <c r="S33" s="103"/>
      <c r="T33" s="104"/>
      <c r="U33" s="105">
        <v>4863500</v>
      </c>
      <c r="V33" s="110"/>
      <c r="W33" s="108"/>
      <c r="X33" s="108"/>
      <c r="Y33" s="107"/>
      <c r="Z33" s="107"/>
      <c r="AA33" s="107"/>
      <c r="AB33" s="110">
        <f t="shared" si="0"/>
        <v>0</v>
      </c>
      <c r="AC33" s="115">
        <f t="shared" si="1"/>
        <v>4863500</v>
      </c>
      <c r="AD33" s="107">
        <v>0</v>
      </c>
      <c r="AE33" s="107">
        <v>0</v>
      </c>
      <c r="AF33" s="115">
        <f t="shared" si="4"/>
        <v>0</v>
      </c>
      <c r="AG33" s="117">
        <v>0</v>
      </c>
      <c r="AH33" s="118"/>
    </row>
    <row r="34" spans="1:34">
      <c r="A34" s="73">
        <f t="shared" si="2"/>
        <v>26</v>
      </c>
      <c r="B34" s="81" t="s">
        <v>184</v>
      </c>
      <c r="C34" s="75"/>
      <c r="D34" s="76" t="str">
        <f>VLOOKUP($B$9:$B$125,'[3]Hasil Validasi'!D$2:E$115,2,0)</f>
        <v>Data Bukti Potong/Pungut Valid</v>
      </c>
      <c r="E34" s="77" t="s">
        <v>185</v>
      </c>
      <c r="F34" s="78">
        <v>45444</v>
      </c>
      <c r="G34" s="78">
        <v>45657</v>
      </c>
      <c r="H34" s="40" t="s">
        <v>129</v>
      </c>
      <c r="I34" s="40" t="s">
        <v>120</v>
      </c>
      <c r="J34" s="40" t="s">
        <v>116</v>
      </c>
      <c r="K34" s="41">
        <v>0</v>
      </c>
      <c r="L34" s="40" t="s">
        <v>162</v>
      </c>
      <c r="M34" s="90"/>
      <c r="N34" s="91"/>
      <c r="O34" s="91"/>
      <c r="P34" s="92"/>
      <c r="Q34" s="103"/>
      <c r="R34" s="103"/>
      <c r="S34" s="103"/>
      <c r="T34" s="104"/>
      <c r="U34" s="105">
        <v>4870000</v>
      </c>
      <c r="V34" s="110"/>
      <c r="W34" s="108"/>
      <c r="X34" s="108"/>
      <c r="Y34" s="107"/>
      <c r="Z34" s="107"/>
      <c r="AA34" s="107"/>
      <c r="AB34" s="110">
        <f t="shared" si="0"/>
        <v>0</v>
      </c>
      <c r="AC34" s="115">
        <f t="shared" si="1"/>
        <v>4870000</v>
      </c>
      <c r="AD34" s="107">
        <v>0</v>
      </c>
      <c r="AE34" s="107">
        <v>0</v>
      </c>
      <c r="AF34" s="115">
        <f t="shared" si="4"/>
        <v>0</v>
      </c>
      <c r="AG34" s="117">
        <v>0</v>
      </c>
      <c r="AH34" s="118"/>
    </row>
    <row r="35" spans="1:34">
      <c r="A35" s="73">
        <f t="shared" si="2"/>
        <v>27</v>
      </c>
      <c r="B35" s="81" t="s">
        <v>186</v>
      </c>
      <c r="C35" s="75"/>
      <c r="D35" s="79" t="str">
        <f>VLOOKUP($B$9:$B$125,'[3]Hasil Validasi'!D$2:E$115,2,0)</f>
        <v>Nama Penerima Penghasilan tidak sesuai dengan NIK. 
</v>
      </c>
      <c r="E35" s="77" t="s">
        <v>187</v>
      </c>
      <c r="F35" s="78">
        <v>45444</v>
      </c>
      <c r="G35" s="78">
        <v>45657</v>
      </c>
      <c r="H35" s="40" t="s">
        <v>129</v>
      </c>
      <c r="I35" s="40" t="s">
        <v>120</v>
      </c>
      <c r="J35" s="40" t="s">
        <v>116</v>
      </c>
      <c r="K35" s="41">
        <v>0</v>
      </c>
      <c r="L35" s="40" t="s">
        <v>162</v>
      </c>
      <c r="M35" s="90"/>
      <c r="N35" s="91"/>
      <c r="O35" s="91"/>
      <c r="P35" s="92"/>
      <c r="Q35" s="103"/>
      <c r="R35" s="103"/>
      <c r="S35" s="103"/>
      <c r="T35" s="104"/>
      <c r="U35" s="105">
        <v>4632500</v>
      </c>
      <c r="V35" s="110"/>
      <c r="W35" s="108"/>
      <c r="X35" s="108"/>
      <c r="Y35" s="107"/>
      <c r="Z35" s="107"/>
      <c r="AA35" s="107"/>
      <c r="AB35" s="110">
        <f t="shared" si="0"/>
        <v>0</v>
      </c>
      <c r="AC35" s="115">
        <f t="shared" si="1"/>
        <v>4632500</v>
      </c>
      <c r="AD35" s="107">
        <v>0</v>
      </c>
      <c r="AE35" s="107">
        <v>0</v>
      </c>
      <c r="AF35" s="115">
        <f t="shared" si="4"/>
        <v>0</v>
      </c>
      <c r="AG35" s="117">
        <v>0</v>
      </c>
      <c r="AH35" s="118"/>
    </row>
    <row r="36" spans="1:34">
      <c r="A36" s="73">
        <f t="shared" si="2"/>
        <v>28</v>
      </c>
      <c r="B36" s="81" t="s">
        <v>188</v>
      </c>
      <c r="C36" s="75"/>
      <c r="D36" s="79" t="str">
        <f>VLOOKUP($B$9:$B$125,'[3]Hasil Validasi'!D$2:E$115,2,0)</f>
        <v>Nama Penerima Penghasilan tidak sesuai dengan NIK. 
</v>
      </c>
      <c r="E36" s="77" t="s">
        <v>189</v>
      </c>
      <c r="F36" s="78">
        <v>45444</v>
      </c>
      <c r="G36" s="78">
        <v>45657</v>
      </c>
      <c r="H36" s="40" t="s">
        <v>129</v>
      </c>
      <c r="I36" s="40" t="s">
        <v>120</v>
      </c>
      <c r="J36" s="40" t="s">
        <v>116</v>
      </c>
      <c r="K36" s="41">
        <v>0</v>
      </c>
      <c r="L36" s="40" t="s">
        <v>190</v>
      </c>
      <c r="M36" s="90"/>
      <c r="N36" s="91"/>
      <c r="O36" s="91"/>
      <c r="P36" s="92"/>
      <c r="Q36" s="103"/>
      <c r="R36" s="103"/>
      <c r="S36" s="103"/>
      <c r="T36" s="104"/>
      <c r="U36" s="105">
        <v>4820500</v>
      </c>
      <c r="V36" s="110"/>
      <c r="W36" s="108"/>
      <c r="X36" s="108"/>
      <c r="Y36" s="107"/>
      <c r="Z36" s="107"/>
      <c r="AA36" s="107"/>
      <c r="AB36" s="110">
        <f t="shared" si="0"/>
        <v>0</v>
      </c>
      <c r="AC36" s="115">
        <f t="shared" si="1"/>
        <v>4820500</v>
      </c>
      <c r="AD36" s="107">
        <v>0</v>
      </c>
      <c r="AE36" s="107">
        <v>0</v>
      </c>
      <c r="AF36" s="115">
        <f t="shared" si="4"/>
        <v>0</v>
      </c>
      <c r="AG36" s="117">
        <v>0</v>
      </c>
      <c r="AH36" s="118"/>
    </row>
    <row r="37" spans="1:34">
      <c r="A37" s="73">
        <f t="shared" si="2"/>
        <v>29</v>
      </c>
      <c r="B37" s="81" t="s">
        <v>191</v>
      </c>
      <c r="C37" s="75"/>
      <c r="D37" s="76" t="str">
        <f>VLOOKUP($B$9:$B$125,'[3]Hasil Validasi'!D$2:E$115,2,0)</f>
        <v>Data Bukti Potong/Pungut Valid</v>
      </c>
      <c r="E37" s="77" t="s">
        <v>192</v>
      </c>
      <c r="F37" s="78">
        <v>45444</v>
      </c>
      <c r="G37" s="78">
        <v>45657</v>
      </c>
      <c r="H37" s="40" t="s">
        <v>129</v>
      </c>
      <c r="I37" s="40" t="s">
        <v>120</v>
      </c>
      <c r="J37" s="40" t="s">
        <v>116</v>
      </c>
      <c r="K37" s="41">
        <v>0</v>
      </c>
      <c r="L37" s="40" t="s">
        <v>190</v>
      </c>
      <c r="M37" s="90"/>
      <c r="N37" s="91"/>
      <c r="O37" s="91"/>
      <c r="P37" s="92"/>
      <c r="Q37" s="103"/>
      <c r="R37" s="103"/>
      <c r="S37" s="103"/>
      <c r="T37" s="104"/>
      <c r="U37" s="105">
        <v>4621500</v>
      </c>
      <c r="V37" s="110"/>
      <c r="W37" s="108"/>
      <c r="X37" s="108"/>
      <c r="Y37" s="107"/>
      <c r="Z37" s="107"/>
      <c r="AA37" s="107"/>
      <c r="AB37" s="110">
        <f t="shared" si="0"/>
        <v>0</v>
      </c>
      <c r="AC37" s="115">
        <f t="shared" si="1"/>
        <v>4621500</v>
      </c>
      <c r="AD37" s="107">
        <v>0</v>
      </c>
      <c r="AE37" s="107">
        <v>0</v>
      </c>
      <c r="AF37" s="115">
        <f t="shared" si="4"/>
        <v>0</v>
      </c>
      <c r="AG37" s="117">
        <v>0</v>
      </c>
      <c r="AH37" s="118"/>
    </row>
    <row r="38" spans="1:34">
      <c r="A38" s="73">
        <f t="shared" si="2"/>
        <v>30</v>
      </c>
      <c r="B38" s="81" t="s">
        <v>193</v>
      </c>
      <c r="C38" s="75"/>
      <c r="D38" s="76" t="str">
        <f>VLOOKUP($B$9:$B$125,'[3]Hasil Validasi'!D$2:E$115,2,0)</f>
        <v>Data Bukti Potong/Pungut Valid</v>
      </c>
      <c r="E38" s="77" t="s">
        <v>194</v>
      </c>
      <c r="F38" s="78">
        <v>45444</v>
      </c>
      <c r="G38" s="78">
        <v>45657</v>
      </c>
      <c r="H38" s="40" t="s">
        <v>129</v>
      </c>
      <c r="I38" s="40" t="s">
        <v>120</v>
      </c>
      <c r="J38" s="40" t="s">
        <v>116</v>
      </c>
      <c r="K38" s="41">
        <v>0</v>
      </c>
      <c r="L38" s="40" t="s">
        <v>190</v>
      </c>
      <c r="M38" s="90"/>
      <c r="N38" s="91"/>
      <c r="O38" s="91"/>
      <c r="P38" s="92"/>
      <c r="Q38" s="103"/>
      <c r="R38" s="103"/>
      <c r="S38" s="103"/>
      <c r="T38" s="104"/>
      <c r="U38" s="105">
        <v>4643000</v>
      </c>
      <c r="V38" s="110"/>
      <c r="W38" s="108"/>
      <c r="X38" s="108"/>
      <c r="Y38" s="107"/>
      <c r="Z38" s="107"/>
      <c r="AA38" s="107"/>
      <c r="AB38" s="110">
        <f t="shared" si="0"/>
        <v>0</v>
      </c>
      <c r="AC38" s="115">
        <f t="shared" si="1"/>
        <v>4643000</v>
      </c>
      <c r="AD38" s="107">
        <v>0</v>
      </c>
      <c r="AE38" s="107">
        <v>0</v>
      </c>
      <c r="AF38" s="115">
        <f t="shared" si="4"/>
        <v>0</v>
      </c>
      <c r="AG38" s="117">
        <v>0</v>
      </c>
      <c r="AH38" s="118"/>
    </row>
    <row r="39" spans="1:34">
      <c r="A39" s="73">
        <f t="shared" si="2"/>
        <v>31</v>
      </c>
      <c r="B39" s="81" t="s">
        <v>195</v>
      </c>
      <c r="C39" s="75"/>
      <c r="D39" s="76" t="str">
        <f>VLOOKUP($B$9:$B$125,'[3]Hasil Validasi'!D$2:E$115,2,0)</f>
        <v>Data Bukti Potong/Pungut Valid</v>
      </c>
      <c r="E39" s="77" t="s">
        <v>196</v>
      </c>
      <c r="F39" s="78">
        <v>45444</v>
      </c>
      <c r="G39" s="78">
        <v>45657</v>
      </c>
      <c r="H39" s="40" t="s">
        <v>129</v>
      </c>
      <c r="I39" s="40" t="s">
        <v>120</v>
      </c>
      <c r="J39" s="40" t="s">
        <v>116</v>
      </c>
      <c r="K39" s="41">
        <v>0</v>
      </c>
      <c r="L39" s="40" t="s">
        <v>117</v>
      </c>
      <c r="M39" s="90"/>
      <c r="N39" s="91"/>
      <c r="O39" s="91"/>
      <c r="P39" s="92"/>
      <c r="Q39" s="103"/>
      <c r="R39" s="103"/>
      <c r="S39" s="103"/>
      <c r="T39" s="104"/>
      <c r="U39" s="105">
        <v>4834000</v>
      </c>
      <c r="V39" s="110"/>
      <c r="W39" s="108"/>
      <c r="X39" s="108"/>
      <c r="Y39" s="107"/>
      <c r="Z39" s="107"/>
      <c r="AA39" s="107"/>
      <c r="AB39" s="110">
        <f t="shared" si="0"/>
        <v>0</v>
      </c>
      <c r="AC39" s="115">
        <f t="shared" si="1"/>
        <v>4834000</v>
      </c>
      <c r="AD39" s="107">
        <v>0</v>
      </c>
      <c r="AE39" s="107">
        <v>0</v>
      </c>
      <c r="AF39" s="115">
        <f t="shared" si="4"/>
        <v>0</v>
      </c>
      <c r="AG39" s="117">
        <v>0</v>
      </c>
      <c r="AH39" s="118"/>
    </row>
    <row r="40" spans="1:34">
      <c r="A40" s="73">
        <f t="shared" si="2"/>
        <v>32</v>
      </c>
      <c r="B40" s="81" t="s">
        <v>197</v>
      </c>
      <c r="C40" s="75"/>
      <c r="D40" s="76" t="str">
        <f>VLOOKUP($B$9:$B$125,'[3]Hasil Validasi'!D$2:E$115,2,0)</f>
        <v>Data Bukti Potong/Pungut Valid</v>
      </c>
      <c r="E40" s="77" t="s">
        <v>198</v>
      </c>
      <c r="F40" s="78">
        <v>45444</v>
      </c>
      <c r="G40" s="78">
        <v>45657</v>
      </c>
      <c r="H40" s="40" t="s">
        <v>129</v>
      </c>
      <c r="I40" s="40" t="s">
        <v>120</v>
      </c>
      <c r="J40" s="40" t="s">
        <v>116</v>
      </c>
      <c r="K40" s="41">
        <v>0</v>
      </c>
      <c r="L40" s="40" t="s">
        <v>117</v>
      </c>
      <c r="M40" s="90"/>
      <c r="N40" s="91"/>
      <c r="O40" s="91"/>
      <c r="P40" s="92"/>
      <c r="Q40" s="103"/>
      <c r="R40" s="103"/>
      <c r="S40" s="103"/>
      <c r="T40" s="104"/>
      <c r="U40" s="105">
        <v>4674000</v>
      </c>
      <c r="V40" s="110"/>
      <c r="W40" s="108"/>
      <c r="X40" s="108"/>
      <c r="Y40" s="107"/>
      <c r="Z40" s="107"/>
      <c r="AA40" s="107"/>
      <c r="AB40" s="110">
        <f t="shared" si="0"/>
        <v>0</v>
      </c>
      <c r="AC40" s="115">
        <f t="shared" si="1"/>
        <v>4674000</v>
      </c>
      <c r="AD40" s="107">
        <v>0</v>
      </c>
      <c r="AE40" s="107">
        <v>0</v>
      </c>
      <c r="AF40" s="115">
        <f t="shared" si="4"/>
        <v>0</v>
      </c>
      <c r="AG40" s="117">
        <v>0</v>
      </c>
      <c r="AH40" s="118"/>
    </row>
    <row r="41" spans="1:34">
      <c r="A41" s="73">
        <f t="shared" si="2"/>
        <v>33</v>
      </c>
      <c r="B41" s="81" t="s">
        <v>199</v>
      </c>
      <c r="C41" s="75"/>
      <c r="D41" s="76" t="str">
        <f>VLOOKUP($B$9:$B$125,'[3]Hasil Validasi'!D$2:E$115,2,0)</f>
        <v>Data Bukti Potong/Pungut Valid</v>
      </c>
      <c r="E41" s="77" t="s">
        <v>200</v>
      </c>
      <c r="F41" s="78">
        <v>45444</v>
      </c>
      <c r="G41" s="78">
        <v>45657</v>
      </c>
      <c r="H41" s="40" t="s">
        <v>129</v>
      </c>
      <c r="I41" s="40" t="s">
        <v>120</v>
      </c>
      <c r="J41" s="40" t="s">
        <v>116</v>
      </c>
      <c r="K41" s="41">
        <v>0</v>
      </c>
      <c r="L41" s="40" t="s">
        <v>117</v>
      </c>
      <c r="M41" s="90"/>
      <c r="N41" s="91"/>
      <c r="O41" s="91"/>
      <c r="P41" s="92"/>
      <c r="Q41" s="103"/>
      <c r="R41" s="103"/>
      <c r="S41" s="103"/>
      <c r="T41" s="104"/>
      <c r="U41" s="105">
        <v>4543500</v>
      </c>
      <c r="V41" s="110"/>
      <c r="W41" s="108"/>
      <c r="X41" s="108"/>
      <c r="Y41" s="107"/>
      <c r="Z41" s="107"/>
      <c r="AA41" s="107"/>
      <c r="AB41" s="110">
        <f t="shared" si="0"/>
        <v>0</v>
      </c>
      <c r="AC41" s="115">
        <f t="shared" si="1"/>
        <v>4543500</v>
      </c>
      <c r="AD41" s="107">
        <v>0</v>
      </c>
      <c r="AE41" s="107">
        <v>0</v>
      </c>
      <c r="AF41" s="115">
        <f t="shared" si="4"/>
        <v>0</v>
      </c>
      <c r="AG41" s="117">
        <v>0</v>
      </c>
      <c r="AH41" s="118"/>
    </row>
    <row r="42" spans="1:34">
      <c r="A42" s="73">
        <f t="shared" si="2"/>
        <v>34</v>
      </c>
      <c r="B42" s="81" t="s">
        <v>201</v>
      </c>
      <c r="C42" s="75"/>
      <c r="D42" s="76" t="str">
        <f>VLOOKUP($B$9:$B$125,'[3]Hasil Validasi'!D$2:E$115,2,0)</f>
        <v>Data Bukti Potong/Pungut Valid</v>
      </c>
      <c r="E42" s="77" t="s">
        <v>202</v>
      </c>
      <c r="F42" s="78">
        <v>45444</v>
      </c>
      <c r="G42" s="78">
        <v>45657</v>
      </c>
      <c r="H42" s="40" t="s">
        <v>129</v>
      </c>
      <c r="I42" s="40" t="s">
        <v>109</v>
      </c>
      <c r="J42" s="40" t="s">
        <v>110</v>
      </c>
      <c r="K42" s="41">
        <v>0</v>
      </c>
      <c r="L42" s="40" t="s">
        <v>117</v>
      </c>
      <c r="M42" s="90"/>
      <c r="N42" s="91"/>
      <c r="O42" s="91"/>
      <c r="P42" s="92"/>
      <c r="Q42" s="103"/>
      <c r="R42" s="103"/>
      <c r="S42" s="103"/>
      <c r="T42" s="104"/>
      <c r="U42" s="105">
        <v>4562500</v>
      </c>
      <c r="V42" s="110"/>
      <c r="W42" s="108"/>
      <c r="X42" s="108"/>
      <c r="Y42" s="107"/>
      <c r="Z42" s="107"/>
      <c r="AA42" s="107"/>
      <c r="AB42" s="110">
        <f t="shared" si="0"/>
        <v>0</v>
      </c>
      <c r="AC42" s="115">
        <f t="shared" si="1"/>
        <v>4562500</v>
      </c>
      <c r="AD42" s="107">
        <v>0</v>
      </c>
      <c r="AE42" s="107">
        <v>0</v>
      </c>
      <c r="AF42" s="115">
        <f t="shared" si="4"/>
        <v>0</v>
      </c>
      <c r="AG42" s="117">
        <v>0</v>
      </c>
      <c r="AH42" s="118"/>
    </row>
    <row r="43" spans="1:34">
      <c r="A43" s="73">
        <f t="shared" si="2"/>
        <v>35</v>
      </c>
      <c r="B43" s="81" t="s">
        <v>203</v>
      </c>
      <c r="C43" s="75"/>
      <c r="D43" s="79" t="str">
        <f>VLOOKUP($B$9:$B$125,'[3]Hasil Validasi'!D$2:E$115,2,0)</f>
        <v>Nama Penerima Penghasilan tidak sesuai dengan NIK. 
</v>
      </c>
      <c r="E43" s="77" t="s">
        <v>204</v>
      </c>
      <c r="F43" s="78">
        <v>45444</v>
      </c>
      <c r="G43" s="78">
        <v>45657</v>
      </c>
      <c r="H43" s="40" t="s">
        <v>129</v>
      </c>
      <c r="I43" s="40" t="s">
        <v>120</v>
      </c>
      <c r="J43" s="40" t="s">
        <v>116</v>
      </c>
      <c r="K43" s="41">
        <v>0</v>
      </c>
      <c r="L43" s="40" t="s">
        <v>117</v>
      </c>
      <c r="M43" s="90"/>
      <c r="N43" s="91"/>
      <c r="O43" s="91"/>
      <c r="P43" s="92"/>
      <c r="Q43" s="103"/>
      <c r="R43" s="103"/>
      <c r="S43" s="103"/>
      <c r="T43" s="104"/>
      <c r="U43" s="105">
        <v>4720500</v>
      </c>
      <c r="V43" s="110"/>
      <c r="W43" s="108"/>
      <c r="X43" s="108"/>
      <c r="Y43" s="107"/>
      <c r="Z43" s="107"/>
      <c r="AA43" s="107"/>
      <c r="AB43" s="110">
        <f t="shared" si="0"/>
        <v>0</v>
      </c>
      <c r="AC43" s="115">
        <f t="shared" si="1"/>
        <v>4720500</v>
      </c>
      <c r="AD43" s="107">
        <v>0</v>
      </c>
      <c r="AE43" s="107">
        <v>0</v>
      </c>
      <c r="AF43" s="115">
        <f t="shared" si="4"/>
        <v>0</v>
      </c>
      <c r="AG43" s="117">
        <v>0</v>
      </c>
      <c r="AH43" s="118"/>
    </row>
    <row r="44" spans="1:34">
      <c r="A44" s="73">
        <f t="shared" si="2"/>
        <v>36</v>
      </c>
      <c r="B44" s="81" t="s">
        <v>205</v>
      </c>
      <c r="C44" s="75"/>
      <c r="D44" s="79" t="str">
        <f>VLOOKUP($B$9:$B$125,'[3]Hasil Validasi'!D$2:E$115,2,0)</f>
        <v>Nama Penerima Penghasilan tidak sesuai dengan NIK. 
</v>
      </c>
      <c r="E44" s="77" t="s">
        <v>206</v>
      </c>
      <c r="F44" s="78">
        <v>45444</v>
      </c>
      <c r="G44" s="78">
        <v>45657</v>
      </c>
      <c r="H44" s="40" t="s">
        <v>129</v>
      </c>
      <c r="I44" s="40" t="s">
        <v>120</v>
      </c>
      <c r="J44" s="40" t="s">
        <v>116</v>
      </c>
      <c r="K44" s="41">
        <v>0</v>
      </c>
      <c r="L44" s="40" t="s">
        <v>117</v>
      </c>
      <c r="M44" s="90"/>
      <c r="N44" s="91"/>
      <c r="O44" s="91"/>
      <c r="P44" s="92"/>
      <c r="Q44" s="103"/>
      <c r="R44" s="103"/>
      <c r="S44" s="103"/>
      <c r="T44" s="104"/>
      <c r="U44" s="105">
        <v>4508000</v>
      </c>
      <c r="V44" s="110"/>
      <c r="W44" s="108"/>
      <c r="X44" s="108"/>
      <c r="Y44" s="107"/>
      <c r="Z44" s="107"/>
      <c r="AA44" s="107"/>
      <c r="AB44" s="110">
        <f t="shared" si="0"/>
        <v>0</v>
      </c>
      <c r="AC44" s="115">
        <f t="shared" si="1"/>
        <v>4508000</v>
      </c>
      <c r="AD44" s="107">
        <v>0</v>
      </c>
      <c r="AE44" s="107">
        <v>0</v>
      </c>
      <c r="AF44" s="115">
        <f t="shared" si="4"/>
        <v>0</v>
      </c>
      <c r="AG44" s="117">
        <v>0</v>
      </c>
      <c r="AH44" s="118"/>
    </row>
    <row r="45" spans="1:34">
      <c r="A45" s="73">
        <f t="shared" si="2"/>
        <v>37</v>
      </c>
      <c r="B45" s="81" t="s">
        <v>207</v>
      </c>
      <c r="C45" s="75"/>
      <c r="D45" s="76" t="str">
        <f>VLOOKUP($B$9:$B$125,'[3]Hasil Validasi'!D$2:E$115,2,0)</f>
        <v>Data Bukti Potong/Pungut Valid</v>
      </c>
      <c r="E45" s="77" t="s">
        <v>208</v>
      </c>
      <c r="F45" s="78">
        <v>45444</v>
      </c>
      <c r="G45" s="78">
        <v>45657</v>
      </c>
      <c r="H45" s="40" t="s">
        <v>129</v>
      </c>
      <c r="I45" s="40" t="s">
        <v>120</v>
      </c>
      <c r="J45" s="40" t="s">
        <v>116</v>
      </c>
      <c r="K45" s="41">
        <v>0</v>
      </c>
      <c r="L45" s="40" t="s">
        <v>117</v>
      </c>
      <c r="M45" s="90"/>
      <c r="N45" s="91"/>
      <c r="O45" s="91"/>
      <c r="P45" s="92"/>
      <c r="Q45" s="103"/>
      <c r="R45" s="103"/>
      <c r="S45" s="103"/>
      <c r="T45" s="104"/>
      <c r="U45" s="105">
        <v>4912000</v>
      </c>
      <c r="V45" s="110"/>
      <c r="W45" s="108"/>
      <c r="X45" s="108"/>
      <c r="Y45" s="107"/>
      <c r="Z45" s="107"/>
      <c r="AA45" s="107"/>
      <c r="AB45" s="110">
        <f t="shared" si="0"/>
        <v>0</v>
      </c>
      <c r="AC45" s="115">
        <f t="shared" si="1"/>
        <v>4912000</v>
      </c>
      <c r="AD45" s="107">
        <v>0</v>
      </c>
      <c r="AE45" s="107">
        <v>0</v>
      </c>
      <c r="AF45" s="115">
        <f t="shared" si="4"/>
        <v>0</v>
      </c>
      <c r="AG45" s="117">
        <v>0</v>
      </c>
      <c r="AH45" s="118"/>
    </row>
    <row r="46" spans="1:34">
      <c r="A46" s="73">
        <f t="shared" si="2"/>
        <v>38</v>
      </c>
      <c r="B46" s="81" t="s">
        <v>209</v>
      </c>
      <c r="C46" s="75"/>
      <c r="D46" s="79" t="str">
        <f>VLOOKUP($B$9:$B$125,'[3]Hasil Validasi'!D$2:E$115,2,0)</f>
        <v>Nama Penerima Penghasilan tidak sesuai dengan NIK. 
</v>
      </c>
      <c r="E46" s="77" t="s">
        <v>210</v>
      </c>
      <c r="F46" s="78">
        <v>45444</v>
      </c>
      <c r="G46" s="78">
        <v>45657</v>
      </c>
      <c r="H46" s="40" t="s">
        <v>129</v>
      </c>
      <c r="I46" s="40" t="s">
        <v>109</v>
      </c>
      <c r="J46" s="40" t="s">
        <v>110</v>
      </c>
      <c r="K46" s="41">
        <v>0</v>
      </c>
      <c r="L46" s="40" t="s">
        <v>117</v>
      </c>
      <c r="M46" s="90"/>
      <c r="N46" s="91"/>
      <c r="O46" s="91"/>
      <c r="P46" s="92"/>
      <c r="Q46" s="103"/>
      <c r="R46" s="103"/>
      <c r="S46" s="103"/>
      <c r="T46" s="104"/>
      <c r="U46" s="105">
        <v>4634000</v>
      </c>
      <c r="V46" s="110"/>
      <c r="W46" s="108"/>
      <c r="X46" s="108"/>
      <c r="Y46" s="107"/>
      <c r="Z46" s="107"/>
      <c r="AA46" s="107"/>
      <c r="AB46" s="110">
        <f t="shared" si="0"/>
        <v>0</v>
      </c>
      <c r="AC46" s="115">
        <f t="shared" si="1"/>
        <v>4634000</v>
      </c>
      <c r="AD46" s="107">
        <v>0</v>
      </c>
      <c r="AE46" s="107">
        <v>0</v>
      </c>
      <c r="AF46" s="115">
        <f t="shared" si="4"/>
        <v>0</v>
      </c>
      <c r="AG46" s="117">
        <v>0</v>
      </c>
      <c r="AH46" s="118"/>
    </row>
    <row r="47" spans="1:34">
      <c r="A47" s="73">
        <f t="shared" si="2"/>
        <v>39</v>
      </c>
      <c r="B47" s="81" t="s">
        <v>211</v>
      </c>
      <c r="C47" s="75"/>
      <c r="D47" s="76" t="str">
        <f>VLOOKUP($B$9:$B$125,'[3]Hasil Validasi'!D$2:E$115,2,0)</f>
        <v>Data Bukti Potong/Pungut Valid</v>
      </c>
      <c r="E47" s="77" t="s">
        <v>212</v>
      </c>
      <c r="F47" s="78">
        <v>45444</v>
      </c>
      <c r="G47" s="78">
        <v>45657</v>
      </c>
      <c r="H47" s="40" t="s">
        <v>129</v>
      </c>
      <c r="I47" s="40" t="s">
        <v>120</v>
      </c>
      <c r="J47" s="40" t="s">
        <v>116</v>
      </c>
      <c r="K47" s="41">
        <v>0</v>
      </c>
      <c r="L47" s="40" t="s">
        <v>117</v>
      </c>
      <c r="M47" s="90"/>
      <c r="N47" s="91"/>
      <c r="O47" s="91"/>
      <c r="P47" s="92"/>
      <c r="Q47" s="103"/>
      <c r="R47" s="103"/>
      <c r="S47" s="103"/>
      <c r="T47" s="104"/>
      <c r="U47" s="105">
        <v>4631500</v>
      </c>
      <c r="V47" s="110"/>
      <c r="W47" s="108"/>
      <c r="X47" s="108"/>
      <c r="Y47" s="107"/>
      <c r="Z47" s="107"/>
      <c r="AA47" s="107"/>
      <c r="AB47" s="110">
        <f t="shared" si="0"/>
        <v>0</v>
      </c>
      <c r="AC47" s="115">
        <f t="shared" si="1"/>
        <v>4631500</v>
      </c>
      <c r="AD47" s="107">
        <v>0</v>
      </c>
      <c r="AE47" s="107">
        <v>0</v>
      </c>
      <c r="AF47" s="115">
        <f t="shared" si="4"/>
        <v>0</v>
      </c>
      <c r="AG47" s="117">
        <v>0</v>
      </c>
      <c r="AH47" s="118"/>
    </row>
    <row r="48" spans="1:34">
      <c r="A48" s="73">
        <f t="shared" si="2"/>
        <v>40</v>
      </c>
      <c r="B48" s="81" t="s">
        <v>213</v>
      </c>
      <c r="C48" s="75"/>
      <c r="D48" s="76" t="str">
        <f>VLOOKUP($B$9:$B$125,'[3]Hasil Validasi'!D$2:E$115,2,0)</f>
        <v>Data Bukti Potong/Pungut Valid</v>
      </c>
      <c r="E48" s="77" t="s">
        <v>214</v>
      </c>
      <c r="F48" s="78">
        <v>45444</v>
      </c>
      <c r="G48" s="78">
        <v>45657</v>
      </c>
      <c r="H48" s="40" t="s">
        <v>129</v>
      </c>
      <c r="I48" s="40" t="s">
        <v>120</v>
      </c>
      <c r="J48" s="40" t="s">
        <v>116</v>
      </c>
      <c r="K48" s="41">
        <v>0</v>
      </c>
      <c r="L48" s="40" t="s">
        <v>117</v>
      </c>
      <c r="M48" s="90"/>
      <c r="N48" s="91"/>
      <c r="O48" s="91"/>
      <c r="P48" s="92"/>
      <c r="Q48" s="103"/>
      <c r="R48" s="103"/>
      <c r="S48" s="103"/>
      <c r="T48" s="104"/>
      <c r="U48" s="105">
        <v>4661000</v>
      </c>
      <c r="V48" s="110"/>
      <c r="W48" s="108"/>
      <c r="X48" s="108"/>
      <c r="Y48" s="107"/>
      <c r="Z48" s="107"/>
      <c r="AA48" s="107"/>
      <c r="AB48" s="110">
        <f t="shared" si="0"/>
        <v>0</v>
      </c>
      <c r="AC48" s="115">
        <f t="shared" si="1"/>
        <v>4661000</v>
      </c>
      <c r="AD48" s="107">
        <v>0</v>
      </c>
      <c r="AE48" s="107">
        <v>0</v>
      </c>
      <c r="AF48" s="115">
        <f t="shared" si="4"/>
        <v>0</v>
      </c>
      <c r="AG48" s="117">
        <v>0</v>
      </c>
      <c r="AH48" s="118"/>
    </row>
    <row r="49" spans="1:34">
      <c r="A49" s="73">
        <f t="shared" si="2"/>
        <v>41</v>
      </c>
      <c r="B49" s="81" t="s">
        <v>215</v>
      </c>
      <c r="C49" s="75"/>
      <c r="D49" s="79" t="str">
        <f>VLOOKUP($B$9:$B$125,'[3]Hasil Validasi'!D$2:E$115,2,0)</f>
        <v>Nama Penerima Penghasilan tidak sesuai dengan NIK. 
</v>
      </c>
      <c r="E49" s="77" t="s">
        <v>216</v>
      </c>
      <c r="F49" s="78">
        <v>45444</v>
      </c>
      <c r="G49" s="78">
        <v>45657</v>
      </c>
      <c r="H49" s="40" t="s">
        <v>129</v>
      </c>
      <c r="I49" s="40" t="s">
        <v>120</v>
      </c>
      <c r="J49" s="40" t="s">
        <v>116</v>
      </c>
      <c r="K49" s="41">
        <v>0</v>
      </c>
      <c r="L49" s="40" t="s">
        <v>117</v>
      </c>
      <c r="M49" s="90"/>
      <c r="N49" s="91"/>
      <c r="O49" s="91"/>
      <c r="P49" s="92"/>
      <c r="Q49" s="103"/>
      <c r="R49" s="103"/>
      <c r="S49" s="103"/>
      <c r="T49" s="104"/>
      <c r="U49" s="105">
        <v>4640000</v>
      </c>
      <c r="V49" s="110"/>
      <c r="W49" s="108"/>
      <c r="X49" s="108"/>
      <c r="Y49" s="107"/>
      <c r="Z49" s="107"/>
      <c r="AA49" s="107"/>
      <c r="AB49" s="110">
        <f t="shared" si="0"/>
        <v>0</v>
      </c>
      <c r="AC49" s="115">
        <f t="shared" si="1"/>
        <v>4640000</v>
      </c>
      <c r="AD49" s="107">
        <v>0</v>
      </c>
      <c r="AE49" s="107">
        <v>0</v>
      </c>
      <c r="AF49" s="115">
        <f t="shared" si="4"/>
        <v>0</v>
      </c>
      <c r="AG49" s="117">
        <v>0</v>
      </c>
      <c r="AH49" s="118"/>
    </row>
    <row r="50" spans="1:34">
      <c r="A50" s="73">
        <f t="shared" si="2"/>
        <v>42</v>
      </c>
      <c r="B50" s="81" t="s">
        <v>217</v>
      </c>
      <c r="C50" s="75"/>
      <c r="D50" s="76" t="str">
        <f>VLOOKUP($B$9:$B$125,'[3]Hasil Validasi'!D$2:E$115,2,0)</f>
        <v>Data Bukti Potong/Pungut Valid</v>
      </c>
      <c r="E50" s="77" t="s">
        <v>218</v>
      </c>
      <c r="F50" s="78">
        <v>45444</v>
      </c>
      <c r="G50" s="78">
        <v>45657</v>
      </c>
      <c r="H50" s="40" t="s">
        <v>129</v>
      </c>
      <c r="I50" s="40" t="s">
        <v>120</v>
      </c>
      <c r="J50" s="40" t="s">
        <v>116</v>
      </c>
      <c r="K50" s="41">
        <v>0</v>
      </c>
      <c r="L50" s="40" t="s">
        <v>117</v>
      </c>
      <c r="M50" s="90"/>
      <c r="N50" s="91"/>
      <c r="O50" s="91"/>
      <c r="P50" s="92"/>
      <c r="Q50" s="103"/>
      <c r="R50" s="103"/>
      <c r="S50" s="103"/>
      <c r="T50" s="104"/>
      <c r="U50" s="105">
        <v>4553000</v>
      </c>
      <c r="V50" s="110"/>
      <c r="W50" s="108"/>
      <c r="X50" s="108"/>
      <c r="Y50" s="107"/>
      <c r="Z50" s="107"/>
      <c r="AA50" s="107"/>
      <c r="AB50" s="110">
        <f t="shared" si="0"/>
        <v>0</v>
      </c>
      <c r="AC50" s="115">
        <f t="shared" si="1"/>
        <v>4553000</v>
      </c>
      <c r="AD50" s="107">
        <v>0</v>
      </c>
      <c r="AE50" s="107">
        <v>0</v>
      </c>
      <c r="AF50" s="115">
        <f t="shared" si="4"/>
        <v>0</v>
      </c>
      <c r="AG50" s="117">
        <v>0</v>
      </c>
      <c r="AH50" s="118"/>
    </row>
    <row r="51" spans="1:34">
      <c r="A51" s="73">
        <f t="shared" si="2"/>
        <v>43</v>
      </c>
      <c r="B51" s="81" t="s">
        <v>219</v>
      </c>
      <c r="C51" s="75"/>
      <c r="D51" s="76" t="str">
        <f>VLOOKUP($B$9:$B$125,'[3]Hasil Validasi'!D$2:E$115,2,0)</f>
        <v>Data Bukti Potong/Pungut Valid</v>
      </c>
      <c r="E51" s="77" t="s">
        <v>220</v>
      </c>
      <c r="F51" s="78">
        <v>45444</v>
      </c>
      <c r="G51" s="78">
        <v>45657</v>
      </c>
      <c r="H51" s="40" t="s">
        <v>129</v>
      </c>
      <c r="I51" s="40" t="s">
        <v>120</v>
      </c>
      <c r="J51" s="40" t="s">
        <v>116</v>
      </c>
      <c r="K51" s="41">
        <v>0</v>
      </c>
      <c r="L51" s="40" t="s">
        <v>117</v>
      </c>
      <c r="M51" s="90"/>
      <c r="N51" s="91"/>
      <c r="O51" s="91"/>
      <c r="P51" s="92"/>
      <c r="Q51" s="103"/>
      <c r="R51" s="103"/>
      <c r="S51" s="103"/>
      <c r="T51" s="104"/>
      <c r="U51" s="105">
        <v>4927500</v>
      </c>
      <c r="V51" s="110"/>
      <c r="W51" s="108"/>
      <c r="X51" s="108"/>
      <c r="Y51" s="107"/>
      <c r="Z51" s="107"/>
      <c r="AA51" s="107"/>
      <c r="AB51" s="110">
        <f t="shared" si="0"/>
        <v>0</v>
      </c>
      <c r="AC51" s="115">
        <f t="shared" si="1"/>
        <v>4927500</v>
      </c>
      <c r="AD51" s="107">
        <v>0</v>
      </c>
      <c r="AE51" s="107">
        <v>0</v>
      </c>
      <c r="AF51" s="115">
        <f t="shared" si="4"/>
        <v>0</v>
      </c>
      <c r="AG51" s="117">
        <v>0</v>
      </c>
      <c r="AH51" s="118"/>
    </row>
    <row r="52" spans="1:34">
      <c r="A52" s="73">
        <f t="shared" si="2"/>
        <v>44</v>
      </c>
      <c r="B52" s="81" t="s">
        <v>221</v>
      </c>
      <c r="C52" s="75"/>
      <c r="D52" s="79" t="str">
        <f>VLOOKUP($B$9:$B$125,'[3]Hasil Validasi'!D$2:E$115,2,0)</f>
        <v>Nama Penerima Penghasilan tidak sesuai dengan NIK. 
</v>
      </c>
      <c r="E52" s="77" t="s">
        <v>222</v>
      </c>
      <c r="F52" s="78">
        <v>45444</v>
      </c>
      <c r="G52" s="78">
        <v>45657</v>
      </c>
      <c r="H52" s="40" t="s">
        <v>129</v>
      </c>
      <c r="I52" s="40" t="s">
        <v>120</v>
      </c>
      <c r="J52" s="40" t="s">
        <v>116</v>
      </c>
      <c r="K52" s="41">
        <v>0</v>
      </c>
      <c r="L52" s="40" t="s">
        <v>117</v>
      </c>
      <c r="M52" s="90"/>
      <c r="N52" s="91"/>
      <c r="O52" s="91"/>
      <c r="P52" s="92"/>
      <c r="Q52" s="103"/>
      <c r="R52" s="103"/>
      <c r="S52" s="103"/>
      <c r="T52" s="104"/>
      <c r="U52" s="105">
        <v>4925000</v>
      </c>
      <c r="V52" s="110"/>
      <c r="W52" s="108"/>
      <c r="X52" s="108"/>
      <c r="Y52" s="107"/>
      <c r="Z52" s="107"/>
      <c r="AA52" s="107"/>
      <c r="AB52" s="110">
        <f t="shared" si="0"/>
        <v>0</v>
      </c>
      <c r="AC52" s="115">
        <f t="shared" si="1"/>
        <v>4925000</v>
      </c>
      <c r="AD52" s="107">
        <v>0</v>
      </c>
      <c r="AE52" s="107">
        <v>0</v>
      </c>
      <c r="AF52" s="115">
        <f t="shared" si="4"/>
        <v>0</v>
      </c>
      <c r="AG52" s="117">
        <v>0</v>
      </c>
      <c r="AH52" s="118"/>
    </row>
    <row r="53" spans="1:34">
      <c r="A53" s="73">
        <f t="shared" si="2"/>
        <v>45</v>
      </c>
      <c r="B53" s="81" t="s">
        <v>223</v>
      </c>
      <c r="C53" s="75"/>
      <c r="D53" s="79" t="str">
        <f>VLOOKUP($B$9:$B$125,'[3]Hasil Validasi'!D$2:E$115,2,0)</f>
        <v>Nama Penerima Penghasilan tidak sesuai dengan NIK. 
</v>
      </c>
      <c r="E53" s="77" t="s">
        <v>224</v>
      </c>
      <c r="F53" s="78">
        <v>45444</v>
      </c>
      <c r="G53" s="78">
        <v>45657</v>
      </c>
      <c r="H53" s="40" t="s">
        <v>129</v>
      </c>
      <c r="I53" s="40" t="s">
        <v>109</v>
      </c>
      <c r="J53" s="40" t="s">
        <v>110</v>
      </c>
      <c r="K53" s="41">
        <v>0</v>
      </c>
      <c r="L53" s="40" t="s">
        <v>117</v>
      </c>
      <c r="M53" s="90"/>
      <c r="N53" s="91"/>
      <c r="O53" s="91"/>
      <c r="P53" s="92"/>
      <c r="Q53" s="103"/>
      <c r="R53" s="103"/>
      <c r="S53" s="103"/>
      <c r="T53" s="104"/>
      <c r="U53" s="105">
        <v>4823500</v>
      </c>
      <c r="V53" s="110"/>
      <c r="W53" s="108"/>
      <c r="X53" s="108"/>
      <c r="Y53" s="107"/>
      <c r="Z53" s="107"/>
      <c r="AA53" s="107"/>
      <c r="AB53" s="110">
        <f t="shared" si="0"/>
        <v>0</v>
      </c>
      <c r="AC53" s="115">
        <f t="shared" si="1"/>
        <v>4823500</v>
      </c>
      <c r="AD53" s="107">
        <v>0</v>
      </c>
      <c r="AE53" s="107">
        <v>0</v>
      </c>
      <c r="AF53" s="115">
        <f t="shared" si="4"/>
        <v>0</v>
      </c>
      <c r="AG53" s="117">
        <v>0</v>
      </c>
      <c r="AH53" s="118"/>
    </row>
    <row r="54" spans="1:34">
      <c r="A54" s="73">
        <f t="shared" si="2"/>
        <v>46</v>
      </c>
      <c r="B54" s="81" t="s">
        <v>225</v>
      </c>
      <c r="C54" s="75"/>
      <c r="D54" s="76" t="str">
        <f>VLOOKUP($B$9:$B$125,'[3]Hasil Validasi'!D$2:E$115,2,0)</f>
        <v>Data Bukti Potong/Pungut Valid</v>
      </c>
      <c r="E54" s="77" t="s">
        <v>226</v>
      </c>
      <c r="F54" s="78">
        <v>45444</v>
      </c>
      <c r="G54" s="78">
        <v>45657</v>
      </c>
      <c r="H54" s="40" t="s">
        <v>129</v>
      </c>
      <c r="I54" s="40" t="s">
        <v>120</v>
      </c>
      <c r="J54" s="40" t="s">
        <v>116</v>
      </c>
      <c r="K54" s="41">
        <v>0</v>
      </c>
      <c r="L54" s="40" t="s">
        <v>117</v>
      </c>
      <c r="M54" s="90"/>
      <c r="N54" s="91"/>
      <c r="O54" s="91"/>
      <c r="P54" s="92"/>
      <c r="Q54" s="103"/>
      <c r="R54" s="103"/>
      <c r="S54" s="103"/>
      <c r="T54" s="104"/>
      <c r="U54" s="105">
        <v>4989500</v>
      </c>
      <c r="V54" s="110"/>
      <c r="W54" s="108"/>
      <c r="X54" s="108"/>
      <c r="Y54" s="107"/>
      <c r="Z54" s="107"/>
      <c r="AA54" s="107"/>
      <c r="AB54" s="110">
        <f t="shared" si="0"/>
        <v>0</v>
      </c>
      <c r="AC54" s="115">
        <f t="shared" si="1"/>
        <v>4989500</v>
      </c>
      <c r="AD54" s="107">
        <v>0</v>
      </c>
      <c r="AE54" s="107">
        <v>0</v>
      </c>
      <c r="AF54" s="115">
        <f t="shared" si="4"/>
        <v>0</v>
      </c>
      <c r="AG54" s="117">
        <v>0</v>
      </c>
      <c r="AH54" s="118"/>
    </row>
    <row r="55" spans="1:34">
      <c r="A55" s="73">
        <f t="shared" si="2"/>
        <v>47</v>
      </c>
      <c r="B55" s="81" t="s">
        <v>227</v>
      </c>
      <c r="C55" s="75"/>
      <c r="D55" s="76" t="str">
        <f>VLOOKUP($B$9:$B$125,'[3]Hasil Validasi'!D$2:E$115,2,0)</f>
        <v>Data Bukti Potong/Pungut Valid</v>
      </c>
      <c r="E55" s="77" t="s">
        <v>228</v>
      </c>
      <c r="F55" s="78">
        <v>45444</v>
      </c>
      <c r="G55" s="78">
        <v>45657</v>
      </c>
      <c r="H55" s="40" t="s">
        <v>129</v>
      </c>
      <c r="I55" s="40" t="s">
        <v>109</v>
      </c>
      <c r="J55" s="40" t="s">
        <v>110</v>
      </c>
      <c r="K55" s="41">
        <v>0</v>
      </c>
      <c r="L55" s="40" t="s">
        <v>117</v>
      </c>
      <c r="M55" s="90"/>
      <c r="N55" s="91"/>
      <c r="O55" s="91"/>
      <c r="P55" s="92"/>
      <c r="Q55" s="103"/>
      <c r="R55" s="103"/>
      <c r="S55" s="103"/>
      <c r="T55" s="104"/>
      <c r="U55" s="105">
        <v>4765500</v>
      </c>
      <c r="V55" s="110"/>
      <c r="W55" s="108"/>
      <c r="X55" s="108"/>
      <c r="Y55" s="107"/>
      <c r="Z55" s="107"/>
      <c r="AA55" s="107"/>
      <c r="AB55" s="110">
        <f t="shared" si="0"/>
        <v>0</v>
      </c>
      <c r="AC55" s="115">
        <f t="shared" si="1"/>
        <v>4765500</v>
      </c>
      <c r="AD55" s="107">
        <v>0</v>
      </c>
      <c r="AE55" s="107">
        <v>0</v>
      </c>
      <c r="AF55" s="115">
        <f t="shared" si="4"/>
        <v>0</v>
      </c>
      <c r="AG55" s="117">
        <v>0</v>
      </c>
      <c r="AH55" s="118"/>
    </row>
    <row r="56" spans="1:34">
      <c r="A56" s="73">
        <f t="shared" si="2"/>
        <v>48</v>
      </c>
      <c r="B56" s="81" t="s">
        <v>229</v>
      </c>
      <c r="C56" s="75"/>
      <c r="D56" s="79" t="str">
        <f>VLOOKUP($B$9:$B$125,'[3]Hasil Validasi'!D$2:E$115,2,0)</f>
        <v>Nama Penerima Penghasilan tidak sesuai dengan NIK. 
</v>
      </c>
      <c r="E56" s="77" t="s">
        <v>230</v>
      </c>
      <c r="F56" s="78">
        <v>45444</v>
      </c>
      <c r="G56" s="78">
        <v>45657</v>
      </c>
      <c r="H56" s="40" t="s">
        <v>129</v>
      </c>
      <c r="I56" s="40" t="s">
        <v>109</v>
      </c>
      <c r="J56" s="40" t="s">
        <v>110</v>
      </c>
      <c r="K56" s="41">
        <v>0</v>
      </c>
      <c r="L56" s="40" t="s">
        <v>117</v>
      </c>
      <c r="M56" s="90"/>
      <c r="N56" s="91"/>
      <c r="O56" s="91"/>
      <c r="P56" s="92"/>
      <c r="Q56" s="103"/>
      <c r="R56" s="103"/>
      <c r="S56" s="103"/>
      <c r="T56" s="104"/>
      <c r="U56" s="105">
        <v>4786500</v>
      </c>
      <c r="V56" s="110"/>
      <c r="W56" s="108"/>
      <c r="X56" s="108"/>
      <c r="Y56" s="107"/>
      <c r="Z56" s="107"/>
      <c r="AA56" s="107"/>
      <c r="AB56" s="110">
        <f t="shared" si="0"/>
        <v>0</v>
      </c>
      <c r="AC56" s="115">
        <f t="shared" si="1"/>
        <v>4786500</v>
      </c>
      <c r="AD56" s="107">
        <v>0</v>
      </c>
      <c r="AE56" s="107">
        <v>0</v>
      </c>
      <c r="AF56" s="115">
        <f t="shared" si="4"/>
        <v>0</v>
      </c>
      <c r="AG56" s="117">
        <v>0</v>
      </c>
      <c r="AH56" s="118"/>
    </row>
    <row r="57" spans="1:34">
      <c r="A57" s="73">
        <f t="shared" si="2"/>
        <v>49</v>
      </c>
      <c r="B57" s="81" t="s">
        <v>231</v>
      </c>
      <c r="C57" s="75"/>
      <c r="D57" s="79" t="str">
        <f>VLOOKUP($B$9:$B$125,'[3]Hasil Validasi'!D$2:E$115,2,0)</f>
        <v>Nama Penerima Penghasilan tidak sesuai dengan NIK. 
</v>
      </c>
      <c r="E57" s="77" t="s">
        <v>232</v>
      </c>
      <c r="F57" s="78">
        <v>45444</v>
      </c>
      <c r="G57" s="78">
        <v>45657</v>
      </c>
      <c r="H57" s="40" t="s">
        <v>129</v>
      </c>
      <c r="I57" s="40" t="s">
        <v>120</v>
      </c>
      <c r="J57" s="40" t="s">
        <v>116</v>
      </c>
      <c r="K57" s="41">
        <v>0</v>
      </c>
      <c r="L57" s="40" t="s">
        <v>117</v>
      </c>
      <c r="M57" s="90"/>
      <c r="N57" s="91"/>
      <c r="O57" s="91"/>
      <c r="P57" s="92"/>
      <c r="Q57" s="103"/>
      <c r="R57" s="103"/>
      <c r="S57" s="103"/>
      <c r="T57" s="104"/>
      <c r="U57" s="105">
        <v>4613500</v>
      </c>
      <c r="V57" s="110"/>
      <c r="W57" s="108"/>
      <c r="X57" s="108"/>
      <c r="Y57" s="107"/>
      <c r="Z57" s="107"/>
      <c r="AA57" s="107"/>
      <c r="AB57" s="110">
        <f t="shared" si="0"/>
        <v>0</v>
      </c>
      <c r="AC57" s="115">
        <f t="shared" si="1"/>
        <v>4613500</v>
      </c>
      <c r="AD57" s="107">
        <v>0</v>
      </c>
      <c r="AE57" s="107">
        <v>0</v>
      </c>
      <c r="AF57" s="115">
        <f t="shared" si="4"/>
        <v>0</v>
      </c>
      <c r="AG57" s="117">
        <v>0</v>
      </c>
      <c r="AH57" s="118"/>
    </row>
    <row r="58" spans="1:34">
      <c r="A58" s="73">
        <f t="shared" si="2"/>
        <v>50</v>
      </c>
      <c r="B58" s="81" t="s">
        <v>233</v>
      </c>
      <c r="C58" s="75"/>
      <c r="D58" s="76" t="str">
        <f>VLOOKUP($B$9:$B$125,'[3]Hasil Validasi'!D$2:E$115,2,0)</f>
        <v>Data Bukti Potong/Pungut Valid</v>
      </c>
      <c r="E58" s="77" t="s">
        <v>234</v>
      </c>
      <c r="F58" s="78">
        <v>45444</v>
      </c>
      <c r="G58" s="78">
        <v>45657</v>
      </c>
      <c r="H58" s="40" t="s">
        <v>129</v>
      </c>
      <c r="I58" s="40" t="s">
        <v>120</v>
      </c>
      <c r="J58" s="40" t="s">
        <v>116</v>
      </c>
      <c r="K58" s="41">
        <v>0</v>
      </c>
      <c r="L58" s="40" t="s">
        <v>117</v>
      </c>
      <c r="M58" s="90"/>
      <c r="N58" s="91"/>
      <c r="O58" s="91"/>
      <c r="P58" s="92"/>
      <c r="Q58" s="103"/>
      <c r="R58" s="103"/>
      <c r="S58" s="103"/>
      <c r="T58" s="104"/>
      <c r="U58" s="105">
        <v>4828000</v>
      </c>
      <c r="V58" s="110"/>
      <c r="W58" s="108"/>
      <c r="X58" s="108"/>
      <c r="Y58" s="107"/>
      <c r="Z58" s="107"/>
      <c r="AA58" s="107"/>
      <c r="AB58" s="110">
        <f t="shared" si="0"/>
        <v>0</v>
      </c>
      <c r="AC58" s="115">
        <f t="shared" si="1"/>
        <v>4828000</v>
      </c>
      <c r="AD58" s="107">
        <v>0</v>
      </c>
      <c r="AE58" s="107">
        <v>0</v>
      </c>
      <c r="AF58" s="115">
        <f t="shared" si="4"/>
        <v>0</v>
      </c>
      <c r="AG58" s="117">
        <v>0</v>
      </c>
      <c r="AH58" s="118"/>
    </row>
    <row r="59" spans="1:34">
      <c r="A59" s="73">
        <f t="shared" si="2"/>
        <v>51</v>
      </c>
      <c r="B59" s="81" t="s">
        <v>235</v>
      </c>
      <c r="C59" s="75"/>
      <c r="D59" s="76" t="str">
        <f>VLOOKUP($B$9:$B$125,'[3]Hasil Validasi'!D$2:E$115,2,0)</f>
        <v>Data Bukti Potong/Pungut Valid</v>
      </c>
      <c r="E59" s="77" t="s">
        <v>236</v>
      </c>
      <c r="F59" s="78">
        <v>45444</v>
      </c>
      <c r="G59" s="78">
        <v>45657</v>
      </c>
      <c r="H59" s="40" t="s">
        <v>129</v>
      </c>
      <c r="I59" s="40" t="s">
        <v>109</v>
      </c>
      <c r="J59" s="40" t="s">
        <v>110</v>
      </c>
      <c r="K59" s="41">
        <v>0</v>
      </c>
      <c r="L59" s="40" t="s">
        <v>117</v>
      </c>
      <c r="M59" s="90"/>
      <c r="N59" s="91"/>
      <c r="O59" s="91"/>
      <c r="P59" s="92"/>
      <c r="Q59" s="103"/>
      <c r="R59" s="103"/>
      <c r="S59" s="103"/>
      <c r="T59" s="104"/>
      <c r="U59" s="105">
        <v>4927000</v>
      </c>
      <c r="V59" s="110"/>
      <c r="W59" s="108"/>
      <c r="X59" s="108"/>
      <c r="Y59" s="107"/>
      <c r="Z59" s="107"/>
      <c r="AA59" s="107"/>
      <c r="AB59" s="110">
        <f t="shared" si="0"/>
        <v>0</v>
      </c>
      <c r="AC59" s="115">
        <f t="shared" si="1"/>
        <v>4927000</v>
      </c>
      <c r="AD59" s="107">
        <v>0</v>
      </c>
      <c r="AE59" s="107">
        <v>0</v>
      </c>
      <c r="AF59" s="115">
        <f t="shared" si="4"/>
        <v>0</v>
      </c>
      <c r="AG59" s="117">
        <v>0</v>
      </c>
      <c r="AH59" s="118"/>
    </row>
    <row r="60" spans="1:34">
      <c r="A60" s="73">
        <f t="shared" si="2"/>
        <v>52</v>
      </c>
      <c r="B60" s="81" t="s">
        <v>237</v>
      </c>
      <c r="C60" s="75"/>
      <c r="D60" s="76" t="str">
        <f>VLOOKUP($B$9:$B$125,'[3]Hasil Validasi'!D$2:E$115,2,0)</f>
        <v>Data Bukti Potong/Pungut Valid</v>
      </c>
      <c r="E60" s="77" t="s">
        <v>238</v>
      </c>
      <c r="F60" s="78">
        <v>45444</v>
      </c>
      <c r="G60" s="78">
        <v>45657</v>
      </c>
      <c r="H60" s="40" t="s">
        <v>129</v>
      </c>
      <c r="I60" s="40" t="s">
        <v>120</v>
      </c>
      <c r="J60" s="40" t="s">
        <v>116</v>
      </c>
      <c r="K60" s="41">
        <v>0</v>
      </c>
      <c r="L60" s="40" t="s">
        <v>117</v>
      </c>
      <c r="M60" s="90"/>
      <c r="N60" s="91"/>
      <c r="O60" s="91"/>
      <c r="P60" s="92"/>
      <c r="Q60" s="103"/>
      <c r="R60" s="103"/>
      <c r="S60" s="103"/>
      <c r="T60" s="104"/>
      <c r="U60" s="105">
        <v>4838000</v>
      </c>
      <c r="V60" s="110"/>
      <c r="W60" s="108"/>
      <c r="X60" s="108"/>
      <c r="Y60" s="107"/>
      <c r="Z60" s="107"/>
      <c r="AA60" s="107"/>
      <c r="AB60" s="110">
        <f t="shared" si="0"/>
        <v>0</v>
      </c>
      <c r="AC60" s="115">
        <f t="shared" si="1"/>
        <v>4838000</v>
      </c>
      <c r="AD60" s="107">
        <v>0</v>
      </c>
      <c r="AE60" s="107">
        <v>0</v>
      </c>
      <c r="AF60" s="115">
        <f t="shared" si="4"/>
        <v>0</v>
      </c>
      <c r="AG60" s="117">
        <v>0</v>
      </c>
      <c r="AH60" s="118"/>
    </row>
    <row r="61" spans="1:34">
      <c r="A61" s="73">
        <f t="shared" si="2"/>
        <v>53</v>
      </c>
      <c r="B61" s="81" t="s">
        <v>239</v>
      </c>
      <c r="C61" s="75"/>
      <c r="D61" s="76" t="str">
        <f>VLOOKUP($B$9:$B$125,'[3]Hasil Validasi'!D$2:E$115,2,0)</f>
        <v>Data Bukti Potong/Pungut Valid</v>
      </c>
      <c r="E61" s="77" t="s">
        <v>240</v>
      </c>
      <c r="F61" s="78">
        <v>45444</v>
      </c>
      <c r="G61" s="78">
        <v>45657</v>
      </c>
      <c r="H61" s="40" t="s">
        <v>129</v>
      </c>
      <c r="I61" s="40" t="s">
        <v>120</v>
      </c>
      <c r="J61" s="40" t="s">
        <v>116</v>
      </c>
      <c r="K61" s="41">
        <v>0</v>
      </c>
      <c r="L61" s="40" t="s">
        <v>117</v>
      </c>
      <c r="M61" s="90"/>
      <c r="N61" s="91"/>
      <c r="O61" s="91"/>
      <c r="P61" s="92"/>
      <c r="Q61" s="103"/>
      <c r="R61" s="103"/>
      <c r="S61" s="103"/>
      <c r="T61" s="104"/>
      <c r="U61" s="105">
        <v>4655000</v>
      </c>
      <c r="V61" s="110"/>
      <c r="W61" s="108"/>
      <c r="X61" s="108"/>
      <c r="Y61" s="107"/>
      <c r="Z61" s="107"/>
      <c r="AA61" s="107"/>
      <c r="AB61" s="110">
        <f t="shared" si="0"/>
        <v>0</v>
      </c>
      <c r="AC61" s="115">
        <f t="shared" si="1"/>
        <v>4655000</v>
      </c>
      <c r="AD61" s="107">
        <v>0</v>
      </c>
      <c r="AE61" s="107">
        <v>0</v>
      </c>
      <c r="AF61" s="115">
        <f t="shared" si="4"/>
        <v>0</v>
      </c>
      <c r="AG61" s="117">
        <v>0</v>
      </c>
      <c r="AH61" s="118"/>
    </row>
    <row r="62" spans="1:34">
      <c r="A62" s="73">
        <f t="shared" si="2"/>
        <v>54</v>
      </c>
      <c r="B62" s="81" t="s">
        <v>241</v>
      </c>
      <c r="C62" s="75"/>
      <c r="D62" s="76" t="str">
        <f>VLOOKUP($B$9:$B$125,'[3]Hasil Validasi'!D$2:E$115,2,0)</f>
        <v>Data Bukti Potong/Pungut Valid</v>
      </c>
      <c r="E62" s="77" t="s">
        <v>242</v>
      </c>
      <c r="F62" s="78">
        <v>45444</v>
      </c>
      <c r="G62" s="78">
        <v>45657</v>
      </c>
      <c r="H62" s="40" t="s">
        <v>129</v>
      </c>
      <c r="I62" s="40" t="s">
        <v>120</v>
      </c>
      <c r="J62" s="40" t="s">
        <v>116</v>
      </c>
      <c r="K62" s="41">
        <v>0</v>
      </c>
      <c r="L62" s="40" t="s">
        <v>117</v>
      </c>
      <c r="M62" s="90"/>
      <c r="N62" s="91"/>
      <c r="O62" s="91"/>
      <c r="P62" s="92"/>
      <c r="Q62" s="103"/>
      <c r="R62" s="103"/>
      <c r="S62" s="103"/>
      <c r="T62" s="104"/>
      <c r="U62" s="105">
        <v>4708500</v>
      </c>
      <c r="V62" s="110"/>
      <c r="W62" s="108"/>
      <c r="X62" s="108"/>
      <c r="Y62" s="107"/>
      <c r="Z62" s="107"/>
      <c r="AA62" s="107"/>
      <c r="AB62" s="110">
        <f t="shared" si="0"/>
        <v>0</v>
      </c>
      <c r="AC62" s="115">
        <f t="shared" si="1"/>
        <v>4708500</v>
      </c>
      <c r="AD62" s="107">
        <v>0</v>
      </c>
      <c r="AE62" s="107">
        <v>0</v>
      </c>
      <c r="AF62" s="115">
        <f t="shared" si="4"/>
        <v>0</v>
      </c>
      <c r="AG62" s="117">
        <v>0</v>
      </c>
      <c r="AH62" s="118"/>
    </row>
    <row r="63" spans="1:34">
      <c r="A63" s="73">
        <f t="shared" si="2"/>
        <v>55</v>
      </c>
      <c r="B63" s="81" t="s">
        <v>243</v>
      </c>
      <c r="C63" s="75"/>
      <c r="D63" s="76" t="str">
        <f>VLOOKUP($B$9:$B$125,'[3]Hasil Validasi'!D$2:E$115,2,0)</f>
        <v>Data Bukti Potong/Pungut Valid</v>
      </c>
      <c r="E63" s="77" t="s">
        <v>244</v>
      </c>
      <c r="F63" s="78">
        <v>45444</v>
      </c>
      <c r="G63" s="78">
        <v>45657</v>
      </c>
      <c r="H63" s="40" t="s">
        <v>129</v>
      </c>
      <c r="I63" s="40" t="s">
        <v>109</v>
      </c>
      <c r="J63" s="40" t="s">
        <v>110</v>
      </c>
      <c r="K63" s="41">
        <v>0</v>
      </c>
      <c r="L63" s="40" t="s">
        <v>117</v>
      </c>
      <c r="M63" s="90"/>
      <c r="N63" s="91"/>
      <c r="O63" s="91"/>
      <c r="P63" s="92"/>
      <c r="Q63" s="103"/>
      <c r="R63" s="103"/>
      <c r="S63" s="103"/>
      <c r="T63" s="104"/>
      <c r="U63" s="105">
        <v>4745500</v>
      </c>
      <c r="V63" s="110"/>
      <c r="W63" s="108"/>
      <c r="X63" s="108"/>
      <c r="Y63" s="107"/>
      <c r="Z63" s="107"/>
      <c r="AA63" s="107"/>
      <c r="AB63" s="110">
        <f t="shared" si="0"/>
        <v>0</v>
      </c>
      <c r="AC63" s="115">
        <f t="shared" si="1"/>
        <v>4745500</v>
      </c>
      <c r="AD63" s="107">
        <v>0</v>
      </c>
      <c r="AE63" s="107">
        <v>0</v>
      </c>
      <c r="AF63" s="115">
        <f t="shared" si="4"/>
        <v>0</v>
      </c>
      <c r="AG63" s="117">
        <v>0</v>
      </c>
      <c r="AH63" s="118"/>
    </row>
    <row r="64" spans="1:34">
      <c r="A64" s="73">
        <f t="shared" si="2"/>
        <v>56</v>
      </c>
      <c r="B64" s="81" t="s">
        <v>245</v>
      </c>
      <c r="C64" s="75"/>
      <c r="D64" s="76" t="str">
        <f>VLOOKUP($B$9:$B$125,'[3]Hasil Validasi'!D$2:E$115,2,0)</f>
        <v>Data Bukti Potong/Pungut Valid</v>
      </c>
      <c r="E64" s="77" t="s">
        <v>246</v>
      </c>
      <c r="F64" s="78">
        <v>45444</v>
      </c>
      <c r="G64" s="78">
        <v>45657</v>
      </c>
      <c r="H64" s="40" t="s">
        <v>129</v>
      </c>
      <c r="I64" s="40" t="s">
        <v>109</v>
      </c>
      <c r="J64" s="40" t="s">
        <v>110</v>
      </c>
      <c r="K64" s="41">
        <v>0</v>
      </c>
      <c r="L64" s="40" t="s">
        <v>117</v>
      </c>
      <c r="M64" s="90"/>
      <c r="N64" s="91"/>
      <c r="O64" s="91"/>
      <c r="P64" s="92"/>
      <c r="Q64" s="103"/>
      <c r="R64" s="103"/>
      <c r="S64" s="103"/>
      <c r="T64" s="104"/>
      <c r="U64" s="105">
        <v>4802500</v>
      </c>
      <c r="V64" s="110"/>
      <c r="W64" s="108"/>
      <c r="X64" s="108"/>
      <c r="Y64" s="107"/>
      <c r="Z64" s="107"/>
      <c r="AA64" s="107"/>
      <c r="AB64" s="110">
        <f t="shared" si="0"/>
        <v>0</v>
      </c>
      <c r="AC64" s="115">
        <f t="shared" si="1"/>
        <v>4802500</v>
      </c>
      <c r="AD64" s="107">
        <v>0</v>
      </c>
      <c r="AE64" s="107">
        <v>0</v>
      </c>
      <c r="AF64" s="115">
        <f t="shared" si="4"/>
        <v>0</v>
      </c>
      <c r="AG64" s="117">
        <v>0</v>
      </c>
      <c r="AH64" s="118"/>
    </row>
    <row r="65" spans="1:34">
      <c r="A65" s="73">
        <f t="shared" si="2"/>
        <v>57</v>
      </c>
      <c r="B65" s="81" t="s">
        <v>247</v>
      </c>
      <c r="C65" s="75"/>
      <c r="D65" s="79" t="str">
        <f>VLOOKUP($B$9:$B$125,'[3]Hasil Validasi'!D$2:E$115,2,0)</f>
        <v>Nama Penerima Penghasilan tidak sesuai dengan NIK. 
</v>
      </c>
      <c r="E65" s="77" t="s">
        <v>248</v>
      </c>
      <c r="F65" s="78">
        <v>45444</v>
      </c>
      <c r="G65" s="78">
        <v>45657</v>
      </c>
      <c r="H65" s="40" t="s">
        <v>129</v>
      </c>
      <c r="I65" s="40" t="s">
        <v>109</v>
      </c>
      <c r="J65" s="40" t="s">
        <v>110</v>
      </c>
      <c r="K65" s="41">
        <v>0</v>
      </c>
      <c r="L65" s="40" t="s">
        <v>117</v>
      </c>
      <c r="M65" s="90"/>
      <c r="N65" s="91"/>
      <c r="O65" s="91"/>
      <c r="P65" s="92"/>
      <c r="Q65" s="103"/>
      <c r="R65" s="103"/>
      <c r="S65" s="103"/>
      <c r="T65" s="104"/>
      <c r="U65" s="105">
        <v>4578000</v>
      </c>
      <c r="V65" s="110"/>
      <c r="W65" s="108"/>
      <c r="X65" s="108"/>
      <c r="Y65" s="107"/>
      <c r="Z65" s="107"/>
      <c r="AA65" s="107"/>
      <c r="AB65" s="110">
        <f t="shared" si="0"/>
        <v>0</v>
      </c>
      <c r="AC65" s="115">
        <f t="shared" si="1"/>
        <v>4578000</v>
      </c>
      <c r="AD65" s="107">
        <v>0</v>
      </c>
      <c r="AE65" s="107">
        <v>0</v>
      </c>
      <c r="AF65" s="115">
        <f t="shared" si="4"/>
        <v>0</v>
      </c>
      <c r="AG65" s="117">
        <v>0</v>
      </c>
      <c r="AH65" s="118"/>
    </row>
    <row r="66" spans="1:34">
      <c r="A66" s="73">
        <f t="shared" si="2"/>
        <v>58</v>
      </c>
      <c r="B66" s="81" t="s">
        <v>249</v>
      </c>
      <c r="C66" s="75"/>
      <c r="D66" s="79" t="str">
        <f>VLOOKUP($B$9:$B$125,'[3]Hasil Validasi'!D$2:E$115,2,0)</f>
        <v>Nama Penerima Penghasilan tidak sesuai dengan NIK. 
</v>
      </c>
      <c r="E66" s="77" t="s">
        <v>250</v>
      </c>
      <c r="F66" s="78">
        <v>45444</v>
      </c>
      <c r="G66" s="78">
        <v>45657</v>
      </c>
      <c r="H66" s="40" t="s">
        <v>129</v>
      </c>
      <c r="I66" s="40" t="s">
        <v>109</v>
      </c>
      <c r="J66" s="40" t="s">
        <v>110</v>
      </c>
      <c r="K66" s="41">
        <v>0</v>
      </c>
      <c r="L66" s="40" t="s">
        <v>117</v>
      </c>
      <c r="M66" s="90"/>
      <c r="N66" s="91"/>
      <c r="O66" s="91"/>
      <c r="P66" s="92"/>
      <c r="Q66" s="103"/>
      <c r="R66" s="103"/>
      <c r="S66" s="103"/>
      <c r="T66" s="104"/>
      <c r="U66" s="105">
        <v>4655500</v>
      </c>
      <c r="V66" s="110"/>
      <c r="W66" s="108"/>
      <c r="X66" s="108"/>
      <c r="Y66" s="107"/>
      <c r="Z66" s="107"/>
      <c r="AA66" s="107"/>
      <c r="AB66" s="110">
        <f t="shared" si="0"/>
        <v>0</v>
      </c>
      <c r="AC66" s="115">
        <f t="shared" si="1"/>
        <v>4655500</v>
      </c>
      <c r="AD66" s="107">
        <v>0</v>
      </c>
      <c r="AE66" s="107">
        <v>0</v>
      </c>
      <c r="AF66" s="115">
        <f t="shared" si="4"/>
        <v>0</v>
      </c>
      <c r="AG66" s="117">
        <v>0</v>
      </c>
      <c r="AH66" s="118"/>
    </row>
    <row r="67" spans="1:34">
      <c r="A67" s="73">
        <f t="shared" si="2"/>
        <v>59</v>
      </c>
      <c r="B67" s="81" t="s">
        <v>251</v>
      </c>
      <c r="C67" s="75"/>
      <c r="D67" s="76" t="str">
        <f>VLOOKUP($B$9:$B$125,'[3]Hasil Validasi'!D$2:E$115,2,0)</f>
        <v>Data Bukti Potong/Pungut Valid</v>
      </c>
      <c r="E67" s="77" t="s">
        <v>252</v>
      </c>
      <c r="F67" s="78">
        <v>45444</v>
      </c>
      <c r="G67" s="78">
        <v>45657</v>
      </c>
      <c r="H67" s="40" t="s">
        <v>129</v>
      </c>
      <c r="I67" s="40" t="s">
        <v>109</v>
      </c>
      <c r="J67" s="40" t="s">
        <v>110</v>
      </c>
      <c r="K67" s="41">
        <v>0</v>
      </c>
      <c r="L67" s="40" t="s">
        <v>117</v>
      </c>
      <c r="M67" s="90"/>
      <c r="N67" s="91"/>
      <c r="O67" s="91"/>
      <c r="P67" s="92"/>
      <c r="Q67" s="103"/>
      <c r="R67" s="103"/>
      <c r="S67" s="103"/>
      <c r="T67" s="104"/>
      <c r="U67" s="105">
        <v>4965000</v>
      </c>
      <c r="V67" s="110"/>
      <c r="W67" s="108"/>
      <c r="X67" s="108"/>
      <c r="Y67" s="107"/>
      <c r="Z67" s="107"/>
      <c r="AA67" s="107"/>
      <c r="AB67" s="110">
        <f t="shared" si="0"/>
        <v>0</v>
      </c>
      <c r="AC67" s="115">
        <f t="shared" si="1"/>
        <v>4965000</v>
      </c>
      <c r="AD67" s="107">
        <v>0</v>
      </c>
      <c r="AE67" s="107">
        <v>0</v>
      </c>
      <c r="AF67" s="115">
        <f t="shared" si="4"/>
        <v>0</v>
      </c>
      <c r="AG67" s="117">
        <v>0</v>
      </c>
      <c r="AH67" s="118"/>
    </row>
    <row r="68" spans="1:34">
      <c r="A68" s="73">
        <f t="shared" si="2"/>
        <v>60</v>
      </c>
      <c r="B68" s="81" t="s">
        <v>253</v>
      </c>
      <c r="C68" s="75"/>
      <c r="D68" s="76" t="str">
        <f>VLOOKUP($B$9:$B$125,'[3]Hasil Validasi'!D$2:E$115,2,0)</f>
        <v>Data Bukti Potong/Pungut Valid</v>
      </c>
      <c r="E68" s="77" t="s">
        <v>254</v>
      </c>
      <c r="F68" s="78">
        <v>45444</v>
      </c>
      <c r="G68" s="78">
        <v>45657</v>
      </c>
      <c r="H68" s="40" t="s">
        <v>129</v>
      </c>
      <c r="I68" s="40" t="s">
        <v>109</v>
      </c>
      <c r="J68" s="40" t="s">
        <v>110</v>
      </c>
      <c r="K68" s="41">
        <v>0</v>
      </c>
      <c r="L68" s="40" t="s">
        <v>117</v>
      </c>
      <c r="M68" s="90"/>
      <c r="N68" s="91"/>
      <c r="O68" s="91"/>
      <c r="P68" s="92"/>
      <c r="Q68" s="103"/>
      <c r="R68" s="103"/>
      <c r="S68" s="103"/>
      <c r="T68" s="104"/>
      <c r="U68" s="105">
        <v>4757000</v>
      </c>
      <c r="V68" s="110"/>
      <c r="W68" s="108"/>
      <c r="X68" s="108"/>
      <c r="Y68" s="107"/>
      <c r="Z68" s="107"/>
      <c r="AA68" s="107"/>
      <c r="AB68" s="110">
        <f t="shared" si="0"/>
        <v>0</v>
      </c>
      <c r="AC68" s="115">
        <f t="shared" si="1"/>
        <v>4757000</v>
      </c>
      <c r="AD68" s="107">
        <v>0</v>
      </c>
      <c r="AE68" s="107">
        <v>0</v>
      </c>
      <c r="AF68" s="115">
        <f t="shared" si="4"/>
        <v>0</v>
      </c>
      <c r="AG68" s="117">
        <v>0</v>
      </c>
      <c r="AH68" s="118"/>
    </row>
    <row r="69" spans="1:34">
      <c r="A69" s="73">
        <f t="shared" si="2"/>
        <v>61</v>
      </c>
      <c r="B69" s="81" t="s">
        <v>255</v>
      </c>
      <c r="C69" s="75"/>
      <c r="D69" s="76" t="str">
        <f>VLOOKUP($B$9:$B$125,'[3]Hasil Validasi'!D$2:E$115,2,0)</f>
        <v>Data Bukti Potong/Pungut Valid</v>
      </c>
      <c r="E69" s="77" t="s">
        <v>256</v>
      </c>
      <c r="F69" s="78">
        <v>45444</v>
      </c>
      <c r="G69" s="78">
        <v>45657</v>
      </c>
      <c r="H69" s="40" t="s">
        <v>129</v>
      </c>
      <c r="I69" s="40" t="s">
        <v>109</v>
      </c>
      <c r="J69" s="40" t="s">
        <v>110</v>
      </c>
      <c r="K69" s="41">
        <v>0</v>
      </c>
      <c r="L69" s="40" t="s">
        <v>117</v>
      </c>
      <c r="M69" s="90"/>
      <c r="N69" s="91"/>
      <c r="O69" s="91"/>
      <c r="P69" s="92"/>
      <c r="Q69" s="103"/>
      <c r="R69" s="103"/>
      <c r="S69" s="103"/>
      <c r="T69" s="104"/>
      <c r="U69" s="105">
        <v>4908500</v>
      </c>
      <c r="V69" s="110"/>
      <c r="W69" s="108"/>
      <c r="X69" s="108"/>
      <c r="Y69" s="107"/>
      <c r="Z69" s="107"/>
      <c r="AA69" s="107"/>
      <c r="AB69" s="110">
        <f t="shared" si="0"/>
        <v>0</v>
      </c>
      <c r="AC69" s="115">
        <f t="shared" si="1"/>
        <v>4908500</v>
      </c>
      <c r="AD69" s="107">
        <v>0</v>
      </c>
      <c r="AE69" s="107">
        <v>0</v>
      </c>
      <c r="AF69" s="115">
        <f t="shared" si="4"/>
        <v>0</v>
      </c>
      <c r="AG69" s="117">
        <v>0</v>
      </c>
      <c r="AH69" s="118"/>
    </row>
    <row r="70" spans="1:34">
      <c r="A70" s="73">
        <f t="shared" si="2"/>
        <v>62</v>
      </c>
      <c r="B70" s="81" t="s">
        <v>257</v>
      </c>
      <c r="C70" s="75"/>
      <c r="D70" s="76" t="str">
        <f>VLOOKUP($B$9:$B$125,'[3]Hasil Validasi'!D$2:E$115,2,0)</f>
        <v>Data Bukti Potong/Pungut Valid</v>
      </c>
      <c r="E70" s="77" t="s">
        <v>258</v>
      </c>
      <c r="F70" s="78">
        <v>45444</v>
      </c>
      <c r="G70" s="78">
        <v>45657</v>
      </c>
      <c r="H70" s="40" t="s">
        <v>129</v>
      </c>
      <c r="I70" s="40" t="s">
        <v>109</v>
      </c>
      <c r="J70" s="40" t="s">
        <v>110</v>
      </c>
      <c r="K70" s="41">
        <v>0</v>
      </c>
      <c r="L70" s="40" t="s">
        <v>117</v>
      </c>
      <c r="M70" s="90"/>
      <c r="N70" s="91"/>
      <c r="O70" s="91"/>
      <c r="P70" s="92"/>
      <c r="Q70" s="103"/>
      <c r="R70" s="103"/>
      <c r="S70" s="103"/>
      <c r="T70" s="104"/>
      <c r="U70" s="105">
        <v>4996000</v>
      </c>
      <c r="V70" s="110"/>
      <c r="W70" s="108"/>
      <c r="X70" s="108"/>
      <c r="Y70" s="107"/>
      <c r="Z70" s="107"/>
      <c r="AA70" s="107"/>
      <c r="AB70" s="110">
        <f t="shared" si="0"/>
        <v>0</v>
      </c>
      <c r="AC70" s="115">
        <f t="shared" si="1"/>
        <v>4996000</v>
      </c>
      <c r="AD70" s="107">
        <v>0</v>
      </c>
      <c r="AE70" s="107">
        <v>0</v>
      </c>
      <c r="AF70" s="115">
        <f t="shared" si="4"/>
        <v>0</v>
      </c>
      <c r="AG70" s="117">
        <v>0</v>
      </c>
      <c r="AH70" s="118"/>
    </row>
    <row r="71" spans="1:34">
      <c r="A71" s="73">
        <f t="shared" si="2"/>
        <v>63</v>
      </c>
      <c r="B71" s="81" t="s">
        <v>259</v>
      </c>
      <c r="C71" s="75"/>
      <c r="D71" s="76" t="str">
        <f>VLOOKUP($B$9:$B$125,'[3]Hasil Validasi'!D$2:E$115,2,0)</f>
        <v>Data Bukti Potong/Pungut Valid</v>
      </c>
      <c r="E71" s="77" t="s">
        <v>260</v>
      </c>
      <c r="F71" s="78">
        <v>45444</v>
      </c>
      <c r="G71" s="78">
        <v>45657</v>
      </c>
      <c r="H71" s="40" t="s">
        <v>129</v>
      </c>
      <c r="I71" s="40" t="s">
        <v>109</v>
      </c>
      <c r="J71" s="40" t="s">
        <v>110</v>
      </c>
      <c r="K71" s="41">
        <v>0</v>
      </c>
      <c r="L71" s="40" t="s">
        <v>117</v>
      </c>
      <c r="M71" s="90"/>
      <c r="N71" s="91"/>
      <c r="O71" s="91"/>
      <c r="P71" s="92"/>
      <c r="Q71" s="103"/>
      <c r="R71" s="103"/>
      <c r="S71" s="103"/>
      <c r="T71" s="104"/>
      <c r="U71" s="105">
        <v>4584500</v>
      </c>
      <c r="V71" s="110"/>
      <c r="W71" s="108"/>
      <c r="X71" s="108"/>
      <c r="Y71" s="107"/>
      <c r="Z71" s="107"/>
      <c r="AA71" s="107"/>
      <c r="AB71" s="110">
        <f t="shared" si="0"/>
        <v>0</v>
      </c>
      <c r="AC71" s="115">
        <f t="shared" si="1"/>
        <v>4584500</v>
      </c>
      <c r="AD71" s="107">
        <v>0</v>
      </c>
      <c r="AE71" s="107">
        <v>0</v>
      </c>
      <c r="AF71" s="115">
        <f t="shared" si="4"/>
        <v>0</v>
      </c>
      <c r="AG71" s="117">
        <v>0</v>
      </c>
      <c r="AH71" s="118"/>
    </row>
    <row r="72" spans="1:34">
      <c r="A72" s="73">
        <f t="shared" si="2"/>
        <v>64</v>
      </c>
      <c r="B72" s="81" t="s">
        <v>261</v>
      </c>
      <c r="C72" s="75"/>
      <c r="D72" s="76" t="str">
        <f>VLOOKUP($B$9:$B$125,'[3]Hasil Validasi'!D$2:E$115,2,0)</f>
        <v>Data Bukti Potong/Pungut Valid</v>
      </c>
      <c r="E72" s="77" t="s">
        <v>262</v>
      </c>
      <c r="F72" s="78">
        <v>45444</v>
      </c>
      <c r="G72" s="78">
        <v>45657</v>
      </c>
      <c r="H72" s="40" t="s">
        <v>129</v>
      </c>
      <c r="I72" s="40" t="s">
        <v>109</v>
      </c>
      <c r="J72" s="40" t="s">
        <v>110</v>
      </c>
      <c r="K72" s="41">
        <v>0</v>
      </c>
      <c r="L72" s="40" t="s">
        <v>117</v>
      </c>
      <c r="M72" s="90"/>
      <c r="N72" s="91"/>
      <c r="O72" s="91"/>
      <c r="P72" s="92"/>
      <c r="Q72" s="103"/>
      <c r="R72" s="103"/>
      <c r="S72" s="103"/>
      <c r="T72" s="104"/>
      <c r="U72" s="105">
        <v>4665500</v>
      </c>
      <c r="V72" s="110"/>
      <c r="W72" s="108"/>
      <c r="X72" s="108"/>
      <c r="Y72" s="107"/>
      <c r="Z72" s="107"/>
      <c r="AA72" s="107"/>
      <c r="AB72" s="110">
        <f t="shared" si="0"/>
        <v>0</v>
      </c>
      <c r="AC72" s="115">
        <f t="shared" si="1"/>
        <v>4665500</v>
      </c>
      <c r="AD72" s="107">
        <v>0</v>
      </c>
      <c r="AE72" s="107">
        <v>0</v>
      </c>
      <c r="AF72" s="115">
        <f t="shared" si="4"/>
        <v>0</v>
      </c>
      <c r="AG72" s="117">
        <v>0</v>
      </c>
      <c r="AH72" s="118"/>
    </row>
    <row r="73" spans="1:34">
      <c r="A73" s="73">
        <f t="shared" si="2"/>
        <v>65</v>
      </c>
      <c r="B73" s="81" t="s">
        <v>263</v>
      </c>
      <c r="C73" s="75"/>
      <c r="D73" s="79" t="str">
        <f>VLOOKUP($B$9:$B$125,'[3]Hasil Validasi'!D$2:E$115,2,0)</f>
        <v>Nama Penerima Penghasilan tidak sesuai dengan NIK. 
</v>
      </c>
      <c r="E73" s="77" t="s">
        <v>264</v>
      </c>
      <c r="F73" s="78">
        <v>45444</v>
      </c>
      <c r="G73" s="78">
        <v>45657</v>
      </c>
      <c r="H73" s="40" t="s">
        <v>129</v>
      </c>
      <c r="I73" s="40" t="s">
        <v>109</v>
      </c>
      <c r="J73" s="40" t="s">
        <v>110</v>
      </c>
      <c r="K73" s="41">
        <v>0</v>
      </c>
      <c r="L73" s="40" t="s">
        <v>117</v>
      </c>
      <c r="M73" s="90"/>
      <c r="N73" s="91"/>
      <c r="O73" s="91"/>
      <c r="P73" s="92"/>
      <c r="Q73" s="103"/>
      <c r="R73" s="103"/>
      <c r="S73" s="103"/>
      <c r="T73" s="104"/>
      <c r="U73" s="105">
        <v>4834000</v>
      </c>
      <c r="V73" s="110"/>
      <c r="W73" s="108"/>
      <c r="X73" s="108"/>
      <c r="Y73" s="107"/>
      <c r="Z73" s="107"/>
      <c r="AA73" s="107"/>
      <c r="AB73" s="110">
        <f t="shared" si="0"/>
        <v>0</v>
      </c>
      <c r="AC73" s="115">
        <f t="shared" si="1"/>
        <v>4834000</v>
      </c>
      <c r="AD73" s="107">
        <v>0</v>
      </c>
      <c r="AE73" s="107">
        <v>0</v>
      </c>
      <c r="AF73" s="115">
        <f t="shared" si="4"/>
        <v>0</v>
      </c>
      <c r="AG73" s="117">
        <v>0</v>
      </c>
      <c r="AH73" s="118"/>
    </row>
    <row r="74" spans="1:34">
      <c r="A74" s="73">
        <f t="shared" si="2"/>
        <v>66</v>
      </c>
      <c r="B74" s="81" t="s">
        <v>265</v>
      </c>
      <c r="C74" s="75"/>
      <c r="D74" s="76" t="str">
        <f>VLOOKUP($B$9:$B$125,'[3]Hasil Validasi'!D$2:E$115,2,0)</f>
        <v>Data Bukti Potong/Pungut Valid</v>
      </c>
      <c r="E74" s="77" t="s">
        <v>266</v>
      </c>
      <c r="F74" s="78">
        <v>45444</v>
      </c>
      <c r="G74" s="78">
        <v>45657</v>
      </c>
      <c r="H74" s="40" t="s">
        <v>129</v>
      </c>
      <c r="I74" s="40" t="s">
        <v>109</v>
      </c>
      <c r="J74" s="40" t="s">
        <v>110</v>
      </c>
      <c r="K74" s="41">
        <v>0</v>
      </c>
      <c r="L74" s="40" t="s">
        <v>117</v>
      </c>
      <c r="M74" s="90"/>
      <c r="N74" s="91"/>
      <c r="O74" s="91"/>
      <c r="P74" s="92"/>
      <c r="Q74" s="103"/>
      <c r="R74" s="103"/>
      <c r="S74" s="103"/>
      <c r="T74" s="104"/>
      <c r="U74" s="105">
        <v>4777000</v>
      </c>
      <c r="V74" s="110"/>
      <c r="W74" s="108"/>
      <c r="X74" s="108"/>
      <c r="Y74" s="107"/>
      <c r="Z74" s="107"/>
      <c r="AA74" s="107"/>
      <c r="AB74" s="110">
        <f t="shared" ref="AB74:AB126" si="5">SUM(Y74:AA74)</f>
        <v>0</v>
      </c>
      <c r="AC74" s="115">
        <f t="shared" ref="AC74:AC126" si="6">U74+V74+W74+X74+AB74</f>
        <v>4777000</v>
      </c>
      <c r="AD74" s="107">
        <v>0</v>
      </c>
      <c r="AE74" s="107">
        <v>0</v>
      </c>
      <c r="AF74" s="115">
        <f t="shared" si="4"/>
        <v>0</v>
      </c>
      <c r="AG74" s="117">
        <v>0</v>
      </c>
      <c r="AH74" s="118"/>
    </row>
    <row r="75" spans="1:34">
      <c r="A75" s="73">
        <f t="shared" ref="A75:A125" si="7">A74+1</f>
        <v>67</v>
      </c>
      <c r="B75" s="81" t="s">
        <v>267</v>
      </c>
      <c r="C75" s="75"/>
      <c r="D75" s="79" t="str">
        <f>VLOOKUP($B$9:$B$125,'[3]Hasil Validasi'!D$2:E$115,2,0)</f>
        <v>Nama Penerima Penghasilan tidak sesuai dengan NIK. 
</v>
      </c>
      <c r="E75" s="77" t="s">
        <v>268</v>
      </c>
      <c r="F75" s="78">
        <v>45444</v>
      </c>
      <c r="G75" s="78">
        <v>45657</v>
      </c>
      <c r="H75" s="40" t="s">
        <v>129</v>
      </c>
      <c r="I75" s="40" t="s">
        <v>109</v>
      </c>
      <c r="J75" s="40" t="s">
        <v>110</v>
      </c>
      <c r="K75" s="41">
        <v>0</v>
      </c>
      <c r="L75" s="40" t="s">
        <v>117</v>
      </c>
      <c r="M75" s="90"/>
      <c r="N75" s="91"/>
      <c r="O75" s="91"/>
      <c r="P75" s="92"/>
      <c r="Q75" s="103"/>
      <c r="R75" s="103"/>
      <c r="S75" s="103"/>
      <c r="T75" s="104"/>
      <c r="U75" s="105">
        <v>4689500</v>
      </c>
      <c r="V75" s="110"/>
      <c r="W75" s="108"/>
      <c r="X75" s="108"/>
      <c r="Y75" s="107"/>
      <c r="Z75" s="107"/>
      <c r="AA75" s="107"/>
      <c r="AB75" s="110">
        <f t="shared" si="5"/>
        <v>0</v>
      </c>
      <c r="AC75" s="115">
        <f t="shared" si="6"/>
        <v>4689500</v>
      </c>
      <c r="AD75" s="107">
        <v>0</v>
      </c>
      <c r="AE75" s="107">
        <v>0</v>
      </c>
      <c r="AF75" s="115">
        <f t="shared" si="4"/>
        <v>0</v>
      </c>
      <c r="AG75" s="117">
        <v>0</v>
      </c>
      <c r="AH75" s="118"/>
    </row>
    <row r="76" spans="1:34">
      <c r="A76" s="73">
        <f t="shared" si="7"/>
        <v>68</v>
      </c>
      <c r="B76" s="81" t="s">
        <v>269</v>
      </c>
      <c r="C76" s="75"/>
      <c r="D76" s="76" t="str">
        <f>VLOOKUP($B$9:$B$125,'[3]Hasil Validasi'!D$2:E$115,2,0)</f>
        <v>Data Bukti Potong/Pungut Valid</v>
      </c>
      <c r="E76" s="77" t="s">
        <v>270</v>
      </c>
      <c r="F76" s="78">
        <v>45444</v>
      </c>
      <c r="G76" s="78">
        <v>45657</v>
      </c>
      <c r="H76" s="40" t="s">
        <v>129</v>
      </c>
      <c r="I76" s="40" t="s">
        <v>109</v>
      </c>
      <c r="J76" s="40" t="s">
        <v>110</v>
      </c>
      <c r="K76" s="41">
        <v>0</v>
      </c>
      <c r="L76" s="40" t="s">
        <v>117</v>
      </c>
      <c r="M76" s="90"/>
      <c r="N76" s="91"/>
      <c r="O76" s="91"/>
      <c r="P76" s="92"/>
      <c r="Q76" s="103"/>
      <c r="R76" s="103"/>
      <c r="S76" s="103"/>
      <c r="T76" s="104"/>
      <c r="U76" s="105">
        <v>4875500</v>
      </c>
      <c r="V76" s="110"/>
      <c r="W76" s="108"/>
      <c r="X76" s="108"/>
      <c r="Y76" s="107"/>
      <c r="Z76" s="107"/>
      <c r="AA76" s="107"/>
      <c r="AB76" s="110">
        <f t="shared" si="5"/>
        <v>0</v>
      </c>
      <c r="AC76" s="115">
        <f t="shared" si="6"/>
        <v>4875500</v>
      </c>
      <c r="AD76" s="107">
        <v>0</v>
      </c>
      <c r="AE76" s="107">
        <v>0</v>
      </c>
      <c r="AF76" s="115">
        <f t="shared" si="4"/>
        <v>0</v>
      </c>
      <c r="AG76" s="117">
        <v>0</v>
      </c>
      <c r="AH76" s="118"/>
    </row>
    <row r="77" spans="1:34">
      <c r="A77" s="73">
        <f t="shared" si="7"/>
        <v>69</v>
      </c>
      <c r="B77" s="81" t="s">
        <v>271</v>
      </c>
      <c r="C77" s="75"/>
      <c r="D77" s="76" t="str">
        <f>VLOOKUP($B$9:$B$125,'[3]Hasil Validasi'!D$2:E$115,2,0)</f>
        <v>Data Bukti Potong/Pungut Valid</v>
      </c>
      <c r="E77" s="77" t="s">
        <v>272</v>
      </c>
      <c r="F77" s="78">
        <v>45444</v>
      </c>
      <c r="G77" s="78">
        <v>45657</v>
      </c>
      <c r="H77" s="40" t="s">
        <v>129</v>
      </c>
      <c r="I77" s="40" t="s">
        <v>109</v>
      </c>
      <c r="J77" s="40" t="s">
        <v>110</v>
      </c>
      <c r="K77" s="41">
        <v>0</v>
      </c>
      <c r="L77" s="40" t="s">
        <v>117</v>
      </c>
      <c r="M77" s="90"/>
      <c r="N77" s="91"/>
      <c r="O77" s="91"/>
      <c r="P77" s="92"/>
      <c r="Q77" s="103"/>
      <c r="R77" s="103"/>
      <c r="S77" s="103"/>
      <c r="T77" s="104"/>
      <c r="U77" s="105">
        <v>4764500</v>
      </c>
      <c r="V77" s="110"/>
      <c r="W77" s="108"/>
      <c r="X77" s="108"/>
      <c r="Y77" s="107"/>
      <c r="Z77" s="107"/>
      <c r="AA77" s="107"/>
      <c r="AB77" s="110">
        <f t="shared" si="5"/>
        <v>0</v>
      </c>
      <c r="AC77" s="115">
        <f t="shared" si="6"/>
        <v>4764500</v>
      </c>
      <c r="AD77" s="107">
        <v>0</v>
      </c>
      <c r="AE77" s="107">
        <v>0</v>
      </c>
      <c r="AF77" s="115">
        <f t="shared" si="4"/>
        <v>0</v>
      </c>
      <c r="AG77" s="117">
        <v>0</v>
      </c>
      <c r="AH77" s="118"/>
    </row>
    <row r="78" spans="1:34">
      <c r="A78" s="73">
        <f t="shared" si="7"/>
        <v>70</v>
      </c>
      <c r="B78" s="81" t="s">
        <v>273</v>
      </c>
      <c r="C78" s="75"/>
      <c r="D78" s="76" t="str">
        <f>VLOOKUP($B$9:$B$125,'[3]Hasil Validasi'!D$2:E$115,2,0)</f>
        <v>Data Bukti Potong/Pungut Valid</v>
      </c>
      <c r="E78" s="77" t="s">
        <v>274</v>
      </c>
      <c r="F78" s="78">
        <v>45444</v>
      </c>
      <c r="G78" s="78">
        <v>45657</v>
      </c>
      <c r="H78" s="40" t="s">
        <v>129</v>
      </c>
      <c r="I78" s="40" t="s">
        <v>109</v>
      </c>
      <c r="J78" s="40" t="s">
        <v>110</v>
      </c>
      <c r="K78" s="41">
        <v>0</v>
      </c>
      <c r="L78" s="40" t="s">
        <v>117</v>
      </c>
      <c r="M78" s="90"/>
      <c r="N78" s="91"/>
      <c r="O78" s="91"/>
      <c r="P78" s="92"/>
      <c r="Q78" s="103"/>
      <c r="R78" s="103"/>
      <c r="S78" s="103"/>
      <c r="T78" s="104"/>
      <c r="U78" s="105">
        <v>4861000</v>
      </c>
      <c r="V78" s="110"/>
      <c r="W78" s="108"/>
      <c r="X78" s="108"/>
      <c r="Y78" s="107"/>
      <c r="Z78" s="107"/>
      <c r="AA78" s="107"/>
      <c r="AB78" s="110">
        <f t="shared" si="5"/>
        <v>0</v>
      </c>
      <c r="AC78" s="115">
        <f t="shared" si="6"/>
        <v>4861000</v>
      </c>
      <c r="AD78" s="107">
        <v>0</v>
      </c>
      <c r="AE78" s="107">
        <v>0</v>
      </c>
      <c r="AF78" s="115">
        <f t="shared" si="4"/>
        <v>0</v>
      </c>
      <c r="AG78" s="117">
        <v>0</v>
      </c>
      <c r="AH78" s="118"/>
    </row>
    <row r="79" spans="1:34">
      <c r="A79" s="73">
        <f t="shared" si="7"/>
        <v>71</v>
      </c>
      <c r="B79" s="81" t="s">
        <v>275</v>
      </c>
      <c r="C79" s="75"/>
      <c r="D79" s="79" t="str">
        <f>VLOOKUP($B$9:$B$125,'[3]Hasil Validasi'!D$2:E$115,2,0)</f>
        <v>Nama Penerima Penghasilan tidak sesuai dengan NIK. 
</v>
      </c>
      <c r="E79" s="77" t="s">
        <v>276</v>
      </c>
      <c r="F79" s="78">
        <v>45444</v>
      </c>
      <c r="G79" s="78">
        <v>45657</v>
      </c>
      <c r="H79" s="40" t="s">
        <v>129</v>
      </c>
      <c r="I79" s="40" t="s">
        <v>109</v>
      </c>
      <c r="J79" s="40" t="s">
        <v>110</v>
      </c>
      <c r="K79" s="41">
        <v>0</v>
      </c>
      <c r="L79" s="40" t="s">
        <v>117</v>
      </c>
      <c r="M79" s="90"/>
      <c r="N79" s="91"/>
      <c r="O79" s="91"/>
      <c r="P79" s="92"/>
      <c r="Q79" s="103"/>
      <c r="R79" s="103"/>
      <c r="S79" s="103"/>
      <c r="T79" s="104"/>
      <c r="U79" s="105">
        <v>4903000</v>
      </c>
      <c r="V79" s="110"/>
      <c r="W79" s="108"/>
      <c r="X79" s="108"/>
      <c r="Y79" s="107"/>
      <c r="Z79" s="107"/>
      <c r="AA79" s="107"/>
      <c r="AB79" s="110">
        <f t="shared" si="5"/>
        <v>0</v>
      </c>
      <c r="AC79" s="115">
        <f t="shared" si="6"/>
        <v>4903000</v>
      </c>
      <c r="AD79" s="107">
        <v>0</v>
      </c>
      <c r="AE79" s="107">
        <v>0</v>
      </c>
      <c r="AF79" s="115">
        <f t="shared" si="4"/>
        <v>0</v>
      </c>
      <c r="AG79" s="117">
        <v>0</v>
      </c>
      <c r="AH79" s="118"/>
    </row>
    <row r="80" spans="1:34">
      <c r="A80" s="73">
        <f t="shared" si="7"/>
        <v>72</v>
      </c>
      <c r="B80" s="81" t="s">
        <v>277</v>
      </c>
      <c r="C80" s="75"/>
      <c r="D80" s="76" t="str">
        <f>VLOOKUP($B$9:$B$125,'[3]Hasil Validasi'!D$2:E$115,2,0)</f>
        <v>Data Bukti Potong/Pungut Valid</v>
      </c>
      <c r="E80" s="77" t="s">
        <v>278</v>
      </c>
      <c r="F80" s="78">
        <v>45444</v>
      </c>
      <c r="G80" s="78">
        <v>45657</v>
      </c>
      <c r="H80" s="40" t="s">
        <v>129</v>
      </c>
      <c r="I80" s="40" t="s">
        <v>109</v>
      </c>
      <c r="J80" s="40" t="s">
        <v>110</v>
      </c>
      <c r="K80" s="41">
        <v>0</v>
      </c>
      <c r="L80" s="40" t="s">
        <v>117</v>
      </c>
      <c r="M80" s="90"/>
      <c r="N80" s="91"/>
      <c r="O80" s="91"/>
      <c r="P80" s="92"/>
      <c r="Q80" s="103"/>
      <c r="R80" s="103"/>
      <c r="S80" s="103"/>
      <c r="T80" s="104"/>
      <c r="U80" s="105">
        <v>4823500</v>
      </c>
      <c r="V80" s="110"/>
      <c r="W80" s="108"/>
      <c r="X80" s="108"/>
      <c r="Y80" s="107"/>
      <c r="Z80" s="107"/>
      <c r="AA80" s="107"/>
      <c r="AB80" s="110">
        <f t="shared" si="5"/>
        <v>0</v>
      </c>
      <c r="AC80" s="115">
        <f t="shared" si="6"/>
        <v>4823500</v>
      </c>
      <c r="AD80" s="107">
        <v>0</v>
      </c>
      <c r="AE80" s="107">
        <v>0</v>
      </c>
      <c r="AF80" s="115">
        <f t="shared" si="4"/>
        <v>0</v>
      </c>
      <c r="AG80" s="117">
        <v>0</v>
      </c>
      <c r="AH80" s="118"/>
    </row>
    <row r="81" spans="1:34">
      <c r="A81" s="73">
        <f t="shared" si="7"/>
        <v>73</v>
      </c>
      <c r="B81" s="81" t="s">
        <v>279</v>
      </c>
      <c r="C81" s="75"/>
      <c r="D81" s="76" t="str">
        <f>VLOOKUP($B$9:$B$125,'[3]Hasil Validasi'!D$2:E$115,2,0)</f>
        <v>Data Bukti Potong/Pungut Valid</v>
      </c>
      <c r="E81" s="77" t="s">
        <v>280</v>
      </c>
      <c r="F81" s="78">
        <v>45444</v>
      </c>
      <c r="G81" s="78">
        <v>45657</v>
      </c>
      <c r="H81" s="40" t="s">
        <v>129</v>
      </c>
      <c r="I81" s="40" t="s">
        <v>109</v>
      </c>
      <c r="J81" s="40" t="s">
        <v>110</v>
      </c>
      <c r="K81" s="41">
        <v>0</v>
      </c>
      <c r="L81" s="40" t="s">
        <v>117</v>
      </c>
      <c r="M81" s="90"/>
      <c r="N81" s="91"/>
      <c r="O81" s="91"/>
      <c r="P81" s="92"/>
      <c r="Q81" s="103"/>
      <c r="R81" s="103"/>
      <c r="S81" s="103"/>
      <c r="T81" s="104"/>
      <c r="U81" s="105">
        <v>4627500</v>
      </c>
      <c r="V81" s="110"/>
      <c r="W81" s="108"/>
      <c r="X81" s="108"/>
      <c r="Y81" s="107"/>
      <c r="Z81" s="107"/>
      <c r="AA81" s="107"/>
      <c r="AB81" s="110">
        <f t="shared" si="5"/>
        <v>0</v>
      </c>
      <c r="AC81" s="115">
        <f t="shared" si="6"/>
        <v>4627500</v>
      </c>
      <c r="AD81" s="107">
        <v>0</v>
      </c>
      <c r="AE81" s="107">
        <v>0</v>
      </c>
      <c r="AF81" s="115">
        <f t="shared" si="4"/>
        <v>0</v>
      </c>
      <c r="AG81" s="117">
        <v>0</v>
      </c>
      <c r="AH81" s="118"/>
    </row>
    <row r="82" spans="1:34">
      <c r="A82" s="73">
        <f t="shared" si="7"/>
        <v>74</v>
      </c>
      <c r="B82" s="81" t="s">
        <v>281</v>
      </c>
      <c r="C82" s="75"/>
      <c r="D82" s="76" t="str">
        <f>VLOOKUP($B$9:$B$125,'[3]Hasil Validasi'!D$2:E$115,2,0)</f>
        <v>Data Bukti Potong/Pungut Valid</v>
      </c>
      <c r="E82" s="77" t="s">
        <v>282</v>
      </c>
      <c r="F82" s="78">
        <v>45444</v>
      </c>
      <c r="G82" s="78">
        <v>45657</v>
      </c>
      <c r="H82" s="40" t="s">
        <v>129</v>
      </c>
      <c r="I82" s="40" t="s">
        <v>109</v>
      </c>
      <c r="J82" s="40" t="s">
        <v>110</v>
      </c>
      <c r="K82" s="41">
        <v>0</v>
      </c>
      <c r="L82" s="40" t="s">
        <v>117</v>
      </c>
      <c r="M82" s="90"/>
      <c r="N82" s="91"/>
      <c r="O82" s="91"/>
      <c r="P82" s="92"/>
      <c r="Q82" s="103"/>
      <c r="R82" s="103"/>
      <c r="S82" s="103"/>
      <c r="T82" s="104"/>
      <c r="U82" s="105">
        <v>4813500</v>
      </c>
      <c r="V82" s="110"/>
      <c r="W82" s="108"/>
      <c r="X82" s="108"/>
      <c r="Y82" s="107"/>
      <c r="Z82" s="107"/>
      <c r="AA82" s="107"/>
      <c r="AB82" s="110">
        <f t="shared" si="5"/>
        <v>0</v>
      </c>
      <c r="AC82" s="115">
        <f t="shared" si="6"/>
        <v>4813500</v>
      </c>
      <c r="AD82" s="107">
        <v>0</v>
      </c>
      <c r="AE82" s="107">
        <v>0</v>
      </c>
      <c r="AF82" s="115">
        <f t="shared" si="4"/>
        <v>0</v>
      </c>
      <c r="AG82" s="117">
        <v>0</v>
      </c>
      <c r="AH82" s="118"/>
    </row>
    <row r="83" spans="1:34">
      <c r="A83" s="73">
        <f t="shared" si="7"/>
        <v>75</v>
      </c>
      <c r="B83" s="81" t="s">
        <v>283</v>
      </c>
      <c r="C83" s="75"/>
      <c r="D83" s="76" t="str">
        <f>VLOOKUP($B$9:$B$125,'[3]Hasil Validasi'!D$2:E$115,2,0)</f>
        <v>Data Bukti Potong/Pungut Valid</v>
      </c>
      <c r="E83" s="77" t="s">
        <v>284</v>
      </c>
      <c r="F83" s="78">
        <v>45444</v>
      </c>
      <c r="G83" s="78">
        <v>45657</v>
      </c>
      <c r="H83" s="40" t="s">
        <v>129</v>
      </c>
      <c r="I83" s="40" t="s">
        <v>109</v>
      </c>
      <c r="J83" s="40" t="s">
        <v>110</v>
      </c>
      <c r="K83" s="41">
        <v>0</v>
      </c>
      <c r="L83" s="40" t="s">
        <v>117</v>
      </c>
      <c r="M83" s="90"/>
      <c r="N83" s="91"/>
      <c r="O83" s="91"/>
      <c r="P83" s="92"/>
      <c r="Q83" s="103"/>
      <c r="R83" s="103"/>
      <c r="S83" s="103"/>
      <c r="T83" s="104"/>
      <c r="U83" s="105">
        <v>4945000</v>
      </c>
      <c r="V83" s="110"/>
      <c r="W83" s="108"/>
      <c r="X83" s="108"/>
      <c r="Y83" s="107"/>
      <c r="Z83" s="107"/>
      <c r="AA83" s="107"/>
      <c r="AB83" s="110">
        <f t="shared" si="5"/>
        <v>0</v>
      </c>
      <c r="AC83" s="115">
        <f t="shared" si="6"/>
        <v>4945000</v>
      </c>
      <c r="AD83" s="107">
        <v>0</v>
      </c>
      <c r="AE83" s="107">
        <v>0</v>
      </c>
      <c r="AF83" s="115">
        <f t="shared" si="4"/>
        <v>0</v>
      </c>
      <c r="AG83" s="117">
        <v>0</v>
      </c>
      <c r="AH83" s="118"/>
    </row>
    <row r="84" spans="1:34">
      <c r="A84" s="73">
        <f t="shared" si="7"/>
        <v>76</v>
      </c>
      <c r="B84" s="81" t="s">
        <v>285</v>
      </c>
      <c r="C84" s="75"/>
      <c r="D84" s="76" t="str">
        <f>VLOOKUP($B$9:$B$125,'[3]Hasil Validasi'!D$2:E$115,2,0)</f>
        <v>Data Bukti Potong/Pungut Valid</v>
      </c>
      <c r="E84" s="77" t="s">
        <v>286</v>
      </c>
      <c r="F84" s="78">
        <v>45444</v>
      </c>
      <c r="G84" s="78">
        <v>45657</v>
      </c>
      <c r="H84" s="40" t="s">
        <v>129</v>
      </c>
      <c r="I84" s="40" t="s">
        <v>109</v>
      </c>
      <c r="J84" s="40" t="s">
        <v>110</v>
      </c>
      <c r="K84" s="41">
        <v>0</v>
      </c>
      <c r="L84" s="40" t="s">
        <v>117</v>
      </c>
      <c r="M84" s="90"/>
      <c r="N84" s="91"/>
      <c r="O84" s="91"/>
      <c r="P84" s="92"/>
      <c r="Q84" s="103"/>
      <c r="R84" s="103"/>
      <c r="S84" s="103"/>
      <c r="T84" s="104"/>
      <c r="U84" s="105">
        <v>4505500</v>
      </c>
      <c r="V84" s="110"/>
      <c r="W84" s="108"/>
      <c r="X84" s="108"/>
      <c r="Y84" s="107"/>
      <c r="Z84" s="107"/>
      <c r="AA84" s="107"/>
      <c r="AB84" s="110">
        <f t="shared" si="5"/>
        <v>0</v>
      </c>
      <c r="AC84" s="115">
        <f t="shared" si="6"/>
        <v>4505500</v>
      </c>
      <c r="AD84" s="107">
        <v>0</v>
      </c>
      <c r="AE84" s="107">
        <v>0</v>
      </c>
      <c r="AF84" s="115">
        <f t="shared" si="4"/>
        <v>0</v>
      </c>
      <c r="AG84" s="117">
        <v>0</v>
      </c>
      <c r="AH84" s="118"/>
    </row>
    <row r="85" spans="1:34">
      <c r="A85" s="73">
        <f t="shared" si="7"/>
        <v>77</v>
      </c>
      <c r="B85" s="81" t="s">
        <v>287</v>
      </c>
      <c r="C85" s="75"/>
      <c r="D85" s="76" t="str">
        <f>VLOOKUP($B$9:$B$125,'[3]Hasil Validasi'!D$2:E$115,2,0)</f>
        <v>Data Bukti Potong/Pungut Valid</v>
      </c>
      <c r="E85" s="77" t="s">
        <v>288</v>
      </c>
      <c r="F85" s="78">
        <v>45444</v>
      </c>
      <c r="G85" s="78">
        <v>45657</v>
      </c>
      <c r="H85" s="40" t="s">
        <v>129</v>
      </c>
      <c r="I85" s="40" t="s">
        <v>109</v>
      </c>
      <c r="J85" s="40" t="s">
        <v>110</v>
      </c>
      <c r="K85" s="41">
        <v>0</v>
      </c>
      <c r="L85" s="40" t="s">
        <v>117</v>
      </c>
      <c r="M85" s="90"/>
      <c r="N85" s="91"/>
      <c r="O85" s="91"/>
      <c r="P85" s="92"/>
      <c r="Q85" s="103"/>
      <c r="R85" s="103"/>
      <c r="S85" s="103"/>
      <c r="T85" s="104"/>
      <c r="U85" s="105">
        <v>4993500</v>
      </c>
      <c r="V85" s="110"/>
      <c r="W85" s="108"/>
      <c r="X85" s="108"/>
      <c r="Y85" s="107"/>
      <c r="Z85" s="107"/>
      <c r="AA85" s="107"/>
      <c r="AB85" s="110">
        <f t="shared" si="5"/>
        <v>0</v>
      </c>
      <c r="AC85" s="115">
        <f t="shared" si="6"/>
        <v>4993500</v>
      </c>
      <c r="AD85" s="107">
        <v>0</v>
      </c>
      <c r="AE85" s="107">
        <v>0</v>
      </c>
      <c r="AF85" s="115">
        <f t="shared" si="4"/>
        <v>0</v>
      </c>
      <c r="AG85" s="117">
        <v>0</v>
      </c>
      <c r="AH85" s="118"/>
    </row>
    <row r="86" spans="1:34">
      <c r="A86" s="73">
        <f t="shared" si="7"/>
        <v>78</v>
      </c>
      <c r="B86" s="81" t="s">
        <v>289</v>
      </c>
      <c r="C86" s="75"/>
      <c r="D86" s="76" t="str">
        <f>VLOOKUP($B$9:$B$125,'[3]Hasil Validasi'!D$2:E$115,2,0)</f>
        <v>Data Bukti Potong/Pungut Valid</v>
      </c>
      <c r="E86" s="77" t="s">
        <v>290</v>
      </c>
      <c r="F86" s="78">
        <v>45444</v>
      </c>
      <c r="G86" s="78">
        <v>45657</v>
      </c>
      <c r="H86" s="40" t="s">
        <v>129</v>
      </c>
      <c r="I86" s="40" t="s">
        <v>109</v>
      </c>
      <c r="J86" s="40" t="s">
        <v>110</v>
      </c>
      <c r="K86" s="41">
        <v>0</v>
      </c>
      <c r="L86" s="40" t="s">
        <v>117</v>
      </c>
      <c r="M86" s="90"/>
      <c r="N86" s="91"/>
      <c r="O86" s="91"/>
      <c r="P86" s="92"/>
      <c r="Q86" s="103"/>
      <c r="R86" s="103"/>
      <c r="S86" s="103"/>
      <c r="T86" s="104"/>
      <c r="U86" s="105">
        <v>4560500</v>
      </c>
      <c r="V86" s="110"/>
      <c r="W86" s="108"/>
      <c r="X86" s="108"/>
      <c r="Y86" s="107"/>
      <c r="Z86" s="107"/>
      <c r="AA86" s="107"/>
      <c r="AB86" s="110">
        <f t="shared" si="5"/>
        <v>0</v>
      </c>
      <c r="AC86" s="115">
        <f t="shared" si="6"/>
        <v>4560500</v>
      </c>
      <c r="AD86" s="107">
        <v>0</v>
      </c>
      <c r="AE86" s="107">
        <v>0</v>
      </c>
      <c r="AF86" s="115">
        <f t="shared" si="4"/>
        <v>0</v>
      </c>
      <c r="AG86" s="117">
        <v>0</v>
      </c>
      <c r="AH86" s="118"/>
    </row>
    <row r="87" spans="1:34">
      <c r="A87" s="73">
        <f t="shared" si="7"/>
        <v>79</v>
      </c>
      <c r="B87" s="81" t="s">
        <v>291</v>
      </c>
      <c r="C87" s="75"/>
      <c r="D87" s="76" t="str">
        <f>VLOOKUP($B$9:$B$125,'[3]Hasil Validasi'!D$2:E$115,2,0)</f>
        <v>Data Bukti Potong/Pungut Valid</v>
      </c>
      <c r="E87" s="77" t="s">
        <v>292</v>
      </c>
      <c r="F87" s="78">
        <v>45444</v>
      </c>
      <c r="G87" s="78">
        <v>45657</v>
      </c>
      <c r="H87" s="40" t="s">
        <v>129</v>
      </c>
      <c r="I87" s="40" t="s">
        <v>109</v>
      </c>
      <c r="J87" s="40" t="s">
        <v>110</v>
      </c>
      <c r="K87" s="41">
        <v>0</v>
      </c>
      <c r="L87" s="40" t="s">
        <v>117</v>
      </c>
      <c r="M87" s="90"/>
      <c r="N87" s="91"/>
      <c r="O87" s="91"/>
      <c r="P87" s="92"/>
      <c r="Q87" s="103"/>
      <c r="R87" s="103"/>
      <c r="S87" s="103"/>
      <c r="T87" s="104"/>
      <c r="U87" s="105">
        <v>4759000</v>
      </c>
      <c r="V87" s="110"/>
      <c r="W87" s="108"/>
      <c r="X87" s="108"/>
      <c r="Y87" s="107"/>
      <c r="Z87" s="107"/>
      <c r="AA87" s="107"/>
      <c r="AB87" s="110">
        <f t="shared" si="5"/>
        <v>0</v>
      </c>
      <c r="AC87" s="115">
        <f t="shared" si="6"/>
        <v>4759000</v>
      </c>
      <c r="AD87" s="107">
        <v>0</v>
      </c>
      <c r="AE87" s="107">
        <v>0</v>
      </c>
      <c r="AF87" s="115">
        <f t="shared" si="4"/>
        <v>0</v>
      </c>
      <c r="AG87" s="117">
        <v>0</v>
      </c>
      <c r="AH87" s="118"/>
    </row>
    <row r="88" spans="1:34">
      <c r="A88" s="73">
        <f t="shared" si="7"/>
        <v>80</v>
      </c>
      <c r="B88" s="81" t="s">
        <v>293</v>
      </c>
      <c r="C88" s="75"/>
      <c r="D88" s="76" t="str">
        <f>VLOOKUP($B$9:$B$125,'[3]Hasil Validasi'!D$2:E$115,2,0)</f>
        <v>Data Bukti Potong/Pungut Valid</v>
      </c>
      <c r="E88" s="77" t="s">
        <v>294</v>
      </c>
      <c r="F88" s="78">
        <v>45444</v>
      </c>
      <c r="G88" s="78">
        <v>45657</v>
      </c>
      <c r="H88" s="40" t="s">
        <v>129</v>
      </c>
      <c r="I88" s="40" t="s">
        <v>109</v>
      </c>
      <c r="J88" s="40" t="s">
        <v>110</v>
      </c>
      <c r="K88" s="41">
        <v>0</v>
      </c>
      <c r="L88" s="40" t="s">
        <v>117</v>
      </c>
      <c r="M88" s="90"/>
      <c r="N88" s="91"/>
      <c r="O88" s="91"/>
      <c r="P88" s="92"/>
      <c r="Q88" s="103"/>
      <c r="R88" s="103"/>
      <c r="S88" s="103"/>
      <c r="T88" s="104"/>
      <c r="U88" s="105">
        <v>4769500</v>
      </c>
      <c r="V88" s="110"/>
      <c r="W88" s="108"/>
      <c r="X88" s="108"/>
      <c r="Y88" s="107"/>
      <c r="Z88" s="107"/>
      <c r="AA88" s="107"/>
      <c r="AB88" s="110">
        <f t="shared" si="5"/>
        <v>0</v>
      </c>
      <c r="AC88" s="115">
        <f t="shared" si="6"/>
        <v>4769500</v>
      </c>
      <c r="AD88" s="107">
        <v>0</v>
      </c>
      <c r="AE88" s="107">
        <v>0</v>
      </c>
      <c r="AF88" s="115">
        <f t="shared" si="4"/>
        <v>0</v>
      </c>
      <c r="AG88" s="117">
        <v>0</v>
      </c>
      <c r="AH88" s="118"/>
    </row>
    <row r="89" spans="1:34">
      <c r="A89" s="73">
        <f t="shared" si="7"/>
        <v>81</v>
      </c>
      <c r="B89" s="81" t="s">
        <v>295</v>
      </c>
      <c r="C89" s="75"/>
      <c r="D89" s="76" t="str">
        <f>VLOOKUP($B$9:$B$125,'[3]Hasil Validasi'!D$2:E$115,2,0)</f>
        <v>Data Bukti Potong/Pungut Valid</v>
      </c>
      <c r="E89" s="77" t="s">
        <v>296</v>
      </c>
      <c r="F89" s="78">
        <v>45444</v>
      </c>
      <c r="G89" s="78">
        <v>45657</v>
      </c>
      <c r="H89" s="40" t="s">
        <v>129</v>
      </c>
      <c r="I89" s="40" t="s">
        <v>109</v>
      </c>
      <c r="J89" s="40" t="s">
        <v>110</v>
      </c>
      <c r="K89" s="41">
        <v>0</v>
      </c>
      <c r="L89" s="40" t="s">
        <v>117</v>
      </c>
      <c r="M89" s="90"/>
      <c r="N89" s="91"/>
      <c r="O89" s="91"/>
      <c r="P89" s="92"/>
      <c r="Q89" s="103"/>
      <c r="R89" s="103"/>
      <c r="S89" s="103"/>
      <c r="T89" s="104"/>
      <c r="U89" s="105">
        <v>4993500</v>
      </c>
      <c r="V89" s="110"/>
      <c r="W89" s="108"/>
      <c r="X89" s="108"/>
      <c r="Y89" s="107"/>
      <c r="Z89" s="107"/>
      <c r="AA89" s="107"/>
      <c r="AB89" s="110">
        <f t="shared" si="5"/>
        <v>0</v>
      </c>
      <c r="AC89" s="115">
        <f t="shared" si="6"/>
        <v>4993500</v>
      </c>
      <c r="AD89" s="107">
        <v>0</v>
      </c>
      <c r="AE89" s="107">
        <v>0</v>
      </c>
      <c r="AF89" s="115">
        <f t="shared" si="4"/>
        <v>0</v>
      </c>
      <c r="AG89" s="117">
        <v>0</v>
      </c>
      <c r="AH89" s="118"/>
    </row>
    <row r="90" spans="1:34">
      <c r="A90" s="73">
        <f t="shared" si="7"/>
        <v>82</v>
      </c>
      <c r="B90" s="81" t="s">
        <v>297</v>
      </c>
      <c r="C90" s="75"/>
      <c r="D90" s="76" t="str">
        <f>VLOOKUP($B$9:$B$125,'[3]Hasil Validasi'!D$2:E$115,2,0)</f>
        <v>Data Bukti Potong/Pungut Valid</v>
      </c>
      <c r="E90" s="77" t="s">
        <v>298</v>
      </c>
      <c r="F90" s="78">
        <v>45444</v>
      </c>
      <c r="G90" s="78">
        <v>45657</v>
      </c>
      <c r="H90" s="40" t="s">
        <v>129</v>
      </c>
      <c r="I90" s="40" t="s">
        <v>109</v>
      </c>
      <c r="J90" s="40" t="s">
        <v>110</v>
      </c>
      <c r="K90" s="41">
        <v>0</v>
      </c>
      <c r="L90" s="40" t="s">
        <v>117</v>
      </c>
      <c r="M90" s="90"/>
      <c r="N90" s="91"/>
      <c r="O90" s="91"/>
      <c r="P90" s="92"/>
      <c r="Q90" s="103"/>
      <c r="R90" s="103"/>
      <c r="S90" s="103"/>
      <c r="T90" s="104"/>
      <c r="U90" s="105">
        <v>4654500</v>
      </c>
      <c r="V90" s="110"/>
      <c r="W90" s="108"/>
      <c r="X90" s="108"/>
      <c r="Y90" s="107"/>
      <c r="Z90" s="107"/>
      <c r="AA90" s="107"/>
      <c r="AB90" s="110">
        <f t="shared" si="5"/>
        <v>0</v>
      </c>
      <c r="AC90" s="115">
        <f t="shared" si="6"/>
        <v>4654500</v>
      </c>
      <c r="AD90" s="107">
        <v>0</v>
      </c>
      <c r="AE90" s="107">
        <v>0</v>
      </c>
      <c r="AF90" s="115">
        <f t="shared" si="4"/>
        <v>0</v>
      </c>
      <c r="AG90" s="117">
        <v>0</v>
      </c>
      <c r="AH90" s="118"/>
    </row>
    <row r="91" spans="1:34">
      <c r="A91" s="73">
        <f t="shared" si="7"/>
        <v>83</v>
      </c>
      <c r="B91" s="81" t="s">
        <v>299</v>
      </c>
      <c r="C91" s="75"/>
      <c r="D91" s="79" t="str">
        <f>VLOOKUP($B$9:$B$125,'[3]Hasil Validasi'!D$2:E$115,2,0)</f>
        <v>Nama Penerima Penghasilan tidak sesuai dengan NIK. 
</v>
      </c>
      <c r="E91" s="77" t="s">
        <v>300</v>
      </c>
      <c r="F91" s="78">
        <v>45444</v>
      </c>
      <c r="G91" s="78">
        <v>45657</v>
      </c>
      <c r="H91" s="40" t="s">
        <v>129</v>
      </c>
      <c r="I91" s="40" t="s">
        <v>109</v>
      </c>
      <c r="J91" s="40" t="s">
        <v>110</v>
      </c>
      <c r="K91" s="41">
        <v>0</v>
      </c>
      <c r="L91" s="40" t="s">
        <v>117</v>
      </c>
      <c r="M91" s="90"/>
      <c r="N91" s="91"/>
      <c r="O91" s="91"/>
      <c r="P91" s="92"/>
      <c r="Q91" s="103"/>
      <c r="R91" s="103"/>
      <c r="S91" s="103"/>
      <c r="T91" s="104"/>
      <c r="U91" s="105">
        <v>4596000</v>
      </c>
      <c r="V91" s="110"/>
      <c r="W91" s="108"/>
      <c r="X91" s="108"/>
      <c r="Y91" s="107"/>
      <c r="Z91" s="107"/>
      <c r="AA91" s="107"/>
      <c r="AB91" s="110">
        <f t="shared" si="5"/>
        <v>0</v>
      </c>
      <c r="AC91" s="115">
        <f t="shared" si="6"/>
        <v>4596000</v>
      </c>
      <c r="AD91" s="107">
        <v>0</v>
      </c>
      <c r="AE91" s="107">
        <v>0</v>
      </c>
      <c r="AF91" s="115">
        <f t="shared" si="4"/>
        <v>0</v>
      </c>
      <c r="AG91" s="117">
        <v>0</v>
      </c>
      <c r="AH91" s="118"/>
    </row>
    <row r="92" spans="1:34">
      <c r="A92" s="73">
        <f t="shared" si="7"/>
        <v>84</v>
      </c>
      <c r="B92" s="81" t="s">
        <v>301</v>
      </c>
      <c r="C92" s="75"/>
      <c r="D92" s="79" t="str">
        <f>VLOOKUP($B$9:$B$125,'[3]Hasil Validasi'!D$2:E$115,2,0)</f>
        <v>Nama Penerima Penghasilan tidak sesuai dengan NIK. 
</v>
      </c>
      <c r="E92" s="77" t="s">
        <v>302</v>
      </c>
      <c r="F92" s="78">
        <v>45444</v>
      </c>
      <c r="G92" s="78">
        <v>45657</v>
      </c>
      <c r="H92" s="40" t="s">
        <v>129</v>
      </c>
      <c r="I92" s="40" t="s">
        <v>109</v>
      </c>
      <c r="J92" s="40" t="s">
        <v>110</v>
      </c>
      <c r="K92" s="41">
        <v>0</v>
      </c>
      <c r="L92" s="40" t="s">
        <v>117</v>
      </c>
      <c r="M92" s="90"/>
      <c r="N92" s="91"/>
      <c r="O92" s="91"/>
      <c r="P92" s="92"/>
      <c r="Q92" s="103"/>
      <c r="R92" s="103"/>
      <c r="S92" s="103"/>
      <c r="T92" s="104"/>
      <c r="U92" s="105">
        <v>4980000</v>
      </c>
      <c r="V92" s="110"/>
      <c r="W92" s="108"/>
      <c r="X92" s="108"/>
      <c r="Y92" s="107"/>
      <c r="Z92" s="107"/>
      <c r="AA92" s="107"/>
      <c r="AB92" s="110">
        <f t="shared" si="5"/>
        <v>0</v>
      </c>
      <c r="AC92" s="115">
        <f t="shared" si="6"/>
        <v>4980000</v>
      </c>
      <c r="AD92" s="107">
        <v>0</v>
      </c>
      <c r="AE92" s="107">
        <v>0</v>
      </c>
      <c r="AF92" s="115">
        <f t="shared" si="4"/>
        <v>0</v>
      </c>
      <c r="AG92" s="117">
        <v>0</v>
      </c>
      <c r="AH92" s="118"/>
    </row>
    <row r="93" spans="1:34">
      <c r="A93" s="73">
        <f t="shared" si="7"/>
        <v>85</v>
      </c>
      <c r="B93" s="81" t="s">
        <v>303</v>
      </c>
      <c r="C93" s="75"/>
      <c r="D93" s="76" t="str">
        <f>VLOOKUP($B$9:$B$125,'[3]Hasil Validasi'!D$2:E$115,2,0)</f>
        <v>Data Bukti Potong/Pungut Valid</v>
      </c>
      <c r="E93" s="77" t="s">
        <v>304</v>
      </c>
      <c r="F93" s="78">
        <v>45444</v>
      </c>
      <c r="G93" s="78">
        <v>45657</v>
      </c>
      <c r="H93" s="40" t="s">
        <v>129</v>
      </c>
      <c r="I93" s="40" t="s">
        <v>109</v>
      </c>
      <c r="J93" s="40" t="s">
        <v>110</v>
      </c>
      <c r="K93" s="41">
        <v>0</v>
      </c>
      <c r="L93" s="40" t="s">
        <v>117</v>
      </c>
      <c r="M93" s="90"/>
      <c r="N93" s="91"/>
      <c r="O93" s="91"/>
      <c r="P93" s="92"/>
      <c r="Q93" s="103"/>
      <c r="R93" s="103"/>
      <c r="S93" s="103"/>
      <c r="T93" s="104"/>
      <c r="U93" s="105">
        <v>4653500</v>
      </c>
      <c r="V93" s="110"/>
      <c r="W93" s="108"/>
      <c r="X93" s="108"/>
      <c r="Y93" s="107"/>
      <c r="Z93" s="107"/>
      <c r="AA93" s="107"/>
      <c r="AB93" s="110">
        <f t="shared" si="5"/>
        <v>0</v>
      </c>
      <c r="AC93" s="115">
        <f t="shared" si="6"/>
        <v>4653500</v>
      </c>
      <c r="AD93" s="107">
        <v>0</v>
      </c>
      <c r="AE93" s="107">
        <v>0</v>
      </c>
      <c r="AF93" s="115">
        <f t="shared" si="4"/>
        <v>0</v>
      </c>
      <c r="AG93" s="117">
        <v>0</v>
      </c>
      <c r="AH93" s="118"/>
    </row>
    <row r="94" spans="1:34">
      <c r="A94" s="73">
        <f t="shared" si="7"/>
        <v>86</v>
      </c>
      <c r="B94" s="81" t="s">
        <v>305</v>
      </c>
      <c r="C94" s="75"/>
      <c r="D94" s="76" t="str">
        <f>VLOOKUP($B$9:$B$125,'[3]Hasil Validasi'!D$2:E$115,2,0)</f>
        <v>Data Bukti Potong/Pungut Valid</v>
      </c>
      <c r="E94" s="77" t="s">
        <v>306</v>
      </c>
      <c r="F94" s="78">
        <v>45444</v>
      </c>
      <c r="G94" s="78">
        <v>45657</v>
      </c>
      <c r="H94" s="40" t="s">
        <v>129</v>
      </c>
      <c r="I94" s="40" t="s">
        <v>109</v>
      </c>
      <c r="J94" s="40" t="s">
        <v>110</v>
      </c>
      <c r="K94" s="41">
        <v>0</v>
      </c>
      <c r="L94" s="40" t="s">
        <v>117</v>
      </c>
      <c r="M94" s="90"/>
      <c r="N94" s="91"/>
      <c r="O94" s="91"/>
      <c r="P94" s="92"/>
      <c r="Q94" s="103"/>
      <c r="R94" s="103"/>
      <c r="S94" s="103"/>
      <c r="T94" s="104"/>
      <c r="U94" s="105">
        <v>4612000</v>
      </c>
      <c r="V94" s="110"/>
      <c r="W94" s="108"/>
      <c r="X94" s="108"/>
      <c r="Y94" s="107"/>
      <c r="Z94" s="107"/>
      <c r="AA94" s="107"/>
      <c r="AB94" s="110">
        <f t="shared" si="5"/>
        <v>0</v>
      </c>
      <c r="AC94" s="115">
        <f t="shared" si="6"/>
        <v>4612000</v>
      </c>
      <c r="AD94" s="107">
        <v>0</v>
      </c>
      <c r="AE94" s="107">
        <v>0</v>
      </c>
      <c r="AF94" s="115">
        <f t="shared" si="4"/>
        <v>0</v>
      </c>
      <c r="AG94" s="117">
        <v>0</v>
      </c>
      <c r="AH94" s="118"/>
    </row>
    <row r="95" spans="1:34">
      <c r="A95" s="73">
        <f t="shared" si="7"/>
        <v>87</v>
      </c>
      <c r="B95" s="81" t="s">
        <v>307</v>
      </c>
      <c r="C95" s="75"/>
      <c r="D95" s="76" t="str">
        <f>VLOOKUP($B$9:$B$125,'[3]Hasil Validasi'!D$2:E$115,2,0)</f>
        <v>Data Bukti Potong/Pungut Valid</v>
      </c>
      <c r="E95" s="77" t="s">
        <v>308</v>
      </c>
      <c r="F95" s="78">
        <v>45444</v>
      </c>
      <c r="G95" s="78">
        <v>45657</v>
      </c>
      <c r="H95" s="40" t="s">
        <v>129</v>
      </c>
      <c r="I95" s="40" t="s">
        <v>109</v>
      </c>
      <c r="J95" s="40" t="s">
        <v>110</v>
      </c>
      <c r="K95" s="41">
        <v>0</v>
      </c>
      <c r="L95" s="40" t="s">
        <v>117</v>
      </c>
      <c r="M95" s="90"/>
      <c r="N95" s="91"/>
      <c r="O95" s="91"/>
      <c r="P95" s="92"/>
      <c r="Q95" s="103"/>
      <c r="R95" s="103"/>
      <c r="S95" s="103"/>
      <c r="T95" s="104"/>
      <c r="U95" s="105">
        <v>4860000</v>
      </c>
      <c r="V95" s="110"/>
      <c r="W95" s="108"/>
      <c r="X95" s="108"/>
      <c r="Y95" s="107"/>
      <c r="Z95" s="107"/>
      <c r="AA95" s="107"/>
      <c r="AB95" s="110">
        <f t="shared" si="5"/>
        <v>0</v>
      </c>
      <c r="AC95" s="115">
        <f t="shared" si="6"/>
        <v>4860000</v>
      </c>
      <c r="AD95" s="107">
        <v>0</v>
      </c>
      <c r="AE95" s="107">
        <v>0</v>
      </c>
      <c r="AF95" s="115">
        <f t="shared" si="4"/>
        <v>0</v>
      </c>
      <c r="AG95" s="117">
        <v>0</v>
      </c>
      <c r="AH95" s="118"/>
    </row>
    <row r="96" spans="1:34">
      <c r="A96" s="73">
        <f t="shared" si="7"/>
        <v>88</v>
      </c>
      <c r="B96" s="81" t="s">
        <v>309</v>
      </c>
      <c r="C96" s="75"/>
      <c r="D96" s="76" t="str">
        <f>VLOOKUP($B$9:$B$125,'[3]Hasil Validasi'!D$2:E$115,2,0)</f>
        <v>Data Bukti Potong/Pungut Valid</v>
      </c>
      <c r="E96" s="77" t="s">
        <v>310</v>
      </c>
      <c r="F96" s="78">
        <v>45444</v>
      </c>
      <c r="G96" s="78">
        <v>45657</v>
      </c>
      <c r="H96" s="40" t="s">
        <v>129</v>
      </c>
      <c r="I96" s="40" t="s">
        <v>109</v>
      </c>
      <c r="J96" s="40" t="s">
        <v>110</v>
      </c>
      <c r="K96" s="41">
        <v>0</v>
      </c>
      <c r="L96" s="40" t="s">
        <v>117</v>
      </c>
      <c r="M96" s="90"/>
      <c r="N96" s="91"/>
      <c r="O96" s="91"/>
      <c r="P96" s="92"/>
      <c r="Q96" s="103"/>
      <c r="R96" s="103"/>
      <c r="S96" s="103"/>
      <c r="T96" s="104"/>
      <c r="U96" s="105">
        <v>4832500</v>
      </c>
      <c r="V96" s="110"/>
      <c r="W96" s="108"/>
      <c r="X96" s="108"/>
      <c r="Y96" s="107"/>
      <c r="Z96" s="107"/>
      <c r="AA96" s="107"/>
      <c r="AB96" s="110">
        <f t="shared" si="5"/>
        <v>0</v>
      </c>
      <c r="AC96" s="115">
        <f t="shared" si="6"/>
        <v>4832500</v>
      </c>
      <c r="AD96" s="107">
        <v>0</v>
      </c>
      <c r="AE96" s="107">
        <v>0</v>
      </c>
      <c r="AF96" s="115">
        <f t="shared" si="4"/>
        <v>0</v>
      </c>
      <c r="AG96" s="117">
        <v>0</v>
      </c>
      <c r="AH96" s="118"/>
    </row>
    <row r="97" spans="1:34">
      <c r="A97" s="73">
        <f t="shared" si="7"/>
        <v>89</v>
      </c>
      <c r="B97" s="81" t="s">
        <v>311</v>
      </c>
      <c r="C97" s="75"/>
      <c r="D97" s="76" t="str">
        <f>VLOOKUP($B$9:$B$125,'[3]Hasil Validasi'!D$2:E$115,2,0)</f>
        <v>Data Bukti Potong/Pungut Valid</v>
      </c>
      <c r="E97" s="77" t="s">
        <v>312</v>
      </c>
      <c r="F97" s="78">
        <v>45444</v>
      </c>
      <c r="G97" s="78">
        <v>45657</v>
      </c>
      <c r="H97" s="40" t="s">
        <v>129</v>
      </c>
      <c r="I97" s="40" t="s">
        <v>109</v>
      </c>
      <c r="J97" s="40" t="s">
        <v>110</v>
      </c>
      <c r="K97" s="41">
        <v>0</v>
      </c>
      <c r="L97" s="40" t="s">
        <v>117</v>
      </c>
      <c r="M97" s="90"/>
      <c r="N97" s="91"/>
      <c r="O97" s="91"/>
      <c r="P97" s="92"/>
      <c r="Q97" s="103"/>
      <c r="R97" s="103"/>
      <c r="S97" s="103"/>
      <c r="T97" s="104"/>
      <c r="U97" s="105">
        <v>4839000</v>
      </c>
      <c r="V97" s="110"/>
      <c r="W97" s="108"/>
      <c r="X97" s="108"/>
      <c r="Y97" s="107"/>
      <c r="Z97" s="107"/>
      <c r="AA97" s="107"/>
      <c r="AB97" s="110">
        <f t="shared" si="5"/>
        <v>0</v>
      </c>
      <c r="AC97" s="115">
        <f t="shared" si="6"/>
        <v>4839000</v>
      </c>
      <c r="AD97" s="107">
        <v>0</v>
      </c>
      <c r="AE97" s="107">
        <v>0</v>
      </c>
      <c r="AF97" s="115">
        <f t="shared" si="4"/>
        <v>0</v>
      </c>
      <c r="AG97" s="117">
        <v>0</v>
      </c>
      <c r="AH97" s="118"/>
    </row>
    <row r="98" spans="1:34">
      <c r="A98" s="73">
        <f t="shared" si="7"/>
        <v>90</v>
      </c>
      <c r="B98" s="81" t="s">
        <v>313</v>
      </c>
      <c r="C98" s="75"/>
      <c r="D98" s="76" t="str">
        <f>VLOOKUP($B$9:$B$125,'[3]Hasil Validasi'!D$2:E$115,2,0)</f>
        <v>Data Bukti Potong/Pungut Valid</v>
      </c>
      <c r="E98" s="77" t="s">
        <v>314</v>
      </c>
      <c r="F98" s="78">
        <v>45444</v>
      </c>
      <c r="G98" s="78">
        <v>45657</v>
      </c>
      <c r="H98" s="40" t="s">
        <v>129</v>
      </c>
      <c r="I98" s="40" t="s">
        <v>109</v>
      </c>
      <c r="J98" s="40" t="s">
        <v>110</v>
      </c>
      <c r="K98" s="41">
        <v>0</v>
      </c>
      <c r="L98" s="40" t="s">
        <v>117</v>
      </c>
      <c r="M98" s="90"/>
      <c r="N98" s="91"/>
      <c r="O98" s="91"/>
      <c r="P98" s="92"/>
      <c r="Q98" s="103"/>
      <c r="R98" s="103"/>
      <c r="S98" s="103"/>
      <c r="T98" s="104"/>
      <c r="U98" s="105">
        <v>4930000</v>
      </c>
      <c r="V98" s="110"/>
      <c r="W98" s="108"/>
      <c r="X98" s="108"/>
      <c r="Y98" s="107"/>
      <c r="Z98" s="107"/>
      <c r="AA98" s="107"/>
      <c r="AB98" s="110">
        <f t="shared" si="5"/>
        <v>0</v>
      </c>
      <c r="AC98" s="115">
        <f t="shared" si="6"/>
        <v>4930000</v>
      </c>
      <c r="AD98" s="107">
        <v>0</v>
      </c>
      <c r="AE98" s="107">
        <v>0</v>
      </c>
      <c r="AF98" s="115">
        <f t="shared" si="4"/>
        <v>0</v>
      </c>
      <c r="AG98" s="117">
        <v>0</v>
      </c>
      <c r="AH98" s="118"/>
    </row>
    <row r="99" spans="1:34">
      <c r="A99" s="73">
        <f t="shared" si="7"/>
        <v>91</v>
      </c>
      <c r="B99" s="81" t="s">
        <v>315</v>
      </c>
      <c r="C99" s="75"/>
      <c r="D99" s="76" t="str">
        <f>VLOOKUP($B$9:$B$125,'[3]Hasil Validasi'!D$2:E$115,2,0)</f>
        <v>Data Bukti Potong/Pungut Valid</v>
      </c>
      <c r="E99" s="77" t="s">
        <v>316</v>
      </c>
      <c r="F99" s="78">
        <v>45444</v>
      </c>
      <c r="G99" s="78">
        <v>45657</v>
      </c>
      <c r="H99" s="40" t="s">
        <v>129</v>
      </c>
      <c r="I99" s="40" t="s">
        <v>109</v>
      </c>
      <c r="J99" s="40" t="s">
        <v>110</v>
      </c>
      <c r="K99" s="41">
        <v>0</v>
      </c>
      <c r="L99" s="40" t="s">
        <v>117</v>
      </c>
      <c r="M99" s="90"/>
      <c r="N99" s="91"/>
      <c r="O99" s="91"/>
      <c r="P99" s="92"/>
      <c r="Q99" s="103"/>
      <c r="R99" s="103"/>
      <c r="S99" s="103"/>
      <c r="T99" s="104"/>
      <c r="U99" s="105">
        <v>4593000</v>
      </c>
      <c r="V99" s="110"/>
      <c r="W99" s="108"/>
      <c r="X99" s="108"/>
      <c r="Y99" s="107"/>
      <c r="Z99" s="107"/>
      <c r="AA99" s="107"/>
      <c r="AB99" s="110">
        <f t="shared" si="5"/>
        <v>0</v>
      </c>
      <c r="AC99" s="115">
        <f t="shared" si="6"/>
        <v>4593000</v>
      </c>
      <c r="AD99" s="107">
        <v>0</v>
      </c>
      <c r="AE99" s="107">
        <v>0</v>
      </c>
      <c r="AF99" s="115">
        <f t="shared" si="4"/>
        <v>0</v>
      </c>
      <c r="AG99" s="117">
        <v>0</v>
      </c>
      <c r="AH99" s="118"/>
    </row>
    <row r="100" spans="1:34">
      <c r="A100" s="73">
        <f t="shared" si="7"/>
        <v>92</v>
      </c>
      <c r="B100" s="81" t="s">
        <v>317</v>
      </c>
      <c r="C100" s="75"/>
      <c r="D100" s="79" t="str">
        <f>VLOOKUP($B$9:$B$125,'[3]Hasil Validasi'!D$2:E$115,2,0)</f>
        <v>Nama Penerima Penghasilan tidak sesuai dengan NIK. 
</v>
      </c>
      <c r="E100" s="77" t="s">
        <v>318</v>
      </c>
      <c r="F100" s="78">
        <v>45444</v>
      </c>
      <c r="G100" s="78">
        <v>45657</v>
      </c>
      <c r="H100" s="40" t="s">
        <v>129</v>
      </c>
      <c r="I100" s="40" t="s">
        <v>109</v>
      </c>
      <c r="J100" s="40" t="s">
        <v>110</v>
      </c>
      <c r="K100" s="41">
        <v>0</v>
      </c>
      <c r="L100" s="40" t="s">
        <v>117</v>
      </c>
      <c r="M100" s="90"/>
      <c r="N100" s="91"/>
      <c r="O100" s="91"/>
      <c r="P100" s="92"/>
      <c r="Q100" s="103"/>
      <c r="R100" s="103"/>
      <c r="S100" s="103"/>
      <c r="T100" s="104"/>
      <c r="U100" s="105">
        <v>4950000</v>
      </c>
      <c r="V100" s="110"/>
      <c r="W100" s="108"/>
      <c r="X100" s="108"/>
      <c r="Y100" s="107"/>
      <c r="Z100" s="107"/>
      <c r="AA100" s="107"/>
      <c r="AB100" s="110">
        <f t="shared" si="5"/>
        <v>0</v>
      </c>
      <c r="AC100" s="115">
        <f t="shared" si="6"/>
        <v>4950000</v>
      </c>
      <c r="AD100" s="107">
        <v>0</v>
      </c>
      <c r="AE100" s="107">
        <v>0</v>
      </c>
      <c r="AF100" s="115">
        <f t="shared" si="4"/>
        <v>0</v>
      </c>
      <c r="AG100" s="117">
        <v>0</v>
      </c>
      <c r="AH100" s="118"/>
    </row>
    <row r="101" spans="1:34">
      <c r="A101" s="73">
        <f t="shared" si="7"/>
        <v>93</v>
      </c>
      <c r="B101" s="81" t="s">
        <v>319</v>
      </c>
      <c r="C101" s="75"/>
      <c r="D101" s="79" t="str">
        <f>VLOOKUP($B$9:$B$125,'[3]Hasil Validasi'!D$2:E$115,2,0)</f>
        <v>Nama Penerima Penghasilan tidak sesuai dengan NIK. 
</v>
      </c>
      <c r="E101" s="77" t="s">
        <v>320</v>
      </c>
      <c r="F101" s="78">
        <v>45444</v>
      </c>
      <c r="G101" s="78">
        <v>45657</v>
      </c>
      <c r="H101" s="40" t="s">
        <v>129</v>
      </c>
      <c r="I101" s="40" t="s">
        <v>109</v>
      </c>
      <c r="J101" s="40" t="s">
        <v>110</v>
      </c>
      <c r="K101" s="41">
        <v>0</v>
      </c>
      <c r="L101" s="40" t="s">
        <v>117</v>
      </c>
      <c r="M101" s="90"/>
      <c r="N101" s="91"/>
      <c r="O101" s="91"/>
      <c r="P101" s="92"/>
      <c r="Q101" s="103"/>
      <c r="R101" s="103"/>
      <c r="S101" s="103"/>
      <c r="T101" s="104"/>
      <c r="U101" s="105">
        <v>4843500</v>
      </c>
      <c r="V101" s="110"/>
      <c r="W101" s="108"/>
      <c r="X101" s="108"/>
      <c r="Y101" s="107"/>
      <c r="Z101" s="107"/>
      <c r="AA101" s="107"/>
      <c r="AB101" s="110">
        <f t="shared" si="5"/>
        <v>0</v>
      </c>
      <c r="AC101" s="115">
        <f t="shared" si="6"/>
        <v>4843500</v>
      </c>
      <c r="AD101" s="107">
        <v>0</v>
      </c>
      <c r="AE101" s="107">
        <v>0</v>
      </c>
      <c r="AF101" s="115">
        <f t="shared" si="4"/>
        <v>0</v>
      </c>
      <c r="AG101" s="117">
        <v>0</v>
      </c>
      <c r="AH101" s="118"/>
    </row>
    <row r="102" spans="1:34">
      <c r="A102" s="73">
        <f t="shared" si="7"/>
        <v>94</v>
      </c>
      <c r="B102" s="81" t="s">
        <v>321</v>
      </c>
      <c r="C102" s="75"/>
      <c r="D102" s="76" t="str">
        <f>VLOOKUP($B$9:$B$125,'[3]Hasil Validasi'!D$2:E$115,2,0)</f>
        <v>Data Bukti Potong/Pungut Valid</v>
      </c>
      <c r="E102" s="77" t="s">
        <v>322</v>
      </c>
      <c r="F102" s="78">
        <v>45444</v>
      </c>
      <c r="G102" s="78">
        <v>45657</v>
      </c>
      <c r="H102" s="40" t="s">
        <v>129</v>
      </c>
      <c r="I102" s="40" t="s">
        <v>109</v>
      </c>
      <c r="J102" s="40" t="s">
        <v>110</v>
      </c>
      <c r="K102" s="41">
        <v>0</v>
      </c>
      <c r="L102" s="40" t="s">
        <v>117</v>
      </c>
      <c r="M102" s="90"/>
      <c r="N102" s="91"/>
      <c r="O102" s="91"/>
      <c r="P102" s="92"/>
      <c r="Q102" s="103"/>
      <c r="R102" s="103"/>
      <c r="S102" s="103"/>
      <c r="T102" s="104"/>
      <c r="U102" s="105">
        <v>4779000</v>
      </c>
      <c r="V102" s="110"/>
      <c r="W102" s="108"/>
      <c r="X102" s="108"/>
      <c r="Y102" s="107"/>
      <c r="Z102" s="107"/>
      <c r="AA102" s="107"/>
      <c r="AB102" s="110">
        <f t="shared" si="5"/>
        <v>0</v>
      </c>
      <c r="AC102" s="115">
        <f t="shared" si="6"/>
        <v>4779000</v>
      </c>
      <c r="AD102" s="107">
        <v>0</v>
      </c>
      <c r="AE102" s="107">
        <v>0</v>
      </c>
      <c r="AF102" s="115">
        <f t="shared" si="4"/>
        <v>0</v>
      </c>
      <c r="AG102" s="117">
        <v>0</v>
      </c>
      <c r="AH102" s="118"/>
    </row>
    <row r="103" spans="1:34">
      <c r="A103" s="73">
        <f t="shared" si="7"/>
        <v>95</v>
      </c>
      <c r="B103" s="81" t="s">
        <v>323</v>
      </c>
      <c r="C103" s="75"/>
      <c r="D103" s="79" t="str">
        <f>VLOOKUP($B$9:$B$125,'[3]Hasil Validasi'!D$2:E$115,2,0)</f>
        <v>Nama Penerima Penghasilan tidak sesuai dengan NIK. 
</v>
      </c>
      <c r="E103" s="77" t="s">
        <v>324</v>
      </c>
      <c r="F103" s="78">
        <v>45444</v>
      </c>
      <c r="G103" s="78">
        <v>45657</v>
      </c>
      <c r="H103" s="40" t="s">
        <v>129</v>
      </c>
      <c r="I103" s="40" t="s">
        <v>109</v>
      </c>
      <c r="J103" s="40" t="s">
        <v>110</v>
      </c>
      <c r="K103" s="41">
        <v>0</v>
      </c>
      <c r="L103" s="40" t="s">
        <v>117</v>
      </c>
      <c r="M103" s="90"/>
      <c r="N103" s="91"/>
      <c r="O103" s="91"/>
      <c r="P103" s="92"/>
      <c r="Q103" s="103"/>
      <c r="R103" s="103"/>
      <c r="S103" s="103"/>
      <c r="T103" s="104"/>
      <c r="U103" s="105">
        <v>4940500</v>
      </c>
      <c r="V103" s="110"/>
      <c r="W103" s="108"/>
      <c r="X103" s="108"/>
      <c r="Y103" s="107"/>
      <c r="Z103" s="107"/>
      <c r="AA103" s="107"/>
      <c r="AB103" s="110">
        <f t="shared" si="5"/>
        <v>0</v>
      </c>
      <c r="AC103" s="115">
        <f t="shared" si="6"/>
        <v>4940500</v>
      </c>
      <c r="AD103" s="107">
        <v>0</v>
      </c>
      <c r="AE103" s="107">
        <v>0</v>
      </c>
      <c r="AF103" s="115">
        <f t="shared" si="4"/>
        <v>0</v>
      </c>
      <c r="AG103" s="117">
        <v>0</v>
      </c>
      <c r="AH103" s="118"/>
    </row>
    <row r="104" spans="1:34">
      <c r="A104" s="73">
        <f t="shared" si="7"/>
        <v>96</v>
      </c>
      <c r="B104" s="81" t="s">
        <v>325</v>
      </c>
      <c r="C104" s="75"/>
      <c r="D104" s="76" t="str">
        <f>VLOOKUP($B$9:$B$125,'[3]Hasil Validasi'!D$2:E$115,2,0)</f>
        <v>Data Bukti Potong/Pungut Valid</v>
      </c>
      <c r="E104" s="77" t="s">
        <v>326</v>
      </c>
      <c r="F104" s="78">
        <v>45444</v>
      </c>
      <c r="G104" s="78">
        <v>45657</v>
      </c>
      <c r="H104" s="40" t="s">
        <v>129</v>
      </c>
      <c r="I104" s="40" t="s">
        <v>109</v>
      </c>
      <c r="J104" s="40" t="s">
        <v>110</v>
      </c>
      <c r="K104" s="41">
        <v>0</v>
      </c>
      <c r="L104" s="40" t="s">
        <v>117</v>
      </c>
      <c r="M104" s="90"/>
      <c r="N104" s="91"/>
      <c r="O104" s="91"/>
      <c r="P104" s="92"/>
      <c r="Q104" s="103"/>
      <c r="R104" s="103"/>
      <c r="S104" s="103"/>
      <c r="T104" s="104"/>
      <c r="U104" s="105">
        <v>4916500</v>
      </c>
      <c r="V104" s="110"/>
      <c r="W104" s="108"/>
      <c r="X104" s="108"/>
      <c r="Y104" s="107"/>
      <c r="Z104" s="107"/>
      <c r="AA104" s="107"/>
      <c r="AB104" s="110">
        <f t="shared" si="5"/>
        <v>0</v>
      </c>
      <c r="AC104" s="115">
        <f t="shared" si="6"/>
        <v>4916500</v>
      </c>
      <c r="AD104" s="107">
        <v>0</v>
      </c>
      <c r="AE104" s="107">
        <v>0</v>
      </c>
      <c r="AF104" s="115">
        <f t="shared" si="4"/>
        <v>0</v>
      </c>
      <c r="AG104" s="117">
        <v>0</v>
      </c>
      <c r="AH104" s="118"/>
    </row>
    <row r="105" spans="1:34">
      <c r="A105" s="73">
        <f t="shared" si="7"/>
        <v>97</v>
      </c>
      <c r="B105" s="81" t="s">
        <v>327</v>
      </c>
      <c r="C105" s="75"/>
      <c r="D105" s="76" t="str">
        <f>VLOOKUP($B$9:$B$125,'[3]Hasil Validasi'!D$2:E$115,2,0)</f>
        <v>Data Bukti Potong/Pungut Valid</v>
      </c>
      <c r="E105" s="77" t="s">
        <v>328</v>
      </c>
      <c r="F105" s="78">
        <v>45444</v>
      </c>
      <c r="G105" s="78">
        <v>45657</v>
      </c>
      <c r="H105" s="40" t="s">
        <v>129</v>
      </c>
      <c r="I105" s="40" t="s">
        <v>109</v>
      </c>
      <c r="J105" s="40" t="s">
        <v>110</v>
      </c>
      <c r="K105" s="41">
        <v>0</v>
      </c>
      <c r="L105" s="40" t="s">
        <v>117</v>
      </c>
      <c r="M105" s="90"/>
      <c r="N105" s="91"/>
      <c r="O105" s="91"/>
      <c r="P105" s="92"/>
      <c r="Q105" s="103"/>
      <c r="R105" s="103"/>
      <c r="S105" s="103"/>
      <c r="T105" s="104"/>
      <c r="U105" s="105">
        <v>4812000</v>
      </c>
      <c r="V105" s="110"/>
      <c r="W105" s="108"/>
      <c r="X105" s="108"/>
      <c r="Y105" s="107"/>
      <c r="Z105" s="107"/>
      <c r="AA105" s="107"/>
      <c r="AB105" s="110">
        <f t="shared" si="5"/>
        <v>0</v>
      </c>
      <c r="AC105" s="115">
        <f t="shared" si="6"/>
        <v>4812000</v>
      </c>
      <c r="AD105" s="107">
        <v>0</v>
      </c>
      <c r="AE105" s="107">
        <v>0</v>
      </c>
      <c r="AF105" s="115">
        <f t="shared" ref="AF105:AF126" si="8">SUM(AD105:AE105)</f>
        <v>0</v>
      </c>
      <c r="AG105" s="117">
        <v>0</v>
      </c>
      <c r="AH105" s="118"/>
    </row>
    <row r="106" spans="1:34">
      <c r="A106" s="73">
        <f t="shared" si="7"/>
        <v>98</v>
      </c>
      <c r="B106" s="81" t="s">
        <v>329</v>
      </c>
      <c r="C106" s="75"/>
      <c r="D106" s="76" t="str">
        <f>VLOOKUP($B$9:$B$125,'[3]Hasil Validasi'!D$2:E$115,2,0)</f>
        <v>Data Bukti Potong/Pungut Valid</v>
      </c>
      <c r="E106" s="77" t="s">
        <v>330</v>
      </c>
      <c r="F106" s="78">
        <v>45444</v>
      </c>
      <c r="G106" s="78">
        <v>45657</v>
      </c>
      <c r="H106" s="40" t="s">
        <v>129</v>
      </c>
      <c r="I106" s="40" t="s">
        <v>109</v>
      </c>
      <c r="J106" s="40" t="s">
        <v>110</v>
      </c>
      <c r="K106" s="41">
        <v>0</v>
      </c>
      <c r="L106" s="40" t="s">
        <v>117</v>
      </c>
      <c r="M106" s="90"/>
      <c r="N106" s="91"/>
      <c r="O106" s="91"/>
      <c r="P106" s="92"/>
      <c r="Q106" s="103"/>
      <c r="R106" s="103"/>
      <c r="S106" s="103"/>
      <c r="T106" s="104"/>
      <c r="U106" s="105">
        <v>4831500</v>
      </c>
      <c r="V106" s="110"/>
      <c r="W106" s="108"/>
      <c r="X106" s="108"/>
      <c r="Y106" s="107"/>
      <c r="Z106" s="107"/>
      <c r="AA106" s="107"/>
      <c r="AB106" s="110">
        <f t="shared" si="5"/>
        <v>0</v>
      </c>
      <c r="AC106" s="115">
        <f t="shared" si="6"/>
        <v>4831500</v>
      </c>
      <c r="AD106" s="107">
        <v>0</v>
      </c>
      <c r="AE106" s="107">
        <v>0</v>
      </c>
      <c r="AF106" s="115">
        <f t="shared" si="8"/>
        <v>0</v>
      </c>
      <c r="AG106" s="117">
        <v>0</v>
      </c>
      <c r="AH106" s="118"/>
    </row>
    <row r="107" spans="1:34">
      <c r="A107" s="73">
        <f t="shared" si="7"/>
        <v>99</v>
      </c>
      <c r="B107" s="81" t="s">
        <v>331</v>
      </c>
      <c r="C107" s="75"/>
      <c r="D107" s="76" t="str">
        <f>VLOOKUP($B$9:$B$125,'[3]Hasil Validasi'!D$2:E$115,2,0)</f>
        <v>Data Bukti Potong/Pungut Valid</v>
      </c>
      <c r="E107" s="77" t="s">
        <v>332</v>
      </c>
      <c r="F107" s="78">
        <v>45444</v>
      </c>
      <c r="G107" s="78">
        <v>45657</v>
      </c>
      <c r="H107" s="40" t="s">
        <v>129</v>
      </c>
      <c r="I107" s="40" t="s">
        <v>109</v>
      </c>
      <c r="J107" s="40" t="s">
        <v>110</v>
      </c>
      <c r="K107" s="41">
        <v>0</v>
      </c>
      <c r="L107" s="40" t="s">
        <v>117</v>
      </c>
      <c r="M107" s="90"/>
      <c r="N107" s="91"/>
      <c r="O107" s="91"/>
      <c r="P107" s="92"/>
      <c r="Q107" s="103"/>
      <c r="R107" s="103"/>
      <c r="S107" s="103"/>
      <c r="T107" s="104"/>
      <c r="U107" s="105">
        <v>4919000</v>
      </c>
      <c r="V107" s="110"/>
      <c r="W107" s="108"/>
      <c r="X107" s="108"/>
      <c r="Y107" s="107"/>
      <c r="Z107" s="107"/>
      <c r="AA107" s="107"/>
      <c r="AB107" s="110">
        <f t="shared" si="5"/>
        <v>0</v>
      </c>
      <c r="AC107" s="115">
        <f t="shared" si="6"/>
        <v>4919000</v>
      </c>
      <c r="AD107" s="107">
        <v>0</v>
      </c>
      <c r="AE107" s="107">
        <v>0</v>
      </c>
      <c r="AF107" s="115">
        <f t="shared" si="8"/>
        <v>0</v>
      </c>
      <c r="AG107" s="117">
        <v>0</v>
      </c>
      <c r="AH107" s="118"/>
    </row>
    <row r="108" spans="1:34">
      <c r="A108" s="73">
        <f t="shared" si="7"/>
        <v>100</v>
      </c>
      <c r="B108" s="81" t="s">
        <v>333</v>
      </c>
      <c r="C108" s="75"/>
      <c r="D108" s="79" t="str">
        <f>VLOOKUP($B$9:$B$125,'[3]Hasil Validasi'!D$2:E$115,2,0)</f>
        <v>Nama Penerima Penghasilan tidak sesuai dengan NIK. 
</v>
      </c>
      <c r="E108" s="77" t="s">
        <v>334</v>
      </c>
      <c r="F108" s="78">
        <v>45444</v>
      </c>
      <c r="G108" s="78">
        <v>45657</v>
      </c>
      <c r="H108" s="40" t="s">
        <v>129</v>
      </c>
      <c r="I108" s="40" t="s">
        <v>109</v>
      </c>
      <c r="J108" s="40" t="s">
        <v>110</v>
      </c>
      <c r="K108" s="41">
        <v>0</v>
      </c>
      <c r="L108" s="40" t="s">
        <v>117</v>
      </c>
      <c r="M108" s="90"/>
      <c r="N108" s="91"/>
      <c r="O108" s="91"/>
      <c r="P108" s="92"/>
      <c r="Q108" s="103"/>
      <c r="R108" s="103"/>
      <c r="S108" s="103"/>
      <c r="T108" s="104"/>
      <c r="U108" s="105">
        <v>4542000</v>
      </c>
      <c r="V108" s="110"/>
      <c r="W108" s="108"/>
      <c r="X108" s="108"/>
      <c r="Y108" s="107"/>
      <c r="Z108" s="107"/>
      <c r="AA108" s="107"/>
      <c r="AB108" s="110">
        <f t="shared" si="5"/>
        <v>0</v>
      </c>
      <c r="AC108" s="115">
        <f t="shared" si="6"/>
        <v>4542000</v>
      </c>
      <c r="AD108" s="107">
        <v>0</v>
      </c>
      <c r="AE108" s="107">
        <v>0</v>
      </c>
      <c r="AF108" s="115">
        <f t="shared" si="8"/>
        <v>0</v>
      </c>
      <c r="AG108" s="117">
        <v>0</v>
      </c>
      <c r="AH108" s="118"/>
    </row>
    <row r="109" spans="1:34">
      <c r="A109" s="73">
        <f t="shared" si="7"/>
        <v>101</v>
      </c>
      <c r="B109" s="81" t="s">
        <v>335</v>
      </c>
      <c r="C109" s="75"/>
      <c r="D109" s="76" t="str">
        <f>VLOOKUP($B$9:$B$125,'[3]Hasil Validasi'!D$2:E$115,2,0)</f>
        <v>Data Bukti Potong/Pungut Valid</v>
      </c>
      <c r="E109" s="77" t="s">
        <v>336</v>
      </c>
      <c r="F109" s="78">
        <v>45444</v>
      </c>
      <c r="G109" s="78">
        <v>45657</v>
      </c>
      <c r="H109" s="40" t="s">
        <v>129</v>
      </c>
      <c r="I109" s="40" t="s">
        <v>109</v>
      </c>
      <c r="J109" s="40" t="s">
        <v>110</v>
      </c>
      <c r="K109" s="41">
        <v>0</v>
      </c>
      <c r="L109" s="40" t="s">
        <v>117</v>
      </c>
      <c r="M109" s="90"/>
      <c r="N109" s="91"/>
      <c r="O109" s="91"/>
      <c r="P109" s="92"/>
      <c r="Q109" s="103"/>
      <c r="R109" s="103"/>
      <c r="S109" s="103"/>
      <c r="T109" s="104"/>
      <c r="U109" s="105">
        <v>4718500</v>
      </c>
      <c r="V109" s="110"/>
      <c r="W109" s="108"/>
      <c r="X109" s="108"/>
      <c r="Y109" s="107"/>
      <c r="Z109" s="107"/>
      <c r="AA109" s="107"/>
      <c r="AB109" s="110">
        <f t="shared" si="5"/>
        <v>0</v>
      </c>
      <c r="AC109" s="115">
        <f t="shared" si="6"/>
        <v>4718500</v>
      </c>
      <c r="AD109" s="107">
        <v>0</v>
      </c>
      <c r="AE109" s="107">
        <v>0</v>
      </c>
      <c r="AF109" s="115">
        <f t="shared" si="8"/>
        <v>0</v>
      </c>
      <c r="AG109" s="117">
        <v>0</v>
      </c>
      <c r="AH109" s="118"/>
    </row>
    <row r="110" spans="1:34">
      <c r="A110" s="73">
        <f t="shared" si="7"/>
        <v>102</v>
      </c>
      <c r="B110" s="81" t="s">
        <v>337</v>
      </c>
      <c r="C110" s="75"/>
      <c r="D110" s="76" t="str">
        <f>VLOOKUP($B$9:$B$125,'[3]Hasil Validasi'!D$2:E$115,2,0)</f>
        <v>Data Bukti Potong/Pungut Valid</v>
      </c>
      <c r="E110" s="77" t="s">
        <v>338</v>
      </c>
      <c r="F110" s="78">
        <v>45444</v>
      </c>
      <c r="G110" s="78">
        <v>45657</v>
      </c>
      <c r="H110" s="40" t="s">
        <v>129</v>
      </c>
      <c r="I110" s="40" t="s">
        <v>109</v>
      </c>
      <c r="J110" s="40" t="s">
        <v>110</v>
      </c>
      <c r="K110" s="41">
        <v>0</v>
      </c>
      <c r="L110" s="40" t="s">
        <v>117</v>
      </c>
      <c r="M110" s="90"/>
      <c r="N110" s="91"/>
      <c r="O110" s="91"/>
      <c r="P110" s="92"/>
      <c r="Q110" s="103"/>
      <c r="R110" s="103"/>
      <c r="S110" s="103"/>
      <c r="T110" s="104"/>
      <c r="U110" s="105">
        <v>4523000</v>
      </c>
      <c r="V110" s="110"/>
      <c r="W110" s="108"/>
      <c r="X110" s="108"/>
      <c r="Y110" s="107"/>
      <c r="Z110" s="107"/>
      <c r="AA110" s="107"/>
      <c r="AB110" s="110">
        <f t="shared" si="5"/>
        <v>0</v>
      </c>
      <c r="AC110" s="115">
        <f t="shared" si="6"/>
        <v>4523000</v>
      </c>
      <c r="AD110" s="107">
        <v>0</v>
      </c>
      <c r="AE110" s="107">
        <v>0</v>
      </c>
      <c r="AF110" s="115">
        <f t="shared" si="8"/>
        <v>0</v>
      </c>
      <c r="AG110" s="117">
        <v>0</v>
      </c>
      <c r="AH110" s="118"/>
    </row>
    <row r="111" spans="1:34">
      <c r="A111" s="73">
        <f t="shared" si="7"/>
        <v>103</v>
      </c>
      <c r="B111" s="81" t="s">
        <v>339</v>
      </c>
      <c r="C111" s="75"/>
      <c r="D111" s="76" t="str">
        <f>VLOOKUP($B$9:$B$125,'[3]Hasil Validasi'!D$2:E$115,2,0)</f>
        <v>Data Bukti Potong/Pungut Valid</v>
      </c>
      <c r="E111" s="77" t="s">
        <v>340</v>
      </c>
      <c r="F111" s="78">
        <v>45444</v>
      </c>
      <c r="G111" s="78">
        <v>45657</v>
      </c>
      <c r="H111" s="40" t="s">
        <v>129</v>
      </c>
      <c r="I111" s="40" t="s">
        <v>109</v>
      </c>
      <c r="J111" s="40" t="s">
        <v>110</v>
      </c>
      <c r="K111" s="41">
        <v>0</v>
      </c>
      <c r="L111" s="40" t="s">
        <v>117</v>
      </c>
      <c r="M111" s="90"/>
      <c r="N111" s="91"/>
      <c r="O111" s="91"/>
      <c r="P111" s="92"/>
      <c r="Q111" s="103"/>
      <c r="R111" s="103"/>
      <c r="S111" s="103"/>
      <c r="T111" s="104"/>
      <c r="U111" s="105">
        <v>4907500</v>
      </c>
      <c r="V111" s="110"/>
      <c r="W111" s="108"/>
      <c r="X111" s="108"/>
      <c r="Y111" s="107"/>
      <c r="Z111" s="107"/>
      <c r="AA111" s="107"/>
      <c r="AB111" s="110">
        <f t="shared" si="5"/>
        <v>0</v>
      </c>
      <c r="AC111" s="115">
        <f t="shared" si="6"/>
        <v>4907500</v>
      </c>
      <c r="AD111" s="107">
        <v>0</v>
      </c>
      <c r="AE111" s="107">
        <v>0</v>
      </c>
      <c r="AF111" s="115">
        <f t="shared" si="8"/>
        <v>0</v>
      </c>
      <c r="AG111" s="117">
        <v>0</v>
      </c>
      <c r="AH111" s="118"/>
    </row>
    <row r="112" spans="1:34">
      <c r="A112" s="73">
        <f t="shared" si="7"/>
        <v>104</v>
      </c>
      <c r="B112" s="81" t="s">
        <v>341</v>
      </c>
      <c r="C112" s="75"/>
      <c r="D112" s="76" t="str">
        <f>VLOOKUP($B$9:$B$125,'[3]Hasil Validasi'!D$2:E$115,2,0)</f>
        <v>Data Bukti Potong/Pungut Valid</v>
      </c>
      <c r="E112" s="77" t="s">
        <v>342</v>
      </c>
      <c r="F112" s="78">
        <v>45444</v>
      </c>
      <c r="G112" s="78">
        <v>45657</v>
      </c>
      <c r="H112" s="40" t="s">
        <v>129</v>
      </c>
      <c r="I112" s="40" t="s">
        <v>109</v>
      </c>
      <c r="J112" s="40" t="s">
        <v>110</v>
      </c>
      <c r="K112" s="41">
        <v>0</v>
      </c>
      <c r="L112" s="40" t="s">
        <v>117</v>
      </c>
      <c r="M112" s="90"/>
      <c r="N112" s="91"/>
      <c r="O112" s="91"/>
      <c r="P112" s="92"/>
      <c r="Q112" s="103"/>
      <c r="R112" s="103"/>
      <c r="S112" s="103"/>
      <c r="T112" s="104"/>
      <c r="U112" s="105">
        <v>4656000</v>
      </c>
      <c r="V112" s="110"/>
      <c r="W112" s="108"/>
      <c r="X112" s="108"/>
      <c r="Y112" s="107"/>
      <c r="Z112" s="107"/>
      <c r="AA112" s="107"/>
      <c r="AB112" s="110">
        <f t="shared" si="5"/>
        <v>0</v>
      </c>
      <c r="AC112" s="115">
        <f t="shared" si="6"/>
        <v>4656000</v>
      </c>
      <c r="AD112" s="107">
        <v>0</v>
      </c>
      <c r="AE112" s="107">
        <v>0</v>
      </c>
      <c r="AF112" s="115">
        <f t="shared" si="8"/>
        <v>0</v>
      </c>
      <c r="AG112" s="117">
        <v>0</v>
      </c>
      <c r="AH112" s="118"/>
    </row>
    <row r="113" spans="1:34">
      <c r="A113" s="73">
        <f t="shared" si="7"/>
        <v>105</v>
      </c>
      <c r="B113" s="81" t="s">
        <v>343</v>
      </c>
      <c r="C113" s="75"/>
      <c r="D113" s="76" t="str">
        <f>VLOOKUP($B$9:$B$125,'[3]Hasil Validasi'!D$2:E$115,2,0)</f>
        <v>Data Bukti Potong/Pungut Valid</v>
      </c>
      <c r="E113" s="77" t="s">
        <v>344</v>
      </c>
      <c r="F113" s="78">
        <v>45444</v>
      </c>
      <c r="G113" s="78">
        <v>45657</v>
      </c>
      <c r="H113" s="40" t="s">
        <v>129</v>
      </c>
      <c r="I113" s="40" t="s">
        <v>109</v>
      </c>
      <c r="J113" s="40" t="s">
        <v>110</v>
      </c>
      <c r="K113" s="41">
        <v>0</v>
      </c>
      <c r="L113" s="40" t="s">
        <v>117</v>
      </c>
      <c r="M113" s="90"/>
      <c r="N113" s="91"/>
      <c r="O113" s="91"/>
      <c r="P113" s="92"/>
      <c r="Q113" s="103"/>
      <c r="R113" s="103"/>
      <c r="S113" s="103"/>
      <c r="T113" s="104"/>
      <c r="U113" s="105">
        <v>4748500</v>
      </c>
      <c r="V113" s="110"/>
      <c r="W113" s="108"/>
      <c r="X113" s="108"/>
      <c r="Y113" s="107"/>
      <c r="Z113" s="107"/>
      <c r="AA113" s="107"/>
      <c r="AB113" s="110">
        <f t="shared" si="5"/>
        <v>0</v>
      </c>
      <c r="AC113" s="115">
        <f t="shared" si="6"/>
        <v>4748500</v>
      </c>
      <c r="AD113" s="107">
        <v>0</v>
      </c>
      <c r="AE113" s="107">
        <v>0</v>
      </c>
      <c r="AF113" s="115">
        <f t="shared" si="8"/>
        <v>0</v>
      </c>
      <c r="AG113" s="117">
        <v>0</v>
      </c>
      <c r="AH113" s="118"/>
    </row>
    <row r="114" spans="1:34">
      <c r="A114" s="73">
        <f t="shared" si="7"/>
        <v>106</v>
      </c>
      <c r="B114" s="81" t="s">
        <v>345</v>
      </c>
      <c r="C114" s="75"/>
      <c r="D114" s="76" t="str">
        <f>VLOOKUP($B$9:$B$125,'[3]Hasil Validasi'!D$2:E$115,2,0)</f>
        <v>Data Bukti Potong/Pungut Valid</v>
      </c>
      <c r="E114" s="77" t="s">
        <v>346</v>
      </c>
      <c r="F114" s="78">
        <v>45444</v>
      </c>
      <c r="G114" s="78">
        <v>45657</v>
      </c>
      <c r="H114" s="40" t="s">
        <v>129</v>
      </c>
      <c r="I114" s="40" t="s">
        <v>109</v>
      </c>
      <c r="J114" s="40" t="s">
        <v>110</v>
      </c>
      <c r="K114" s="41">
        <v>0</v>
      </c>
      <c r="L114" s="40" t="s">
        <v>117</v>
      </c>
      <c r="M114" s="90"/>
      <c r="N114" s="91"/>
      <c r="O114" s="91"/>
      <c r="P114" s="92"/>
      <c r="Q114" s="103"/>
      <c r="R114" s="103"/>
      <c r="S114" s="103"/>
      <c r="T114" s="104"/>
      <c r="U114" s="105">
        <v>4728000</v>
      </c>
      <c r="V114" s="110"/>
      <c r="W114" s="108"/>
      <c r="X114" s="108"/>
      <c r="Y114" s="107"/>
      <c r="Z114" s="107"/>
      <c r="AA114" s="107"/>
      <c r="AB114" s="110">
        <f t="shared" si="5"/>
        <v>0</v>
      </c>
      <c r="AC114" s="115">
        <f t="shared" si="6"/>
        <v>4728000</v>
      </c>
      <c r="AD114" s="107">
        <v>0</v>
      </c>
      <c r="AE114" s="107">
        <v>0</v>
      </c>
      <c r="AF114" s="115">
        <f t="shared" si="8"/>
        <v>0</v>
      </c>
      <c r="AG114" s="117">
        <v>0</v>
      </c>
      <c r="AH114" s="118"/>
    </row>
    <row r="115" spans="1:34">
      <c r="A115" s="73">
        <f t="shared" si="7"/>
        <v>107</v>
      </c>
      <c r="B115" s="81" t="s">
        <v>347</v>
      </c>
      <c r="C115" s="75"/>
      <c r="D115" s="76" t="str">
        <f>VLOOKUP($B$9:$B$125,'[3]Hasil Validasi'!D$2:E$115,2,0)</f>
        <v>Data Bukti Potong/Pungut Valid</v>
      </c>
      <c r="E115" s="77" t="s">
        <v>348</v>
      </c>
      <c r="F115" s="78">
        <v>45444</v>
      </c>
      <c r="G115" s="78">
        <v>45657</v>
      </c>
      <c r="H115" s="40" t="s">
        <v>129</v>
      </c>
      <c r="I115" s="40" t="s">
        <v>109</v>
      </c>
      <c r="J115" s="40" t="s">
        <v>110</v>
      </c>
      <c r="K115" s="41">
        <v>0</v>
      </c>
      <c r="L115" s="40" t="s">
        <v>117</v>
      </c>
      <c r="M115" s="90"/>
      <c r="N115" s="91"/>
      <c r="O115" s="91"/>
      <c r="P115" s="92"/>
      <c r="Q115" s="103"/>
      <c r="R115" s="103"/>
      <c r="S115" s="103"/>
      <c r="T115" s="104"/>
      <c r="U115" s="105">
        <v>4650000</v>
      </c>
      <c r="V115" s="110"/>
      <c r="W115" s="108"/>
      <c r="X115" s="108"/>
      <c r="Y115" s="107"/>
      <c r="Z115" s="107"/>
      <c r="AA115" s="107"/>
      <c r="AB115" s="110">
        <f t="shared" si="5"/>
        <v>0</v>
      </c>
      <c r="AC115" s="115">
        <f t="shared" si="6"/>
        <v>4650000</v>
      </c>
      <c r="AD115" s="107">
        <v>0</v>
      </c>
      <c r="AE115" s="107">
        <v>0</v>
      </c>
      <c r="AF115" s="115">
        <f t="shared" si="8"/>
        <v>0</v>
      </c>
      <c r="AG115" s="117">
        <v>0</v>
      </c>
      <c r="AH115" s="118"/>
    </row>
    <row r="116" spans="1:34">
      <c r="A116" s="73">
        <f t="shared" si="7"/>
        <v>108</v>
      </c>
      <c r="B116" s="81" t="s">
        <v>349</v>
      </c>
      <c r="C116" s="75"/>
      <c r="D116" s="76" t="str">
        <f>VLOOKUP($B$9:$B$125,'[3]Hasil Validasi'!D$2:E$115,2,0)</f>
        <v>Data Bukti Potong/Pungut Valid</v>
      </c>
      <c r="E116" s="77" t="s">
        <v>350</v>
      </c>
      <c r="F116" s="78">
        <v>45444</v>
      </c>
      <c r="G116" s="78">
        <v>45657</v>
      </c>
      <c r="H116" s="40" t="s">
        <v>129</v>
      </c>
      <c r="I116" s="40" t="s">
        <v>109</v>
      </c>
      <c r="J116" s="40" t="s">
        <v>110</v>
      </c>
      <c r="K116" s="41">
        <v>0</v>
      </c>
      <c r="L116" s="40" t="s">
        <v>117</v>
      </c>
      <c r="M116" s="90"/>
      <c r="N116" s="91"/>
      <c r="O116" s="91"/>
      <c r="P116" s="92"/>
      <c r="Q116" s="103"/>
      <c r="R116" s="103"/>
      <c r="S116" s="103"/>
      <c r="T116" s="104"/>
      <c r="U116" s="105">
        <v>4869500</v>
      </c>
      <c r="V116" s="110"/>
      <c r="W116" s="108"/>
      <c r="X116" s="108"/>
      <c r="Y116" s="107"/>
      <c r="Z116" s="107"/>
      <c r="AA116" s="107"/>
      <c r="AB116" s="110">
        <f t="shared" si="5"/>
        <v>0</v>
      </c>
      <c r="AC116" s="115">
        <f t="shared" si="6"/>
        <v>4869500</v>
      </c>
      <c r="AD116" s="107">
        <v>0</v>
      </c>
      <c r="AE116" s="107">
        <v>0</v>
      </c>
      <c r="AF116" s="115">
        <f t="shared" si="8"/>
        <v>0</v>
      </c>
      <c r="AG116" s="117">
        <v>0</v>
      </c>
      <c r="AH116" s="118"/>
    </row>
    <row r="117" spans="1:34">
      <c r="A117" s="73">
        <f t="shared" si="7"/>
        <v>109</v>
      </c>
      <c r="B117" s="81" t="s">
        <v>351</v>
      </c>
      <c r="C117" s="75"/>
      <c r="D117" s="76" t="str">
        <f>VLOOKUP($B$9:$B$125,'[3]Hasil Validasi'!D$2:E$115,2,0)</f>
        <v>Data Bukti Potong/Pungut Valid</v>
      </c>
      <c r="E117" s="77" t="s">
        <v>352</v>
      </c>
      <c r="F117" s="78">
        <v>45444</v>
      </c>
      <c r="G117" s="78">
        <v>45657</v>
      </c>
      <c r="H117" s="40" t="s">
        <v>129</v>
      </c>
      <c r="I117" s="40" t="s">
        <v>109</v>
      </c>
      <c r="J117" s="40" t="s">
        <v>110</v>
      </c>
      <c r="K117" s="41">
        <v>0</v>
      </c>
      <c r="L117" s="40" t="s">
        <v>117</v>
      </c>
      <c r="M117" s="90"/>
      <c r="N117" s="91"/>
      <c r="O117" s="91"/>
      <c r="P117" s="92"/>
      <c r="Q117" s="103"/>
      <c r="R117" s="103"/>
      <c r="S117" s="103"/>
      <c r="T117" s="104"/>
      <c r="U117" s="105">
        <v>4867500</v>
      </c>
      <c r="V117" s="110"/>
      <c r="W117" s="108"/>
      <c r="X117" s="108"/>
      <c r="Y117" s="107"/>
      <c r="Z117" s="107"/>
      <c r="AA117" s="107"/>
      <c r="AB117" s="110">
        <f t="shared" si="5"/>
        <v>0</v>
      </c>
      <c r="AC117" s="115">
        <f t="shared" si="6"/>
        <v>4867500</v>
      </c>
      <c r="AD117" s="107">
        <v>0</v>
      </c>
      <c r="AE117" s="107">
        <v>0</v>
      </c>
      <c r="AF117" s="115">
        <f t="shared" si="8"/>
        <v>0</v>
      </c>
      <c r="AG117" s="117">
        <v>0</v>
      </c>
      <c r="AH117" s="118"/>
    </row>
    <row r="118" spans="1:34">
      <c r="A118" s="73">
        <f t="shared" si="7"/>
        <v>110</v>
      </c>
      <c r="B118" s="81" t="s">
        <v>353</v>
      </c>
      <c r="C118" s="75"/>
      <c r="D118" s="76" t="str">
        <f>VLOOKUP($B$9:$B$125,'[3]Hasil Validasi'!D$2:E$115,2,0)</f>
        <v>Data Bukti Potong/Pungut Valid</v>
      </c>
      <c r="E118" s="77" t="s">
        <v>354</v>
      </c>
      <c r="F118" s="78">
        <v>45444</v>
      </c>
      <c r="G118" s="78">
        <v>45657</v>
      </c>
      <c r="H118" s="40" t="s">
        <v>129</v>
      </c>
      <c r="I118" s="40" t="s">
        <v>109</v>
      </c>
      <c r="J118" s="40" t="s">
        <v>110</v>
      </c>
      <c r="K118" s="41">
        <v>0</v>
      </c>
      <c r="L118" s="40" t="s">
        <v>117</v>
      </c>
      <c r="M118" s="90"/>
      <c r="N118" s="91"/>
      <c r="O118" s="91"/>
      <c r="P118" s="92"/>
      <c r="Q118" s="103"/>
      <c r="R118" s="103"/>
      <c r="S118" s="103"/>
      <c r="T118" s="104"/>
      <c r="U118" s="105">
        <v>4836500</v>
      </c>
      <c r="V118" s="110"/>
      <c r="W118" s="108"/>
      <c r="X118" s="108"/>
      <c r="Y118" s="107"/>
      <c r="Z118" s="107"/>
      <c r="AA118" s="107"/>
      <c r="AB118" s="110">
        <f t="shared" si="5"/>
        <v>0</v>
      </c>
      <c r="AC118" s="115">
        <f t="shared" si="6"/>
        <v>4836500</v>
      </c>
      <c r="AD118" s="107">
        <v>0</v>
      </c>
      <c r="AE118" s="107">
        <v>0</v>
      </c>
      <c r="AF118" s="115">
        <f t="shared" si="8"/>
        <v>0</v>
      </c>
      <c r="AG118" s="117">
        <v>0</v>
      </c>
      <c r="AH118" s="118"/>
    </row>
    <row r="119" spans="1:34">
      <c r="A119" s="73">
        <f t="shared" si="7"/>
        <v>111</v>
      </c>
      <c r="B119" s="81" t="s">
        <v>355</v>
      </c>
      <c r="C119" s="75"/>
      <c r="D119" s="79" t="str">
        <f>VLOOKUP($B$9:$B$125,'[3]Hasil Validasi'!D$2:E$115,2,0)</f>
        <v>Nama Penerima Penghasilan tidak sesuai dengan NIK. 
</v>
      </c>
      <c r="E119" s="77" t="s">
        <v>356</v>
      </c>
      <c r="F119" s="78">
        <v>45444</v>
      </c>
      <c r="G119" s="78">
        <v>45657</v>
      </c>
      <c r="H119" s="40" t="s">
        <v>129</v>
      </c>
      <c r="I119" s="40" t="s">
        <v>109</v>
      </c>
      <c r="J119" s="40" t="s">
        <v>110</v>
      </c>
      <c r="K119" s="41">
        <v>0</v>
      </c>
      <c r="L119" s="40" t="s">
        <v>117</v>
      </c>
      <c r="M119" s="90"/>
      <c r="N119" s="91"/>
      <c r="O119" s="91"/>
      <c r="P119" s="92"/>
      <c r="Q119" s="103"/>
      <c r="R119" s="103"/>
      <c r="S119" s="103"/>
      <c r="T119" s="104"/>
      <c r="U119" s="105">
        <v>4602000</v>
      </c>
      <c r="V119" s="110"/>
      <c r="W119" s="108"/>
      <c r="X119" s="108"/>
      <c r="Y119" s="107"/>
      <c r="Z119" s="107"/>
      <c r="AA119" s="107"/>
      <c r="AB119" s="110">
        <f t="shared" si="5"/>
        <v>0</v>
      </c>
      <c r="AC119" s="115">
        <f t="shared" si="6"/>
        <v>4602000</v>
      </c>
      <c r="AD119" s="107">
        <v>0</v>
      </c>
      <c r="AE119" s="107">
        <v>0</v>
      </c>
      <c r="AF119" s="115">
        <f t="shared" si="8"/>
        <v>0</v>
      </c>
      <c r="AG119" s="117">
        <v>0</v>
      </c>
      <c r="AH119" s="118"/>
    </row>
    <row r="120" spans="1:34">
      <c r="A120" s="73">
        <f t="shared" si="7"/>
        <v>112</v>
      </c>
      <c r="B120" s="81" t="s">
        <v>357</v>
      </c>
      <c r="C120" s="75"/>
      <c r="D120" s="76" t="str">
        <f>VLOOKUP($B$9:$B$125,'[3]Hasil Validasi'!D$2:E$115,2,0)</f>
        <v>Data Bukti Potong/Pungut Valid</v>
      </c>
      <c r="E120" s="77" t="s">
        <v>358</v>
      </c>
      <c r="F120" s="78">
        <v>45444</v>
      </c>
      <c r="G120" s="78">
        <v>45657</v>
      </c>
      <c r="H120" s="40" t="s">
        <v>129</v>
      </c>
      <c r="I120" s="40" t="s">
        <v>135</v>
      </c>
      <c r="J120" s="40" t="s">
        <v>116</v>
      </c>
      <c r="K120" s="41">
        <v>0</v>
      </c>
      <c r="L120" s="40" t="s">
        <v>117</v>
      </c>
      <c r="M120" s="90"/>
      <c r="N120" s="91"/>
      <c r="O120" s="91"/>
      <c r="P120" s="92"/>
      <c r="Q120" s="103"/>
      <c r="R120" s="103"/>
      <c r="S120" s="103"/>
      <c r="T120" s="104"/>
      <c r="U120" s="105">
        <v>4999000</v>
      </c>
      <c r="V120" s="110"/>
      <c r="W120" s="108"/>
      <c r="X120" s="108"/>
      <c r="Y120" s="107"/>
      <c r="Z120" s="107"/>
      <c r="AA120" s="107"/>
      <c r="AB120" s="110">
        <f t="shared" si="5"/>
        <v>0</v>
      </c>
      <c r="AC120" s="115">
        <f t="shared" si="6"/>
        <v>4999000</v>
      </c>
      <c r="AD120" s="107">
        <v>0</v>
      </c>
      <c r="AE120" s="107">
        <v>0</v>
      </c>
      <c r="AF120" s="115">
        <f t="shared" si="8"/>
        <v>0</v>
      </c>
      <c r="AG120" s="117">
        <v>0</v>
      </c>
      <c r="AH120" s="118"/>
    </row>
    <row r="121" spans="1:34">
      <c r="A121" s="73">
        <f t="shared" si="7"/>
        <v>113</v>
      </c>
      <c r="B121" s="81" t="s">
        <v>359</v>
      </c>
      <c r="C121" s="75"/>
      <c r="D121" s="76" t="str">
        <f>VLOOKUP($B$9:$B$125,'[3]Hasil Validasi'!D$2:E$115,2,0)</f>
        <v>Data Bukti Potong/Pungut Valid</v>
      </c>
      <c r="E121" s="77" t="s">
        <v>360</v>
      </c>
      <c r="F121" s="78">
        <v>45444</v>
      </c>
      <c r="G121" s="78">
        <v>45657</v>
      </c>
      <c r="H121" s="40" t="s">
        <v>129</v>
      </c>
      <c r="I121" s="40" t="s">
        <v>109</v>
      </c>
      <c r="J121" s="40" t="s">
        <v>110</v>
      </c>
      <c r="K121" s="41">
        <v>0</v>
      </c>
      <c r="L121" s="40" t="s">
        <v>117</v>
      </c>
      <c r="M121" s="90"/>
      <c r="N121" s="91"/>
      <c r="O121" s="91"/>
      <c r="P121" s="92"/>
      <c r="Q121" s="103"/>
      <c r="R121" s="103"/>
      <c r="S121" s="103"/>
      <c r="T121" s="104"/>
      <c r="U121" s="105">
        <v>4604000</v>
      </c>
      <c r="V121" s="110"/>
      <c r="W121" s="108"/>
      <c r="X121" s="108"/>
      <c r="Y121" s="107"/>
      <c r="Z121" s="107"/>
      <c r="AA121" s="107"/>
      <c r="AB121" s="110">
        <f t="shared" si="5"/>
        <v>0</v>
      </c>
      <c r="AC121" s="115">
        <f t="shared" si="6"/>
        <v>4604000</v>
      </c>
      <c r="AD121" s="107">
        <v>0</v>
      </c>
      <c r="AE121" s="107">
        <v>0</v>
      </c>
      <c r="AF121" s="115">
        <f t="shared" si="8"/>
        <v>0</v>
      </c>
      <c r="AG121" s="117">
        <v>0</v>
      </c>
      <c r="AH121" s="118"/>
    </row>
    <row r="122" spans="1:34">
      <c r="A122" s="73">
        <f t="shared" si="7"/>
        <v>114</v>
      </c>
      <c r="B122" s="81" t="s">
        <v>361</v>
      </c>
      <c r="C122" s="75"/>
      <c r="D122" s="76" t="str">
        <f>VLOOKUP($B$9:$B$125,'[3]Hasil Validasi'!D$2:E$115,2,0)</f>
        <v>Data Bukti Potong/Pungut Valid</v>
      </c>
      <c r="E122" s="77" t="s">
        <v>362</v>
      </c>
      <c r="F122" s="78">
        <v>45444</v>
      </c>
      <c r="G122" s="78">
        <v>45657</v>
      </c>
      <c r="H122" s="40" t="s">
        <v>129</v>
      </c>
      <c r="I122" s="40" t="s">
        <v>109</v>
      </c>
      <c r="J122" s="40" t="s">
        <v>110</v>
      </c>
      <c r="K122" s="41">
        <v>0</v>
      </c>
      <c r="L122" s="40" t="s">
        <v>117</v>
      </c>
      <c r="M122" s="90"/>
      <c r="N122" s="91"/>
      <c r="O122" s="91"/>
      <c r="P122" s="92"/>
      <c r="Q122" s="103"/>
      <c r="R122" s="103"/>
      <c r="S122" s="103"/>
      <c r="T122" s="104"/>
      <c r="U122" s="105">
        <v>4876500</v>
      </c>
      <c r="V122" s="110"/>
      <c r="W122" s="108"/>
      <c r="X122" s="108"/>
      <c r="Y122" s="107"/>
      <c r="Z122" s="107"/>
      <c r="AA122" s="107"/>
      <c r="AB122" s="110">
        <f t="shared" si="5"/>
        <v>0</v>
      </c>
      <c r="AC122" s="115">
        <f t="shared" si="6"/>
        <v>4876500</v>
      </c>
      <c r="AD122" s="107">
        <v>0</v>
      </c>
      <c r="AE122" s="107">
        <v>0</v>
      </c>
      <c r="AF122" s="115">
        <f t="shared" si="8"/>
        <v>0</v>
      </c>
      <c r="AG122" s="117">
        <v>0</v>
      </c>
      <c r="AH122" s="118"/>
    </row>
    <row r="123" spans="1:34">
      <c r="A123" s="73">
        <f t="shared" si="7"/>
        <v>115</v>
      </c>
      <c r="B123" s="81" t="s">
        <v>363</v>
      </c>
      <c r="C123" s="75"/>
      <c r="D123" s="76" t="str">
        <f>VLOOKUP($B$9:$B$125,'[3]Hasil Validasi'!D$2:E$115,2,0)</f>
        <v>Data Bukti Potong/Pungut Valid</v>
      </c>
      <c r="E123" s="77" t="s">
        <v>364</v>
      </c>
      <c r="F123" s="78">
        <v>45444</v>
      </c>
      <c r="G123" s="78">
        <v>45657</v>
      </c>
      <c r="H123" s="40" t="s">
        <v>129</v>
      </c>
      <c r="I123" s="40" t="s">
        <v>109</v>
      </c>
      <c r="J123" s="40" t="s">
        <v>110</v>
      </c>
      <c r="K123" s="41">
        <v>0</v>
      </c>
      <c r="L123" s="40" t="s">
        <v>117</v>
      </c>
      <c r="M123" s="90"/>
      <c r="N123" s="91"/>
      <c r="O123" s="91"/>
      <c r="P123" s="92"/>
      <c r="Q123" s="103"/>
      <c r="R123" s="103"/>
      <c r="S123" s="103"/>
      <c r="T123" s="104"/>
      <c r="U123" s="105">
        <v>4604500</v>
      </c>
      <c r="V123" s="110"/>
      <c r="W123" s="108"/>
      <c r="X123" s="108"/>
      <c r="Y123" s="107"/>
      <c r="Z123" s="107"/>
      <c r="AA123" s="107"/>
      <c r="AB123" s="110">
        <f t="shared" si="5"/>
        <v>0</v>
      </c>
      <c r="AC123" s="115">
        <f t="shared" si="6"/>
        <v>4604500</v>
      </c>
      <c r="AD123" s="107">
        <v>0</v>
      </c>
      <c r="AE123" s="107">
        <v>0</v>
      </c>
      <c r="AF123" s="115">
        <f t="shared" si="8"/>
        <v>0</v>
      </c>
      <c r="AG123" s="117">
        <v>0</v>
      </c>
      <c r="AH123" s="118"/>
    </row>
    <row r="124" spans="1:34">
      <c r="A124" s="73">
        <f t="shared" si="7"/>
        <v>116</v>
      </c>
      <c r="B124" s="81" t="s">
        <v>365</v>
      </c>
      <c r="C124" s="75"/>
      <c r="D124" s="76" t="str">
        <f>VLOOKUP($B$9:$B$125,'[3]Hasil Validasi'!D$2:E$115,2,0)</f>
        <v>Data Bukti Potong/Pungut Valid</v>
      </c>
      <c r="E124" s="77" t="s">
        <v>366</v>
      </c>
      <c r="F124" s="78">
        <v>45444</v>
      </c>
      <c r="G124" s="78">
        <v>45657</v>
      </c>
      <c r="H124" s="40" t="s">
        <v>129</v>
      </c>
      <c r="I124" s="40" t="s">
        <v>109</v>
      </c>
      <c r="J124" s="40" t="s">
        <v>110</v>
      </c>
      <c r="K124" s="41">
        <v>0</v>
      </c>
      <c r="L124" s="40" t="s">
        <v>117</v>
      </c>
      <c r="M124" s="90"/>
      <c r="N124" s="91"/>
      <c r="O124" s="91"/>
      <c r="P124" s="92"/>
      <c r="Q124" s="103"/>
      <c r="R124" s="103"/>
      <c r="S124" s="103"/>
      <c r="T124" s="104"/>
      <c r="U124" s="105">
        <v>4793500</v>
      </c>
      <c r="V124" s="110"/>
      <c r="W124" s="108"/>
      <c r="X124" s="108"/>
      <c r="Y124" s="107"/>
      <c r="Z124" s="107"/>
      <c r="AA124" s="107"/>
      <c r="AB124" s="110">
        <f t="shared" si="5"/>
        <v>0</v>
      </c>
      <c r="AC124" s="115">
        <f t="shared" si="6"/>
        <v>4793500</v>
      </c>
      <c r="AD124" s="107">
        <v>0</v>
      </c>
      <c r="AE124" s="107">
        <v>0</v>
      </c>
      <c r="AF124" s="115">
        <f t="shared" si="8"/>
        <v>0</v>
      </c>
      <c r="AG124" s="117">
        <v>0</v>
      </c>
      <c r="AH124" s="118"/>
    </row>
    <row r="125" spans="1:34">
      <c r="A125" s="73">
        <f t="shared" si="7"/>
        <v>117</v>
      </c>
      <c r="B125" s="81" t="s">
        <v>367</v>
      </c>
      <c r="C125" s="75"/>
      <c r="D125" s="79" t="str">
        <f>VLOOKUP($B$9:$B$125,'[3]Hasil Validasi'!D$2:E$115,2,0)</f>
        <v>Nama Penerima Penghasilan tidak sesuai dengan NIK. 
</v>
      </c>
      <c r="E125" s="77" t="s">
        <v>368</v>
      </c>
      <c r="F125" s="78">
        <v>45444</v>
      </c>
      <c r="G125" s="78">
        <v>45657</v>
      </c>
      <c r="H125" s="40" t="s">
        <v>129</v>
      </c>
      <c r="I125" s="40" t="s">
        <v>120</v>
      </c>
      <c r="J125" s="40" t="s">
        <v>116</v>
      </c>
      <c r="K125" s="41">
        <v>0</v>
      </c>
      <c r="L125" s="40" t="s">
        <v>117</v>
      </c>
      <c r="M125" s="90"/>
      <c r="N125" s="91"/>
      <c r="O125" s="91"/>
      <c r="P125" s="92"/>
      <c r="Q125" s="103"/>
      <c r="R125" s="103"/>
      <c r="S125" s="103"/>
      <c r="T125" s="104"/>
      <c r="U125" s="105">
        <v>4770000</v>
      </c>
      <c r="V125" s="110"/>
      <c r="W125" s="108"/>
      <c r="X125" s="108"/>
      <c r="Y125" s="107"/>
      <c r="Z125" s="107"/>
      <c r="AA125" s="107"/>
      <c r="AB125" s="110">
        <f t="shared" si="5"/>
        <v>0</v>
      </c>
      <c r="AC125" s="115">
        <f t="shared" si="6"/>
        <v>4770000</v>
      </c>
      <c r="AD125" s="107">
        <v>0</v>
      </c>
      <c r="AE125" s="107">
        <v>0</v>
      </c>
      <c r="AF125" s="115">
        <f t="shared" si="8"/>
        <v>0</v>
      </c>
      <c r="AG125" s="117">
        <v>0</v>
      </c>
      <c r="AH125" s="118"/>
    </row>
    <row r="126" hidden="1" spans="1:34">
      <c r="A126" s="73"/>
      <c r="B126" s="81"/>
      <c r="C126" s="75"/>
      <c r="D126" s="76"/>
      <c r="E126" s="77"/>
      <c r="F126" s="78"/>
      <c r="G126" s="78"/>
      <c r="H126" s="40"/>
      <c r="I126" s="40"/>
      <c r="J126" s="40"/>
      <c r="K126" s="41"/>
      <c r="L126" s="40"/>
      <c r="M126" s="90"/>
      <c r="N126" s="91"/>
      <c r="O126" s="91"/>
      <c r="P126" s="92"/>
      <c r="Q126" s="103"/>
      <c r="R126" s="103"/>
      <c r="S126" s="103"/>
      <c r="T126" s="104"/>
      <c r="U126" s="105"/>
      <c r="V126" s="110"/>
      <c r="W126" s="108"/>
      <c r="X126" s="108"/>
      <c r="Y126" s="107"/>
      <c r="Z126" s="107"/>
      <c r="AA126" s="107"/>
      <c r="AB126" s="110">
        <f t="shared" si="5"/>
        <v>0</v>
      </c>
      <c r="AC126" s="115">
        <f t="shared" si="6"/>
        <v>0</v>
      </c>
      <c r="AD126" s="107">
        <v>0</v>
      </c>
      <c r="AE126" s="107">
        <v>0</v>
      </c>
      <c r="AF126" s="115">
        <f t="shared" si="8"/>
        <v>0</v>
      </c>
      <c r="AG126" s="117">
        <v>0</v>
      </c>
      <c r="AH126" s="118"/>
    </row>
    <row r="127" s="60" customFormat="1" spans="1:33">
      <c r="A127" s="119" t="s">
        <v>149</v>
      </c>
      <c r="B127" s="120"/>
      <c r="C127" s="120"/>
      <c r="D127" s="120"/>
      <c r="E127" s="120"/>
      <c r="F127" s="120"/>
      <c r="G127" s="120"/>
      <c r="H127" s="120"/>
      <c r="I127" s="120"/>
      <c r="J127" s="120"/>
      <c r="K127" s="120"/>
      <c r="L127" s="120"/>
      <c r="M127" s="126"/>
      <c r="N127" s="127"/>
      <c r="O127" s="128"/>
      <c r="P127" s="129"/>
      <c r="Q127" s="103"/>
      <c r="R127" s="103"/>
      <c r="S127" s="103"/>
      <c r="T127" s="104"/>
      <c r="U127" s="131">
        <f t="shared" ref="U127:AG127" si="9">SUM(U9:U126)</f>
        <v>542586500</v>
      </c>
      <c r="V127" s="131">
        <f t="shared" si="9"/>
        <v>0</v>
      </c>
      <c r="W127" s="131">
        <f t="shared" si="9"/>
        <v>0</v>
      </c>
      <c r="X127" s="131">
        <f t="shared" si="9"/>
        <v>0</v>
      </c>
      <c r="Y127" s="131">
        <f t="shared" si="9"/>
        <v>0</v>
      </c>
      <c r="Z127" s="131">
        <f t="shared" si="9"/>
        <v>0</v>
      </c>
      <c r="AA127" s="131">
        <f t="shared" si="9"/>
        <v>0</v>
      </c>
      <c r="AB127" s="131">
        <f t="shared" si="9"/>
        <v>0</v>
      </c>
      <c r="AC127" s="131">
        <f t="shared" si="9"/>
        <v>542586500</v>
      </c>
      <c r="AD127" s="131">
        <f t="shared" si="9"/>
        <v>0</v>
      </c>
      <c r="AE127" s="131">
        <f t="shared" si="9"/>
        <v>0</v>
      </c>
      <c r="AF127" s="131">
        <f t="shared" si="9"/>
        <v>0</v>
      </c>
      <c r="AG127" s="133">
        <f t="shared" si="9"/>
        <v>0</v>
      </c>
    </row>
    <row r="128" spans="3:20">
      <c r="C128" s="121"/>
      <c r="D128" s="122"/>
      <c r="E128" s="123"/>
      <c r="F128" s="124"/>
      <c r="G128" s="124"/>
      <c r="H128" s="125"/>
      <c r="I128" s="125"/>
      <c r="J128" s="125"/>
      <c r="K128" s="125"/>
      <c r="L128" s="125"/>
      <c r="P128" s="130"/>
      <c r="T128" s="132"/>
    </row>
    <row r="129" spans="31:33">
      <c r="AE129" s="138" t="s">
        <v>150</v>
      </c>
      <c r="AF129" s="138"/>
      <c r="AG129" s="142">
        <f>AG127</f>
        <v>0</v>
      </c>
    </row>
    <row r="130" spans="1:33">
      <c r="A130" s="134"/>
      <c r="B130" s="135"/>
      <c r="C130" s="136"/>
      <c r="D130" s="135"/>
      <c r="E130" s="135"/>
      <c r="F130" s="135"/>
      <c r="G130" s="135"/>
      <c r="H130" s="135"/>
      <c r="AE130" s="138" t="s">
        <v>151</v>
      </c>
      <c r="AF130" s="138"/>
      <c r="AG130" s="107">
        <v>0</v>
      </c>
    </row>
    <row r="131" spans="1:33">
      <c r="A131" s="134"/>
      <c r="AE131" s="139" t="s">
        <v>152</v>
      </c>
      <c r="AF131" s="139"/>
      <c r="AG131" s="143"/>
    </row>
    <row r="132" spans="1:33">
      <c r="A132" s="134"/>
      <c r="AE132" s="139" t="s">
        <v>153</v>
      </c>
      <c r="AF132" s="139"/>
      <c r="AG132" s="143"/>
    </row>
    <row r="133" spans="1:33">
      <c r="A133" s="137" t="s">
        <v>157</v>
      </c>
      <c r="AE133" s="140" t="s">
        <v>154</v>
      </c>
      <c r="AF133" s="141"/>
      <c r="AG133" s="143"/>
    </row>
    <row r="134" spans="31:33">
      <c r="AE134" s="138" t="s">
        <v>155</v>
      </c>
      <c r="AF134" s="138"/>
      <c r="AG134" s="144">
        <f>SUM(AG129:AG133)</f>
        <v>0</v>
      </c>
    </row>
  </sheetData>
  <autoFilter ref="A8:AG127">
    <filterColumn colId="28">
      <filters>
        <filter val="5.000.000"/>
        <filter val="4.500.000"/>
        <filter val="4.505.500"/>
        <filter val="4.508.000"/>
        <filter val="4.523.000"/>
        <filter val="4.533.500"/>
        <filter val="4.542.000"/>
        <filter val="4.543.500"/>
        <filter val="542.586.500"/>
        <filter val="4.553.000"/>
        <filter val="4.560.500"/>
        <filter val="4.561.000"/>
        <filter val="4.562.500"/>
        <filter val="4.578.000"/>
        <filter val="4.584.500"/>
        <filter val="4.593.000"/>
        <filter val="4.596.000"/>
        <filter val="4.602.000"/>
        <filter val="4.604.000"/>
        <filter val="4.604.500"/>
        <filter val="4.612.000"/>
        <filter val="4.613.500"/>
        <filter val="4.621.500"/>
        <filter val="4.625.000"/>
        <filter val="4.627.500"/>
        <filter val="4.631.500"/>
        <filter val="4.632.500"/>
        <filter val="4.634.000"/>
        <filter val="4.634.500"/>
        <filter val="4.640.000"/>
        <filter val="4.643.000"/>
        <filter val="4.646.500"/>
        <filter val="4.650.000"/>
        <filter val="4.653.500"/>
        <filter val="4.654.500"/>
        <filter val="4.655.000"/>
        <filter val="4.655.500"/>
        <filter val="4.656.000"/>
        <filter val="4.661.000"/>
        <filter val="4.665.500"/>
        <filter val="4.674.000"/>
        <filter val="4.689.500"/>
        <filter val="4.708.500"/>
        <filter val="4.718.500"/>
        <filter val="4.720.500"/>
        <filter val="4.728.000"/>
        <filter val="4.745.500"/>
        <filter val="4.748.500"/>
        <filter val="4.757.000"/>
        <filter val="4.759.000"/>
        <filter val="4.764.500"/>
        <filter val="4.765.500"/>
        <filter val="4.769.500"/>
        <filter val="4.770.000"/>
        <filter val="4.777.000"/>
        <filter val="4.779.000"/>
        <filter val="4.786.500"/>
        <filter val="4.793.500"/>
        <filter val="4.802.500"/>
        <filter val="4.804.000"/>
        <filter val="4.806.000"/>
        <filter val="4.812.000"/>
        <filter val="4.813.500"/>
        <filter val="4.820.500"/>
        <filter val="4.823.500"/>
        <filter val="4.828.000"/>
        <filter val="4.831.500"/>
        <filter val="4.832.500"/>
        <filter val="4.834.000"/>
        <filter val="4.836.500"/>
        <filter val="4.837.000"/>
        <filter val="4.838.000"/>
        <filter val="4.839.000"/>
        <filter val="4.843.500"/>
        <filter val="4.860.000"/>
        <filter val="4.861.000"/>
        <filter val="4.863.500"/>
        <filter val="4.867.500"/>
        <filter val="4.869.500"/>
        <filter val="4.870.000"/>
        <filter val="4.875.500"/>
        <filter val="4.876.500"/>
        <filter val="4.901.500"/>
        <filter val="4.903.000"/>
        <filter val="4.907.500"/>
        <filter val="4.908.500"/>
        <filter val="4.912.000"/>
        <filter val="4.916.500"/>
        <filter val="4.919.000"/>
        <filter val="4.925.000"/>
        <filter val="4.927.000"/>
        <filter val="4.927.500"/>
        <filter val="4.930.000"/>
        <filter val="4.940.500"/>
        <filter val="4.945.000"/>
        <filter val="4.950.000"/>
        <filter val="4.965.000"/>
        <filter val="4.980.000"/>
        <filter val="4.989.500"/>
        <filter val="4.993.500"/>
        <filter val="4.996.000"/>
        <filter val="4.999.000"/>
      </filters>
    </filterColumn>
    <extLst/>
  </autoFilter>
  <mergeCells count="43">
    <mergeCell ref="A4:T4"/>
    <mergeCell ref="U4:AG4"/>
    <mergeCell ref="B5:L5"/>
    <mergeCell ref="M5:T5"/>
    <mergeCell ref="U5:AG5"/>
    <mergeCell ref="Q6:S6"/>
    <mergeCell ref="V6:AB6"/>
    <mergeCell ref="AD6:AF6"/>
    <mergeCell ref="Y7:AB7"/>
    <mergeCell ref="AD7:AF7"/>
    <mergeCell ref="A127:M127"/>
    <mergeCell ref="AE129:AF129"/>
    <mergeCell ref="AE130:AF130"/>
    <mergeCell ref="AE131:AF131"/>
    <mergeCell ref="AE132:AF132"/>
    <mergeCell ref="AE133:AF133"/>
    <mergeCell ref="AE134:AF134"/>
    <mergeCell ref="A5:A8"/>
    <mergeCell ref="B6:B8"/>
    <mergeCell ref="C6:C8"/>
    <mergeCell ref="D6:D8"/>
    <mergeCell ref="E6:E8"/>
    <mergeCell ref="F6:F8"/>
    <mergeCell ref="G6:G8"/>
    <mergeCell ref="H6:H8"/>
    <mergeCell ref="I6:I8"/>
    <mergeCell ref="J6:J8"/>
    <mergeCell ref="K6:K8"/>
    <mergeCell ref="L6:L8"/>
    <mergeCell ref="M6:M8"/>
    <mergeCell ref="N6:N8"/>
    <mergeCell ref="O6:O8"/>
    <mergeCell ref="P6:P8"/>
    <mergeCell ref="Q7:Q8"/>
    <mergeCell ref="R7:R8"/>
    <mergeCell ref="S7:S8"/>
    <mergeCell ref="T6:T8"/>
    <mergeCell ref="U6:U8"/>
    <mergeCell ref="V7:V8"/>
    <mergeCell ref="W7:W8"/>
    <mergeCell ref="X7:X8"/>
    <mergeCell ref="AC6:AC8"/>
    <mergeCell ref="AG6:AG8"/>
  </mergeCells>
  <conditionalFormatting sqref="U9">
    <cfRule type="cellIs" dxfId="1" priority="31" operator="equal">
      <formula>"4 (2)"</formula>
    </cfRule>
    <cfRule type="cellIs" dxfId="2" priority="32" operator="equal">
      <formula>23</formula>
    </cfRule>
  </conditionalFormatting>
  <conditionalFormatting sqref="B21">
    <cfRule type="duplicateValues" dxfId="0" priority="21"/>
  </conditionalFormatting>
  <conditionalFormatting sqref="M21">
    <cfRule type="cellIs" dxfId="1" priority="23" operator="equal">
      <formula>"4 (2)"</formula>
    </cfRule>
    <cfRule type="cellIs" dxfId="2" priority="24" operator="equal">
      <formula>23</formula>
    </cfRule>
  </conditionalFormatting>
  <conditionalFormatting sqref="N21:O21">
    <cfRule type="containsText" dxfId="3" priority="22" operator="between" text="RENT">
      <formula>NOT(ISERROR(SEARCH("RENT",N21)))</formula>
    </cfRule>
  </conditionalFormatting>
  <conditionalFormatting sqref="AH21">
    <cfRule type="duplicateValues" dxfId="0" priority="25"/>
  </conditionalFormatting>
  <conditionalFormatting sqref="B22">
    <cfRule type="duplicateValues" dxfId="0" priority="16"/>
  </conditionalFormatting>
  <conditionalFormatting sqref="M22">
    <cfRule type="cellIs" dxfId="1" priority="18" operator="equal">
      <formula>"4 (2)"</formula>
    </cfRule>
    <cfRule type="cellIs" dxfId="2" priority="19" operator="equal">
      <formula>23</formula>
    </cfRule>
  </conditionalFormatting>
  <conditionalFormatting sqref="N22:O22">
    <cfRule type="containsText" dxfId="3" priority="17" operator="between" text="RENT">
      <formula>NOT(ISERROR(SEARCH("RENT",N22)))</formula>
    </cfRule>
  </conditionalFormatting>
  <conditionalFormatting sqref="AH22">
    <cfRule type="duplicateValues" dxfId="0" priority="20"/>
  </conditionalFormatting>
  <conditionalFormatting sqref="U126">
    <cfRule type="cellIs" dxfId="1" priority="11" operator="equal">
      <formula>"4 (2)"</formula>
    </cfRule>
    <cfRule type="cellIs" dxfId="2" priority="12" operator="equal">
      <formula>23</formula>
    </cfRule>
  </conditionalFormatting>
  <conditionalFormatting sqref="B9:B13">
    <cfRule type="duplicateValues" dxfId="0" priority="26"/>
  </conditionalFormatting>
  <conditionalFormatting sqref="B9:B125">
    <cfRule type="duplicateValues" dxfId="0" priority="1"/>
  </conditionalFormatting>
  <conditionalFormatting sqref="B14:B16">
    <cfRule type="duplicateValues" dxfId="0" priority="27"/>
  </conditionalFormatting>
  <conditionalFormatting sqref="B17:B20">
    <cfRule type="duplicateValues" dxfId="0" priority="40"/>
  </conditionalFormatting>
  <conditionalFormatting sqref="B25:B43">
    <cfRule type="duplicateValues" dxfId="0" priority="6"/>
  </conditionalFormatting>
  <conditionalFormatting sqref="M9:M16">
    <cfRule type="cellIs" dxfId="1" priority="34" operator="equal">
      <formula>"4 (2)"</formula>
    </cfRule>
    <cfRule type="cellIs" dxfId="2" priority="35" operator="equal">
      <formula>23</formula>
    </cfRule>
  </conditionalFormatting>
  <conditionalFormatting sqref="M17:M20">
    <cfRule type="cellIs" dxfId="1" priority="29" operator="equal">
      <formula>"4 (2)"</formula>
    </cfRule>
    <cfRule type="cellIs" dxfId="2" priority="30" operator="equal">
      <formula>23</formula>
    </cfRule>
  </conditionalFormatting>
  <conditionalFormatting sqref="M25:M43">
    <cfRule type="cellIs" dxfId="1" priority="8" operator="equal">
      <formula>"4 (2)"</formula>
    </cfRule>
    <cfRule type="cellIs" dxfId="2" priority="9" operator="equal">
      <formula>23</formula>
    </cfRule>
  </conditionalFormatting>
  <conditionalFormatting sqref="U10:U22">
    <cfRule type="cellIs" dxfId="1" priority="4" operator="equal">
      <formula>"4 (2)"</formula>
    </cfRule>
    <cfRule type="cellIs" dxfId="2" priority="5" operator="equal">
      <formula>23</formula>
    </cfRule>
  </conditionalFormatting>
  <conditionalFormatting sqref="U23:U125">
    <cfRule type="cellIs" dxfId="1" priority="2" operator="equal">
      <formula>"4 (2)"</formula>
    </cfRule>
    <cfRule type="cellIs" dxfId="2" priority="3" operator="equal">
      <formula>23</formula>
    </cfRule>
  </conditionalFormatting>
  <conditionalFormatting sqref="AH9:AH13">
    <cfRule type="duplicateValues" dxfId="0" priority="37"/>
  </conditionalFormatting>
  <conditionalFormatting sqref="AH14:AH16">
    <cfRule type="duplicateValues" dxfId="0" priority="38"/>
  </conditionalFormatting>
  <conditionalFormatting sqref="AH17:AH20">
    <cfRule type="duplicateValues" dxfId="0" priority="39"/>
  </conditionalFormatting>
  <conditionalFormatting sqref="AH25:AH43">
    <cfRule type="duplicateValues" dxfId="0" priority="10"/>
  </conditionalFormatting>
  <conditionalFormatting sqref="B128:B1048576 B1:B8">
    <cfRule type="duplicateValues" dxfId="0" priority="36"/>
  </conditionalFormatting>
  <conditionalFormatting sqref="N9:O16">
    <cfRule type="containsText" dxfId="3" priority="33" operator="between" text="RENT">
      <formula>NOT(ISERROR(SEARCH("RENT",N9)))</formula>
    </cfRule>
  </conditionalFormatting>
  <conditionalFormatting sqref="N17:O20">
    <cfRule type="containsText" dxfId="3" priority="28" operator="between" text="RENT">
      <formula>NOT(ISERROR(SEARCH("RENT",N17)))</formula>
    </cfRule>
  </conditionalFormatting>
  <conditionalFormatting sqref="B23:B24 B44:B126">
    <cfRule type="duplicateValues" dxfId="0" priority="42"/>
  </conditionalFormatting>
  <conditionalFormatting sqref="M23:M24 M44:M126">
    <cfRule type="cellIs" dxfId="1" priority="14" operator="equal">
      <formula>"4 (2)"</formula>
    </cfRule>
    <cfRule type="cellIs" dxfId="2" priority="15" operator="equal">
      <formula>23</formula>
    </cfRule>
  </conditionalFormatting>
  <conditionalFormatting sqref="N23:O24 N44:O126">
    <cfRule type="containsText" dxfId="3" priority="13" operator="between" text="RENT">
      <formula>NOT(ISERROR(SEARCH("RENT",N23)))</formula>
    </cfRule>
  </conditionalFormatting>
  <conditionalFormatting sqref="AH23:AH24 AH44:AH126">
    <cfRule type="duplicateValues" dxfId="0" priority="41"/>
  </conditionalFormatting>
  <conditionalFormatting sqref="N25:O43">
    <cfRule type="containsText" dxfId="3" priority="7" operator="between" text="RENT">
      <formula>NOT(ISERROR(SEARCH("RENT",N25)))</formula>
    </cfRule>
  </conditionalFormatting>
  <pageMargins left="0.708661417322835" right="0.708661417322835" top="0.748031496062992" bottom="0.748031496062992" header="0.31496062992126" footer="0.31496062992126"/>
  <pageSetup paperSize="9" scale="22" orientation="landscape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5"/>
  <sheetViews>
    <sheetView zoomScale="64" zoomScaleNormal="64" workbookViewId="0">
      <selection activeCell="L7" sqref="L7"/>
    </sheetView>
  </sheetViews>
  <sheetFormatPr defaultColWidth="9.14166666666667" defaultRowHeight="13.5"/>
  <cols>
    <col min="1" max="1" width="5.56666666666667" style="20" customWidth="1"/>
    <col min="2" max="2" width="36.2833333333333" style="20" customWidth="1"/>
    <col min="3" max="3" width="27.5666666666667" style="20" customWidth="1"/>
    <col min="4" max="4" width="20.1416666666667" style="20" customWidth="1"/>
    <col min="5" max="5" width="12" style="20" customWidth="1"/>
    <col min="6" max="7" width="9.425" style="20" customWidth="1"/>
    <col min="8" max="8" width="16.425" style="20" customWidth="1"/>
    <col min="9" max="9" width="20.8583333333333" style="20" customWidth="1"/>
    <col min="10" max="10" width="14.7083333333333" style="20" customWidth="1"/>
    <col min="11" max="11" width="17" style="20" customWidth="1"/>
    <col min="12" max="12" width="22.7083333333333" style="20" customWidth="1"/>
    <col min="13" max="13" width="10" style="20" customWidth="1"/>
    <col min="14" max="16384" width="9.14166666666667" style="20"/>
  </cols>
  <sheetData>
    <row r="1" spans="1:1">
      <c r="A1" s="17" t="s">
        <v>0</v>
      </c>
    </row>
    <row r="2" spans="1:1">
      <c r="A2" s="21" t="s">
        <v>369</v>
      </c>
    </row>
    <row r="3" spans="1:1">
      <c r="A3" s="21"/>
    </row>
    <row r="4" ht="15" customHeight="1" spans="1:12">
      <c r="A4" s="22" t="s">
        <v>68</v>
      </c>
      <c r="B4" s="23" t="s">
        <v>69</v>
      </c>
      <c r="C4" s="24"/>
      <c r="D4" s="24"/>
      <c r="E4" s="24"/>
      <c r="F4" s="24"/>
      <c r="G4" s="24"/>
      <c r="H4" s="25"/>
      <c r="I4" s="25" t="s">
        <v>70</v>
      </c>
      <c r="J4" s="25"/>
      <c r="K4" s="25"/>
      <c r="L4" s="50" t="s">
        <v>71</v>
      </c>
    </row>
    <row r="5" ht="30" customHeight="1" spans="1:12">
      <c r="A5" s="26"/>
      <c r="B5" s="27" t="s">
        <v>370</v>
      </c>
      <c r="C5" s="22" t="s">
        <v>74</v>
      </c>
      <c r="D5" s="22" t="s">
        <v>75</v>
      </c>
      <c r="E5" s="27" t="s">
        <v>371</v>
      </c>
      <c r="F5" s="28" t="s">
        <v>79</v>
      </c>
      <c r="G5" s="29" t="s">
        <v>80</v>
      </c>
      <c r="H5" s="30" t="s">
        <v>372</v>
      </c>
      <c r="I5" s="30" t="s">
        <v>373</v>
      </c>
      <c r="J5" s="25" t="s">
        <v>85</v>
      </c>
      <c r="K5" s="30" t="s">
        <v>374</v>
      </c>
      <c r="L5" s="51" t="s">
        <v>92</v>
      </c>
    </row>
    <row r="6" ht="23.25" customHeight="1" spans="1:12">
      <c r="A6" s="31"/>
      <c r="B6" s="32"/>
      <c r="C6" s="31"/>
      <c r="D6" s="31"/>
      <c r="E6" s="32"/>
      <c r="F6" s="33"/>
      <c r="G6" s="34"/>
      <c r="H6" s="30"/>
      <c r="I6" s="30"/>
      <c r="J6" s="25"/>
      <c r="K6" s="30"/>
      <c r="L6" s="52"/>
    </row>
    <row r="7" ht="39" customHeight="1" spans="1:13">
      <c r="A7" s="35">
        <v>1</v>
      </c>
      <c r="B7" s="36"/>
      <c r="C7" s="37"/>
      <c r="D7" s="38"/>
      <c r="E7" s="39"/>
      <c r="F7" s="40" t="e">
        <f>VLOOKUP($E$7:$E$28,[2]Sheet1!$G$2:$H$9,2,0)</f>
        <v>#N/A</v>
      </c>
      <c r="G7" s="41">
        <f>IFERROR(IF(F7="TER A",VLOOKUP(I7,Sheet1!$C$1:$E$45,3),IF(F7="TER B",VLOOKUP(I7,Sheet1!$C$46:$E$85,3),IF(F7="TER C",VLOOKUP(I7,Sheet1!$C$86:$E$126,3)))),0)</f>
        <v>0</v>
      </c>
      <c r="H7" s="42"/>
      <c r="I7" s="53"/>
      <c r="J7" s="54"/>
      <c r="K7" s="42">
        <f>I7-L7</f>
        <v>0</v>
      </c>
      <c r="L7" s="55"/>
      <c r="M7" s="56"/>
    </row>
    <row r="8" ht="39" customHeight="1" spans="1:13">
      <c r="A8" s="43">
        <v>2</v>
      </c>
      <c r="B8" s="36"/>
      <c r="C8" s="37"/>
      <c r="D8" s="38"/>
      <c r="E8" s="39"/>
      <c r="F8" s="40" t="e">
        <f>VLOOKUP($E$7:$E$28,[2]Sheet1!$G$2:$H$9,2,0)</f>
        <v>#N/A</v>
      </c>
      <c r="G8" s="41">
        <f>IFERROR(IF(F8="TER A",VLOOKUP(I8,Sheet1!$C$1:$E$45,3),IF(F8="TER B",VLOOKUP(I8,Sheet1!$C$46:$E$85,3),IF(F8="TER C",VLOOKUP(I8,Sheet1!$C$86:$E$126,3)))),0)</f>
        <v>0</v>
      </c>
      <c r="H8" s="42"/>
      <c r="I8" s="53"/>
      <c r="J8" s="54"/>
      <c r="K8" s="42">
        <f t="shared" ref="K8:K28" si="0">I8-L8</f>
        <v>0</v>
      </c>
      <c r="L8" s="55"/>
      <c r="M8" s="56"/>
    </row>
    <row r="9" ht="39" customHeight="1" spans="1:13">
      <c r="A9" s="35">
        <v>3</v>
      </c>
      <c r="B9" s="36"/>
      <c r="C9" s="37"/>
      <c r="D9" s="38"/>
      <c r="E9" s="39"/>
      <c r="F9" s="40" t="e">
        <f>VLOOKUP($E$7:$E$28,[2]Sheet1!$G$2:$H$9,2,0)</f>
        <v>#N/A</v>
      </c>
      <c r="G9" s="41">
        <f>IFERROR(IF(F9="TER A",VLOOKUP(I9,Sheet1!$C$1:$E$45,3),IF(F9="TER B",VLOOKUP(I9,Sheet1!$C$46:$E$85,3),IF(F9="TER C",VLOOKUP(I9,Sheet1!$C$86:$E$126,3)))),0)</f>
        <v>0</v>
      </c>
      <c r="H9" s="42"/>
      <c r="I9" s="53"/>
      <c r="J9" s="54"/>
      <c r="K9" s="42">
        <f t="shared" si="0"/>
        <v>0</v>
      </c>
      <c r="L9" s="55"/>
      <c r="M9" s="56"/>
    </row>
    <row r="10" ht="39" customHeight="1" spans="1:13">
      <c r="A10" s="43">
        <v>4</v>
      </c>
      <c r="B10" s="36"/>
      <c r="C10" s="37"/>
      <c r="D10" s="38"/>
      <c r="E10" s="39"/>
      <c r="F10" s="40" t="e">
        <f>VLOOKUP($E$7:$E$28,[2]Sheet1!$G$2:$H$9,2,0)</f>
        <v>#N/A</v>
      </c>
      <c r="G10" s="41">
        <f>IFERROR(IF(F10="TER A",VLOOKUP(I10,Sheet1!$C$1:$E$45,3),IF(F10="TER B",VLOOKUP(I10,Sheet1!$C$46:$E$85,3),IF(F10="TER C",VLOOKUP(I10,Sheet1!$C$86:$E$126,3)))),0)</f>
        <v>0</v>
      </c>
      <c r="H10" s="42"/>
      <c r="I10" s="53"/>
      <c r="J10" s="54"/>
      <c r="K10" s="42">
        <f t="shared" si="0"/>
        <v>0</v>
      </c>
      <c r="L10" s="55"/>
      <c r="M10" s="56"/>
    </row>
    <row r="11" ht="39" customHeight="1" spans="1:13">
      <c r="A11" s="35">
        <v>5</v>
      </c>
      <c r="B11" s="36"/>
      <c r="C11" s="37"/>
      <c r="D11" s="38"/>
      <c r="E11" s="39"/>
      <c r="F11" s="40" t="e">
        <f>VLOOKUP($E$7:$E$28,[2]Sheet1!$G$2:$H$9,2,0)</f>
        <v>#N/A</v>
      </c>
      <c r="G11" s="41">
        <f>IFERROR(IF(F11="TER A",VLOOKUP(I11,Sheet1!$C$1:$E$45,3),IF(F11="TER B",VLOOKUP(I11,Sheet1!$C$46:$E$85,3),IF(F11="TER C",VLOOKUP(I11,Sheet1!$C$86:$E$126,3)))),0)</f>
        <v>0</v>
      </c>
      <c r="H11" s="42"/>
      <c r="I11" s="53"/>
      <c r="J11" s="54"/>
      <c r="K11" s="42">
        <f t="shared" si="0"/>
        <v>0</v>
      </c>
      <c r="L11" s="55"/>
      <c r="M11" s="56"/>
    </row>
    <row r="12" ht="39" customHeight="1" spans="1:13">
      <c r="A12" s="43">
        <v>6</v>
      </c>
      <c r="B12" s="36"/>
      <c r="C12" s="37"/>
      <c r="D12" s="38"/>
      <c r="E12" s="39"/>
      <c r="F12" s="40" t="e">
        <f>VLOOKUP($E$7:$E$28,[2]Sheet1!$G$2:$H$9,2,0)</f>
        <v>#N/A</v>
      </c>
      <c r="G12" s="41">
        <f>IFERROR(IF(F12="TER A",VLOOKUP(I12,Sheet1!$C$1:$E$45,3),IF(F12="TER B",VLOOKUP(I12,Sheet1!$C$46:$E$85,3),IF(F12="TER C",VLOOKUP(I12,Sheet1!$C$86:$E$126,3)))),0)</f>
        <v>0</v>
      </c>
      <c r="H12" s="42"/>
      <c r="I12" s="53"/>
      <c r="J12" s="54"/>
      <c r="K12" s="42">
        <f t="shared" si="0"/>
        <v>0</v>
      </c>
      <c r="L12" s="55"/>
      <c r="M12" s="56"/>
    </row>
    <row r="13" ht="39" customHeight="1" spans="1:13">
      <c r="A13" s="35">
        <v>7</v>
      </c>
      <c r="B13" s="36"/>
      <c r="C13" s="37"/>
      <c r="D13" s="38"/>
      <c r="E13" s="39"/>
      <c r="F13" s="40" t="e">
        <f>VLOOKUP($E$7:$E$28,[2]Sheet1!$G$2:$H$9,2,0)</f>
        <v>#N/A</v>
      </c>
      <c r="G13" s="41">
        <f>IFERROR(IF(F13="TER A",VLOOKUP(I13,Sheet1!$C$1:$E$45,3),IF(F13="TER B",VLOOKUP(I13,Sheet1!$C$46:$E$85,3),IF(F13="TER C",VLOOKUP(I13,Sheet1!$C$86:$E$126,3)))),0)</f>
        <v>0</v>
      </c>
      <c r="H13" s="42"/>
      <c r="I13" s="53"/>
      <c r="J13" s="54"/>
      <c r="K13" s="42">
        <f t="shared" si="0"/>
        <v>0</v>
      </c>
      <c r="L13" s="55"/>
      <c r="M13" s="56"/>
    </row>
    <row r="14" ht="39" customHeight="1" spans="1:13">
      <c r="A14" s="43">
        <v>8</v>
      </c>
      <c r="B14" s="36"/>
      <c r="C14" s="37"/>
      <c r="D14" s="38"/>
      <c r="E14" s="39"/>
      <c r="F14" s="40" t="e">
        <f>VLOOKUP($E$7:$E$28,[2]Sheet1!$G$2:$H$9,2,0)</f>
        <v>#N/A</v>
      </c>
      <c r="G14" s="41">
        <f>IFERROR(IF(F14="TER A",VLOOKUP(I14,Sheet1!$C$1:$E$45,3),IF(F14="TER B",VLOOKUP(I14,Sheet1!$C$46:$E$85,3),IF(F14="TER C",VLOOKUP(I14,Sheet1!$C$86:$E$126,3)))),0)</f>
        <v>0</v>
      </c>
      <c r="H14" s="42"/>
      <c r="I14" s="53"/>
      <c r="J14" s="54"/>
      <c r="K14" s="42">
        <f t="shared" si="0"/>
        <v>0</v>
      </c>
      <c r="L14" s="55"/>
      <c r="M14" s="56"/>
    </row>
    <row r="15" ht="39" customHeight="1" spans="1:13">
      <c r="A15" s="35">
        <v>9</v>
      </c>
      <c r="B15" s="36"/>
      <c r="C15" s="37"/>
      <c r="D15" s="38"/>
      <c r="E15" s="39"/>
      <c r="F15" s="40" t="e">
        <f>VLOOKUP($E$7:$E$28,[2]Sheet1!$G$2:$H$9,2,0)</f>
        <v>#N/A</v>
      </c>
      <c r="G15" s="41">
        <f>IFERROR(IF(F15="TER A",VLOOKUP(I15,Sheet1!$C$1:$E$45,3),IF(F15="TER B",VLOOKUP(I15,Sheet1!$C$46:$E$85,3),IF(F15="TER C",VLOOKUP(I15,Sheet1!$C$86:$E$126,3)))),0)</f>
        <v>0</v>
      </c>
      <c r="H15" s="42"/>
      <c r="I15" s="53"/>
      <c r="J15" s="54"/>
      <c r="K15" s="42">
        <f t="shared" si="0"/>
        <v>0</v>
      </c>
      <c r="L15" s="55"/>
      <c r="M15" s="56"/>
    </row>
    <row r="16" ht="39" customHeight="1" spans="1:13">
      <c r="A16" s="43">
        <v>10</v>
      </c>
      <c r="B16" s="36"/>
      <c r="C16" s="37"/>
      <c r="D16" s="38"/>
      <c r="E16" s="39"/>
      <c r="F16" s="40" t="e">
        <f>VLOOKUP($E$7:$E$28,[2]Sheet1!$G$2:$H$9,2,0)</f>
        <v>#N/A</v>
      </c>
      <c r="G16" s="41">
        <f>IFERROR(IF(F16="TER A",VLOOKUP(I16,Sheet1!$C$1:$E$45,3),IF(F16="TER B",VLOOKUP(I16,Sheet1!$C$46:$E$85,3),IF(F16="TER C",VLOOKUP(I16,Sheet1!$C$86:$E$126,3)))),0)</f>
        <v>0</v>
      </c>
      <c r="H16" s="42"/>
      <c r="I16" s="53"/>
      <c r="J16" s="54"/>
      <c r="K16" s="42">
        <f t="shared" si="0"/>
        <v>0</v>
      </c>
      <c r="L16" s="55"/>
      <c r="M16" s="56"/>
    </row>
    <row r="17" ht="39" customHeight="1" spans="1:13">
      <c r="A17" s="35">
        <v>11</v>
      </c>
      <c r="B17" s="36"/>
      <c r="C17" s="37"/>
      <c r="D17" s="38"/>
      <c r="E17" s="39"/>
      <c r="F17" s="40" t="e">
        <f>VLOOKUP($E$7:$E$28,[2]Sheet1!$G$2:$H$9,2,0)</f>
        <v>#N/A</v>
      </c>
      <c r="G17" s="41">
        <f>IFERROR(IF(F17="TER A",VLOOKUP(I17,Sheet1!$C$1:$E$45,3),IF(F17="TER B",VLOOKUP(I17,Sheet1!$C$46:$E$85,3),IF(F17="TER C",VLOOKUP(I17,Sheet1!$C$86:$E$126,3)))),0)</f>
        <v>0</v>
      </c>
      <c r="H17" s="42"/>
      <c r="I17" s="53"/>
      <c r="J17" s="54"/>
      <c r="K17" s="42">
        <f t="shared" si="0"/>
        <v>0</v>
      </c>
      <c r="L17" s="55"/>
      <c r="M17" s="56"/>
    </row>
    <row r="18" ht="39" customHeight="1" spans="1:13">
      <c r="A18" s="43">
        <v>12</v>
      </c>
      <c r="B18" s="36"/>
      <c r="C18" s="37"/>
      <c r="D18" s="38"/>
      <c r="E18" s="39"/>
      <c r="F18" s="40" t="e">
        <f>VLOOKUP($E$7:$E$28,[2]Sheet1!$G$2:$H$9,2,0)</f>
        <v>#N/A</v>
      </c>
      <c r="G18" s="41">
        <f>IFERROR(IF(F18="TER A",VLOOKUP(I18,Sheet1!$C$1:$E$45,3),IF(F18="TER B",VLOOKUP(I18,Sheet1!$C$46:$E$85,3),IF(F18="TER C",VLOOKUP(I18,Sheet1!$C$86:$E$126,3)))),0)</f>
        <v>0</v>
      </c>
      <c r="H18" s="42"/>
      <c r="I18" s="53"/>
      <c r="J18" s="54"/>
      <c r="K18" s="42">
        <f t="shared" si="0"/>
        <v>0</v>
      </c>
      <c r="L18" s="55"/>
      <c r="M18" s="56"/>
    </row>
    <row r="19" ht="39" customHeight="1" spans="1:13">
      <c r="A19" s="35">
        <v>13</v>
      </c>
      <c r="B19" s="36"/>
      <c r="C19" s="37"/>
      <c r="D19" s="38"/>
      <c r="E19" s="39"/>
      <c r="F19" s="40" t="e">
        <f>VLOOKUP($E$7:$E$28,[2]Sheet1!$G$2:$H$9,2,0)</f>
        <v>#N/A</v>
      </c>
      <c r="G19" s="41">
        <f>IFERROR(IF(F19="TER A",VLOOKUP(I19,Sheet1!$C$1:$E$45,3),IF(F19="TER B",VLOOKUP(I19,Sheet1!$C$46:$E$85,3),IF(F19="TER C",VLOOKUP(I19,Sheet1!$C$86:$E$126,3)))),0)</f>
        <v>0</v>
      </c>
      <c r="H19" s="42"/>
      <c r="I19" s="53"/>
      <c r="J19" s="54"/>
      <c r="K19" s="42">
        <f t="shared" si="0"/>
        <v>0</v>
      </c>
      <c r="L19" s="55"/>
      <c r="M19" s="56"/>
    </row>
    <row r="20" ht="39" customHeight="1" spans="1:13">
      <c r="A20" s="43">
        <v>14</v>
      </c>
      <c r="B20" s="36"/>
      <c r="C20" s="37"/>
      <c r="D20" s="38"/>
      <c r="E20" s="39"/>
      <c r="F20" s="40" t="e">
        <f>VLOOKUP($E$7:$E$28,[2]Sheet1!$G$2:$H$9,2,0)</f>
        <v>#N/A</v>
      </c>
      <c r="G20" s="41">
        <f>IFERROR(IF(F20="TER A",VLOOKUP(I20,Sheet1!$C$1:$E$45,3),IF(F20="TER B",VLOOKUP(I20,Sheet1!$C$46:$E$85,3),IF(F20="TER C",VLOOKUP(I20,Sheet1!$C$86:$E$126,3)))),0)</f>
        <v>0</v>
      </c>
      <c r="H20" s="42"/>
      <c r="I20" s="53"/>
      <c r="J20" s="54"/>
      <c r="K20" s="42">
        <f t="shared" si="0"/>
        <v>0</v>
      </c>
      <c r="L20" s="55"/>
      <c r="M20" s="56"/>
    </row>
    <row r="21" ht="39" customHeight="1" spans="1:13">
      <c r="A21" s="35">
        <v>15</v>
      </c>
      <c r="B21" s="36"/>
      <c r="C21" s="37"/>
      <c r="D21" s="38"/>
      <c r="E21" s="39"/>
      <c r="F21" s="40" t="e">
        <f>VLOOKUP($E$7:$E$28,[2]Sheet1!$G$2:$H$9,2,0)</f>
        <v>#N/A</v>
      </c>
      <c r="G21" s="41">
        <f>IFERROR(IF(F21="TER A",VLOOKUP(I21,Sheet1!$C$1:$E$45,3),IF(F21="TER B",VLOOKUP(I21,Sheet1!$C$46:$E$85,3),IF(F21="TER C",VLOOKUP(I21,Sheet1!$C$86:$E$126,3)))),0)</f>
        <v>0</v>
      </c>
      <c r="H21" s="42"/>
      <c r="I21" s="53"/>
      <c r="J21" s="54"/>
      <c r="K21" s="42">
        <f t="shared" si="0"/>
        <v>0</v>
      </c>
      <c r="L21" s="55"/>
      <c r="M21" s="56"/>
    </row>
    <row r="22" ht="39" customHeight="1" spans="1:13">
      <c r="A22" s="43">
        <v>16</v>
      </c>
      <c r="B22" s="36"/>
      <c r="C22" s="37"/>
      <c r="D22" s="38"/>
      <c r="E22" s="39"/>
      <c r="F22" s="40" t="e">
        <f>VLOOKUP($E$7:$E$28,[2]Sheet1!$G$2:$H$9,2,0)</f>
        <v>#N/A</v>
      </c>
      <c r="G22" s="41">
        <f>IFERROR(IF(F22="TER A",VLOOKUP(I22,Sheet1!$C$1:$E$45,3),IF(F22="TER B",VLOOKUP(I22,Sheet1!$C$46:$E$85,3),IF(F22="TER C",VLOOKUP(I22,Sheet1!$C$86:$E$126,3)))),0)</f>
        <v>0</v>
      </c>
      <c r="H22" s="42"/>
      <c r="I22" s="53"/>
      <c r="J22" s="54"/>
      <c r="K22" s="42">
        <f t="shared" si="0"/>
        <v>0</v>
      </c>
      <c r="L22" s="55"/>
      <c r="M22" s="56"/>
    </row>
    <row r="23" ht="39" customHeight="1" spans="1:13">
      <c r="A23" s="35">
        <v>17</v>
      </c>
      <c r="B23" s="36"/>
      <c r="C23" s="37"/>
      <c r="D23" s="38"/>
      <c r="E23" s="39"/>
      <c r="F23" s="40" t="e">
        <f>VLOOKUP($E$7:$E$28,[2]Sheet1!$G$2:$H$9,2,0)</f>
        <v>#N/A</v>
      </c>
      <c r="G23" s="41">
        <f>IFERROR(IF(F23="TER A",VLOOKUP(I23,Sheet1!$C$1:$E$45,3),IF(F23="TER B",VLOOKUP(I23,Sheet1!$C$46:$E$85,3),IF(F23="TER C",VLOOKUP(I23,Sheet1!$C$86:$E$126,3)))),0)</f>
        <v>0</v>
      </c>
      <c r="H23" s="42"/>
      <c r="I23" s="53"/>
      <c r="J23" s="54"/>
      <c r="K23" s="42">
        <f t="shared" si="0"/>
        <v>0</v>
      </c>
      <c r="L23" s="55"/>
      <c r="M23" s="56"/>
    </row>
    <row r="24" ht="39" customHeight="1" spans="1:13">
      <c r="A24" s="43">
        <v>18</v>
      </c>
      <c r="B24" s="36"/>
      <c r="C24" s="37"/>
      <c r="D24" s="38"/>
      <c r="E24" s="39"/>
      <c r="F24" s="40" t="e">
        <f>VLOOKUP($E$7:$E$28,[2]Sheet1!$G$2:$H$9,2,0)</f>
        <v>#N/A</v>
      </c>
      <c r="G24" s="41">
        <f>IFERROR(IF(F24="TER A",VLOOKUP(I24,Sheet1!$C$1:$E$45,3),IF(F24="TER B",VLOOKUP(I24,Sheet1!$C$46:$E$85,3),IF(F24="TER C",VLOOKUP(I24,Sheet1!$C$86:$E$126,3)))),0)</f>
        <v>0</v>
      </c>
      <c r="H24" s="42"/>
      <c r="I24" s="53"/>
      <c r="J24" s="54"/>
      <c r="K24" s="42">
        <f t="shared" si="0"/>
        <v>0</v>
      </c>
      <c r="L24" s="55"/>
      <c r="M24" s="56"/>
    </row>
    <row r="25" ht="39" customHeight="1" spans="1:13">
      <c r="A25" s="35">
        <v>19</v>
      </c>
      <c r="B25" s="36"/>
      <c r="C25" s="37"/>
      <c r="D25" s="38"/>
      <c r="E25" s="39"/>
      <c r="F25" s="40" t="e">
        <f>VLOOKUP($E$7:$E$28,[2]Sheet1!$G$2:$H$9,2,0)</f>
        <v>#N/A</v>
      </c>
      <c r="G25" s="41">
        <f>IFERROR(IF(F25="TER A",VLOOKUP(I25,Sheet1!$C$1:$E$45,3),IF(F25="TER B",VLOOKUP(I25,Sheet1!$C$46:$E$85,3),IF(F25="TER C",VLOOKUP(I25,Sheet1!$C$86:$E$126,3)))),0)</f>
        <v>0</v>
      </c>
      <c r="H25" s="42"/>
      <c r="I25" s="53"/>
      <c r="J25" s="54"/>
      <c r="K25" s="42">
        <f t="shared" si="0"/>
        <v>0</v>
      </c>
      <c r="L25" s="55"/>
      <c r="M25" s="56"/>
    </row>
    <row r="26" ht="39" customHeight="1" spans="1:13">
      <c r="A26" s="43">
        <v>20</v>
      </c>
      <c r="B26" s="36"/>
      <c r="C26" s="37"/>
      <c r="D26" s="38"/>
      <c r="E26" s="39"/>
      <c r="F26" s="40" t="e">
        <f>VLOOKUP($E$7:$E$28,[2]Sheet1!$G$2:$H$9,2,0)</f>
        <v>#N/A</v>
      </c>
      <c r="G26" s="41">
        <f>IFERROR(IF(F26="TER A",VLOOKUP(I26,Sheet1!$C$1:$E$45,3),IF(F26="TER B",VLOOKUP(I26,Sheet1!$C$46:$E$85,3),IF(F26="TER C",VLOOKUP(I26,Sheet1!$C$86:$E$126,3)))),0)</f>
        <v>0</v>
      </c>
      <c r="H26" s="42"/>
      <c r="I26" s="53"/>
      <c r="J26" s="54"/>
      <c r="K26" s="42">
        <f t="shared" si="0"/>
        <v>0</v>
      </c>
      <c r="L26" s="55"/>
      <c r="M26" s="56"/>
    </row>
    <row r="27" ht="39" customHeight="1" spans="1:13">
      <c r="A27" s="35">
        <v>21</v>
      </c>
      <c r="B27" s="36"/>
      <c r="C27" s="37"/>
      <c r="D27" s="38"/>
      <c r="E27" s="39"/>
      <c r="F27" s="40" t="e">
        <f>VLOOKUP($E$7:$E$28,[2]Sheet1!$G$2:$H$9,2,0)</f>
        <v>#N/A</v>
      </c>
      <c r="G27" s="41">
        <f>IFERROR(IF(F27="TER A",VLOOKUP(I27,Sheet1!$C$1:$E$45,3),IF(F27="TER B",VLOOKUP(I27,Sheet1!$C$46:$E$85,3),IF(F27="TER C",VLOOKUP(I27,Sheet1!$C$86:$E$126,3)))),0)</f>
        <v>0</v>
      </c>
      <c r="H27" s="42"/>
      <c r="I27" s="53"/>
      <c r="J27" s="54"/>
      <c r="K27" s="42">
        <f t="shared" si="0"/>
        <v>0</v>
      </c>
      <c r="L27" s="55"/>
      <c r="M27" s="56"/>
    </row>
    <row r="28" ht="39" customHeight="1" spans="1:13">
      <c r="A28" s="43">
        <v>22</v>
      </c>
      <c r="B28" s="36"/>
      <c r="C28" s="37"/>
      <c r="D28" s="38"/>
      <c r="E28" s="39"/>
      <c r="F28" s="40" t="e">
        <f>VLOOKUP($E$7:$E$28,[2]Sheet1!$G$2:$H$9,2,0)</f>
        <v>#N/A</v>
      </c>
      <c r="G28" s="41">
        <f>IFERROR(IF(F28="TER A",VLOOKUP(I28,Sheet1!$C$1:$E$45,3),IF(F28="TER B",VLOOKUP(I28,Sheet1!$C$46:$E$85,3),IF(F28="TER C",VLOOKUP(I28,Sheet1!$C$86:$E$126,3)))),0)</f>
        <v>0</v>
      </c>
      <c r="H28" s="42"/>
      <c r="I28" s="53"/>
      <c r="J28" s="54"/>
      <c r="K28" s="42">
        <f t="shared" si="0"/>
        <v>0</v>
      </c>
      <c r="L28" s="55"/>
      <c r="M28" s="56"/>
    </row>
    <row r="29" ht="39" customHeight="1" spans="1:12">
      <c r="A29" s="43"/>
      <c r="B29" s="44"/>
      <c r="C29" s="45"/>
      <c r="D29" s="46"/>
      <c r="E29" s="47"/>
      <c r="F29" s="47"/>
      <c r="G29" s="47"/>
      <c r="H29" s="48" t="s">
        <v>375</v>
      </c>
      <c r="I29" s="53"/>
      <c r="J29" s="54"/>
      <c r="K29" s="42"/>
      <c r="L29" s="55">
        <f t="shared" ref="L29:L30" si="1">I29*3%</f>
        <v>0</v>
      </c>
    </row>
    <row r="30" ht="39" customHeight="1" spans="1:12">
      <c r="A30" s="43"/>
      <c r="B30" s="44"/>
      <c r="C30" s="45"/>
      <c r="D30" s="46"/>
      <c r="E30" s="47"/>
      <c r="F30" s="47"/>
      <c r="G30" s="47"/>
      <c r="H30" s="48" t="s">
        <v>376</v>
      </c>
      <c r="I30" s="53"/>
      <c r="J30" s="54"/>
      <c r="K30" s="42"/>
      <c r="L30" s="55">
        <f t="shared" si="1"/>
        <v>0</v>
      </c>
    </row>
    <row r="31" s="19" customFormat="1" ht="21.75" customHeight="1" spans="1:12">
      <c r="A31" s="49" t="s">
        <v>149</v>
      </c>
      <c r="B31" s="44"/>
      <c r="C31" s="44"/>
      <c r="D31" s="44"/>
      <c r="E31" s="44"/>
      <c r="F31" s="44"/>
      <c r="G31" s="44"/>
      <c r="H31" s="44"/>
      <c r="I31" s="57">
        <f>SUM(I7:I28)</f>
        <v>0</v>
      </c>
      <c r="J31" s="58"/>
      <c r="K31" s="39"/>
      <c r="L31" s="57">
        <f>SUM(L7:L28)</f>
        <v>0</v>
      </c>
    </row>
    <row r="34" spans="1:12">
      <c r="A34" s="20" t="s">
        <v>377</v>
      </c>
      <c r="L34" s="59"/>
    </row>
    <row r="35" spans="2:12">
      <c r="B35" s="21" t="s">
        <v>378</v>
      </c>
      <c r="C35" s="21"/>
      <c r="D35" s="21"/>
      <c r="E35" s="21"/>
      <c r="F35" s="21"/>
      <c r="G35" s="21"/>
      <c r="H35" s="21"/>
      <c r="I35" s="21"/>
      <c r="L35" s="59"/>
    </row>
  </sheetData>
  <mergeCells count="15">
    <mergeCell ref="B4:F4"/>
    <mergeCell ref="I4:K4"/>
    <mergeCell ref="A31:F31"/>
    <mergeCell ref="A4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</mergeCells>
  <conditionalFormatting sqref="I7:I30">
    <cfRule type="cellIs" dxfId="4" priority="2" operator="equal">
      <formula>"4 (2)"</formula>
    </cfRule>
    <cfRule type="cellIs" dxfId="5" priority="3" operator="equal">
      <formula>23</formula>
    </cfRule>
  </conditionalFormatting>
  <conditionalFormatting sqref="J7:J30">
    <cfRule type="containsText" dxfId="6" priority="1" operator="between" text="RENT">
      <formula>NOT(ISERROR(SEARCH("RENT",J7)))</formula>
    </cfRule>
  </conditionalFormatting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4"/>
  <sheetViews>
    <sheetView showGridLines="0" workbookViewId="0">
      <pane ySplit="3" topLeftCell="A4" activePane="bottomLeft" state="frozen"/>
      <selection/>
      <selection pane="bottomLeft" activeCell="C7" sqref="C7"/>
    </sheetView>
  </sheetViews>
  <sheetFormatPr defaultColWidth="9" defaultRowHeight="13.5" outlineLevelRow="3" outlineLevelCol="3"/>
  <cols>
    <col min="1" max="1" width="4.14166666666667" style="1" customWidth="1"/>
    <col min="2" max="2" width="24.5666666666667" customWidth="1"/>
    <col min="3" max="3" width="14.8583333333333" style="1" customWidth="1"/>
    <col min="4" max="4" width="112.141666666667" customWidth="1"/>
  </cols>
  <sheetData>
    <row r="1" spans="1:1">
      <c r="A1" s="17" t="s">
        <v>379</v>
      </c>
    </row>
    <row r="3" s="1" customFormat="1" spans="1:4">
      <c r="A3" s="18" t="s">
        <v>380</v>
      </c>
      <c r="B3" s="18" t="s">
        <v>381</v>
      </c>
      <c r="C3" s="18" t="s">
        <v>74</v>
      </c>
      <c r="D3" s="18" t="s">
        <v>382</v>
      </c>
    </row>
    <row r="4" spans="1:4">
      <c r="A4" s="2"/>
      <c r="B4" s="7"/>
      <c r="C4" s="2"/>
      <c r="D4" s="7"/>
    </row>
  </sheetData>
  <pageMargins left="0.7" right="0.7" top="0.75" bottom="0.75" header="0.3" footer="0.3"/>
  <pageSetup paperSize="1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6"/>
  <sheetViews>
    <sheetView topLeftCell="A46" workbookViewId="0">
      <selection activeCell="C52" sqref="C52"/>
    </sheetView>
  </sheetViews>
  <sheetFormatPr defaultColWidth="9" defaultRowHeight="13.5"/>
  <cols>
    <col min="1" max="1" width="3.56666666666667" style="1" customWidth="1"/>
    <col min="2" max="2" width="7.85833333333333" style="1" customWidth="1"/>
    <col min="3" max="4" width="14.2833333333333" customWidth="1"/>
    <col min="5" max="5" width="7.14166666666667" customWidth="1"/>
    <col min="6" max="6" width="15.7083333333333" customWidth="1"/>
    <col min="7" max="7" width="5.425" customWidth="1"/>
    <col min="8" max="8" width="5.85833333333333" customWidth="1"/>
    <col min="9" max="9" width="12.7083333333333" customWidth="1"/>
    <col min="10" max="10" width="4" customWidth="1"/>
    <col min="11" max="11" width="5.56666666666667" customWidth="1"/>
    <col min="12" max="12" width="15.5666666666667" customWidth="1"/>
    <col min="13" max="13" width="4.14166666666667" customWidth="1"/>
    <col min="14" max="14" width="12.7083333333333" customWidth="1"/>
  </cols>
  <sheetData>
    <row r="1" spans="1:9">
      <c r="A1" s="2" t="s">
        <v>383</v>
      </c>
      <c r="B1" s="2" t="s">
        <v>384</v>
      </c>
      <c r="C1" s="2" t="s">
        <v>385</v>
      </c>
      <c r="D1" s="2" t="s">
        <v>386</v>
      </c>
      <c r="E1" s="2" t="s">
        <v>387</v>
      </c>
      <c r="G1" s="2" t="s">
        <v>388</v>
      </c>
      <c r="H1" s="2" t="s">
        <v>384</v>
      </c>
      <c r="I1" s="2" t="s">
        <v>389</v>
      </c>
    </row>
    <row r="2" spans="1:15">
      <c r="A2" s="2">
        <v>1</v>
      </c>
      <c r="B2" s="3" t="s">
        <v>110</v>
      </c>
      <c r="C2" s="4">
        <v>0</v>
      </c>
      <c r="D2" s="4">
        <v>5400000</v>
      </c>
      <c r="E2" s="5">
        <v>0</v>
      </c>
      <c r="F2" s="6"/>
      <c r="G2" s="7" t="s">
        <v>109</v>
      </c>
      <c r="H2" s="7" t="s">
        <v>110</v>
      </c>
      <c r="I2" s="11">
        <v>54000000</v>
      </c>
      <c r="K2" s="13" t="s">
        <v>390</v>
      </c>
      <c r="L2" s="13"/>
      <c r="N2" s="9"/>
      <c r="O2" s="14"/>
    </row>
    <row r="3" spans="1:15">
      <c r="A3" s="2">
        <v>2</v>
      </c>
      <c r="B3" s="3" t="s">
        <v>110</v>
      </c>
      <c r="C3" s="4">
        <v>5400001</v>
      </c>
      <c r="D3" s="4">
        <v>5650000</v>
      </c>
      <c r="E3" s="5">
        <v>0.0025</v>
      </c>
      <c r="F3" s="8"/>
      <c r="G3" s="7" t="s">
        <v>391</v>
      </c>
      <c r="H3" s="7" t="s">
        <v>110</v>
      </c>
      <c r="I3" s="11">
        <v>58500000</v>
      </c>
      <c r="K3" s="15" t="s">
        <v>115</v>
      </c>
      <c r="L3" s="2" t="str">
        <f>VLOOKUP(K3,G1:H9,2,0)</f>
        <v>TER B</v>
      </c>
      <c r="N3" s="9"/>
      <c r="O3" s="14"/>
    </row>
    <row r="4" spans="1:15">
      <c r="A4" s="2">
        <v>3</v>
      </c>
      <c r="B4" s="3" t="s">
        <v>110</v>
      </c>
      <c r="C4" s="4">
        <v>5650001</v>
      </c>
      <c r="D4" s="4">
        <v>5950000</v>
      </c>
      <c r="E4" s="5">
        <v>0.005</v>
      </c>
      <c r="F4" s="8"/>
      <c r="G4" s="7" t="s">
        <v>392</v>
      </c>
      <c r="H4" s="7" t="s">
        <v>110</v>
      </c>
      <c r="I4" s="11">
        <v>58500000</v>
      </c>
      <c r="J4" s="14"/>
      <c r="L4" s="16">
        <v>16000000</v>
      </c>
      <c r="N4" s="9"/>
      <c r="O4" s="14"/>
    </row>
    <row r="5" spans="1:15">
      <c r="A5" s="2">
        <v>4</v>
      </c>
      <c r="B5" s="3" t="s">
        <v>110</v>
      </c>
      <c r="C5" s="4">
        <v>5950001</v>
      </c>
      <c r="D5" s="4">
        <v>6300000</v>
      </c>
      <c r="E5" s="5">
        <v>0.0075</v>
      </c>
      <c r="F5" s="8"/>
      <c r="G5" s="7" t="s">
        <v>135</v>
      </c>
      <c r="H5" s="7" t="s">
        <v>116</v>
      </c>
      <c r="I5" s="11">
        <v>63000000</v>
      </c>
      <c r="J5" s="14"/>
      <c r="K5" s="14"/>
      <c r="L5" s="6">
        <f>IFERROR(IF(L3="TER A",VLOOKUP(L4,$C$1:$E$45,3),IF(L3="TER B",VLOOKUP(L4,$C$46:$E$85,3),IF(L3="TER C",VLOOKUP(L4,$C$86:$E$126,3)))),0)</f>
        <v>0.06</v>
      </c>
      <c r="N5" s="9"/>
      <c r="O5" s="14"/>
    </row>
    <row r="6" spans="1:15">
      <c r="A6" s="2">
        <v>5</v>
      </c>
      <c r="B6" s="3" t="s">
        <v>110</v>
      </c>
      <c r="C6" s="4">
        <v>6300001</v>
      </c>
      <c r="D6" s="4">
        <v>6750000</v>
      </c>
      <c r="E6" s="5">
        <v>0.01</v>
      </c>
      <c r="F6" s="8"/>
      <c r="G6" s="7" t="s">
        <v>115</v>
      </c>
      <c r="H6" s="7" t="s">
        <v>116</v>
      </c>
      <c r="I6" s="11">
        <v>63000000</v>
      </c>
      <c r="J6" s="14"/>
      <c r="L6" s="9"/>
      <c r="N6" s="9"/>
      <c r="O6" s="14"/>
    </row>
    <row r="7" spans="1:15">
      <c r="A7" s="2">
        <v>6</v>
      </c>
      <c r="B7" s="3" t="s">
        <v>110</v>
      </c>
      <c r="C7" s="4">
        <v>6750001</v>
      </c>
      <c r="D7" s="4">
        <v>7500000</v>
      </c>
      <c r="E7" s="5">
        <v>0.0125</v>
      </c>
      <c r="F7" s="8"/>
      <c r="G7" s="7" t="s">
        <v>139</v>
      </c>
      <c r="H7" s="7" t="s">
        <v>116</v>
      </c>
      <c r="I7" s="11">
        <v>67500000</v>
      </c>
      <c r="J7" s="14"/>
      <c r="L7" s="9"/>
      <c r="N7" s="9"/>
      <c r="O7" s="14"/>
    </row>
    <row r="8" spans="1:15">
      <c r="A8" s="2">
        <v>7</v>
      </c>
      <c r="B8" s="3" t="s">
        <v>110</v>
      </c>
      <c r="C8" s="4">
        <v>7500001</v>
      </c>
      <c r="D8" s="4">
        <v>8550000</v>
      </c>
      <c r="E8" s="5">
        <v>0.015</v>
      </c>
      <c r="F8" s="8"/>
      <c r="G8" s="7" t="s">
        <v>120</v>
      </c>
      <c r="H8" s="7" t="s">
        <v>116</v>
      </c>
      <c r="I8" s="11">
        <v>67500000</v>
      </c>
      <c r="J8" s="14"/>
      <c r="L8" s="9"/>
      <c r="N8" s="9"/>
      <c r="O8" s="14"/>
    </row>
    <row r="9" spans="1:15">
      <c r="A9" s="2">
        <v>8</v>
      </c>
      <c r="B9" s="3" t="s">
        <v>110</v>
      </c>
      <c r="C9" s="4">
        <v>8550001</v>
      </c>
      <c r="D9" s="4">
        <v>9650000</v>
      </c>
      <c r="E9" s="5">
        <v>0.0175</v>
      </c>
      <c r="F9" s="8"/>
      <c r="G9" s="7" t="s">
        <v>144</v>
      </c>
      <c r="H9" s="7" t="s">
        <v>145</v>
      </c>
      <c r="I9" s="11">
        <v>72000000</v>
      </c>
      <c r="J9" s="14"/>
      <c r="L9" s="9"/>
      <c r="N9" s="9"/>
      <c r="O9" s="14"/>
    </row>
    <row r="10" spans="1:15">
      <c r="A10" s="2">
        <v>9</v>
      </c>
      <c r="B10" s="3" t="s">
        <v>110</v>
      </c>
      <c r="C10" s="4">
        <v>9650001</v>
      </c>
      <c r="D10" s="4">
        <v>10050000</v>
      </c>
      <c r="E10" s="5">
        <v>0.02</v>
      </c>
      <c r="F10" s="8"/>
      <c r="G10" s="9"/>
      <c r="I10" s="9"/>
      <c r="J10" s="14"/>
      <c r="L10" s="9"/>
      <c r="N10" s="9"/>
      <c r="O10" s="14"/>
    </row>
    <row r="11" spans="1:15">
      <c r="A11" s="2">
        <v>10</v>
      </c>
      <c r="B11" s="3" t="s">
        <v>110</v>
      </c>
      <c r="C11" s="4">
        <v>10050001</v>
      </c>
      <c r="D11" s="4">
        <v>10350000</v>
      </c>
      <c r="E11" s="5">
        <v>0.0225</v>
      </c>
      <c r="F11" s="8"/>
      <c r="G11" s="10"/>
      <c r="I11" s="9"/>
      <c r="J11" s="14"/>
      <c r="L11" s="9"/>
      <c r="N11" s="9"/>
      <c r="O11" s="14"/>
    </row>
    <row r="12" spans="1:15">
      <c r="A12" s="2">
        <v>11</v>
      </c>
      <c r="B12" s="3" t="s">
        <v>110</v>
      </c>
      <c r="C12" s="4">
        <v>10350001</v>
      </c>
      <c r="D12" s="4">
        <v>10700000</v>
      </c>
      <c r="E12" s="5">
        <v>0.025</v>
      </c>
      <c r="F12" s="8"/>
      <c r="G12" s="9"/>
      <c r="I12" s="9"/>
      <c r="J12" s="14"/>
      <c r="L12" s="9"/>
      <c r="N12" s="9"/>
      <c r="O12" s="14"/>
    </row>
    <row r="13" spans="1:15">
      <c r="A13" s="2">
        <v>12</v>
      </c>
      <c r="B13" s="3" t="s">
        <v>110</v>
      </c>
      <c r="C13" s="4">
        <v>10700001</v>
      </c>
      <c r="D13" s="4">
        <v>11050000</v>
      </c>
      <c r="E13" s="5">
        <v>0.03</v>
      </c>
      <c r="F13" s="8"/>
      <c r="G13" s="9"/>
      <c r="I13" s="9"/>
      <c r="J13" s="14"/>
      <c r="L13" s="9"/>
      <c r="N13" s="9"/>
      <c r="O13" s="14"/>
    </row>
    <row r="14" spans="1:15">
      <c r="A14" s="2">
        <v>13</v>
      </c>
      <c r="B14" s="3" t="s">
        <v>110</v>
      </c>
      <c r="C14" s="4">
        <v>11050001</v>
      </c>
      <c r="D14" s="4">
        <v>11600000</v>
      </c>
      <c r="E14" s="5">
        <v>0.035</v>
      </c>
      <c r="F14" s="8"/>
      <c r="G14" s="9"/>
      <c r="I14" s="9"/>
      <c r="J14" s="14"/>
      <c r="L14" s="9"/>
      <c r="N14" s="9"/>
      <c r="O14" s="14"/>
    </row>
    <row r="15" spans="1:15">
      <c r="A15" s="2">
        <v>14</v>
      </c>
      <c r="B15" s="3" t="s">
        <v>110</v>
      </c>
      <c r="C15" s="4">
        <v>11600001</v>
      </c>
      <c r="D15" s="4">
        <v>12500000</v>
      </c>
      <c r="E15" s="5">
        <v>0.04</v>
      </c>
      <c r="F15" s="8"/>
      <c r="G15" s="9"/>
      <c r="I15" s="9"/>
      <c r="J15" s="14"/>
      <c r="L15" s="9"/>
      <c r="N15" s="9"/>
      <c r="O15" s="14"/>
    </row>
    <row r="16" spans="1:15">
      <c r="A16" s="2">
        <v>15</v>
      </c>
      <c r="B16" s="3" t="s">
        <v>110</v>
      </c>
      <c r="C16" s="4">
        <v>12500001</v>
      </c>
      <c r="D16" s="4">
        <v>13750000</v>
      </c>
      <c r="E16" s="5">
        <v>0.05</v>
      </c>
      <c r="F16" s="8"/>
      <c r="G16" s="9"/>
      <c r="I16" s="9"/>
      <c r="J16" s="14"/>
      <c r="L16" s="9"/>
      <c r="N16" s="9"/>
      <c r="O16" s="14"/>
    </row>
    <row r="17" spans="1:15">
      <c r="A17" s="2">
        <v>16</v>
      </c>
      <c r="B17" s="3" t="s">
        <v>110</v>
      </c>
      <c r="C17" s="4">
        <v>13750001</v>
      </c>
      <c r="D17" s="4">
        <v>15100000</v>
      </c>
      <c r="E17" s="5">
        <v>0.06</v>
      </c>
      <c r="F17" s="8"/>
      <c r="G17" s="9"/>
      <c r="I17" s="9"/>
      <c r="J17" s="14"/>
      <c r="L17" s="9"/>
      <c r="N17" s="9"/>
      <c r="O17" s="14"/>
    </row>
    <row r="18" spans="1:15">
      <c r="A18" s="2">
        <v>17</v>
      </c>
      <c r="B18" s="3" t="s">
        <v>110</v>
      </c>
      <c r="C18" s="4">
        <v>15100001</v>
      </c>
      <c r="D18" s="4">
        <v>16950000</v>
      </c>
      <c r="E18" s="5">
        <v>0.07</v>
      </c>
      <c r="F18" s="8"/>
      <c r="G18" s="9"/>
      <c r="I18" s="9"/>
      <c r="J18" s="14"/>
      <c r="L18" s="9"/>
      <c r="N18" s="9"/>
      <c r="O18" s="14"/>
    </row>
    <row r="19" spans="1:15">
      <c r="A19" s="2">
        <v>18</v>
      </c>
      <c r="B19" s="3" t="s">
        <v>110</v>
      </c>
      <c r="C19" s="4">
        <v>16950001</v>
      </c>
      <c r="D19" s="4">
        <v>19750000</v>
      </c>
      <c r="E19" s="5">
        <v>0.08</v>
      </c>
      <c r="F19" s="8"/>
      <c r="G19" s="9"/>
      <c r="I19" s="9"/>
      <c r="J19" s="14"/>
      <c r="L19" s="9"/>
      <c r="N19" s="9"/>
      <c r="O19" s="14"/>
    </row>
    <row r="20" spans="1:15">
      <c r="A20" s="2">
        <v>19</v>
      </c>
      <c r="B20" s="3" t="s">
        <v>110</v>
      </c>
      <c r="C20" s="4">
        <v>19750001</v>
      </c>
      <c r="D20" s="4">
        <v>24150000</v>
      </c>
      <c r="E20" s="5">
        <v>0.09</v>
      </c>
      <c r="F20" s="8"/>
      <c r="G20" s="9"/>
      <c r="I20" s="9"/>
      <c r="J20" s="14"/>
      <c r="L20" s="9"/>
      <c r="N20" s="9"/>
      <c r="O20" s="14"/>
    </row>
    <row r="21" spans="1:15">
      <c r="A21" s="2">
        <v>20</v>
      </c>
      <c r="B21" s="3" t="s">
        <v>110</v>
      </c>
      <c r="C21" s="4">
        <v>24150001</v>
      </c>
      <c r="D21" s="4">
        <v>26450000</v>
      </c>
      <c r="E21" s="5">
        <v>0.1</v>
      </c>
      <c r="F21" s="8"/>
      <c r="G21" s="9"/>
      <c r="I21" s="9"/>
      <c r="J21" s="14"/>
      <c r="L21" s="9"/>
      <c r="N21" s="9"/>
      <c r="O21" s="14"/>
    </row>
    <row r="22" spans="1:15">
      <c r="A22" s="2">
        <v>21</v>
      </c>
      <c r="B22" s="3" t="s">
        <v>110</v>
      </c>
      <c r="C22" s="4">
        <v>26450001</v>
      </c>
      <c r="D22" s="4">
        <v>28000000</v>
      </c>
      <c r="E22" s="5">
        <v>0.11</v>
      </c>
      <c r="F22" s="8"/>
      <c r="G22" s="9"/>
      <c r="I22" s="9"/>
      <c r="J22" s="14"/>
      <c r="L22" s="9"/>
      <c r="N22" s="9"/>
      <c r="O22" s="14"/>
    </row>
    <row r="23" spans="1:15">
      <c r="A23" s="2">
        <v>22</v>
      </c>
      <c r="B23" s="3" t="s">
        <v>110</v>
      </c>
      <c r="C23" s="4">
        <v>28000001</v>
      </c>
      <c r="D23" s="4">
        <v>30050000</v>
      </c>
      <c r="E23" s="5">
        <v>0.12</v>
      </c>
      <c r="F23" s="8"/>
      <c r="G23" s="9"/>
      <c r="I23" s="9"/>
      <c r="J23" s="14"/>
      <c r="L23" s="9"/>
      <c r="N23" s="9"/>
      <c r="O23" s="14"/>
    </row>
    <row r="24" spans="1:15">
      <c r="A24" s="2">
        <v>23</v>
      </c>
      <c r="B24" s="3" t="s">
        <v>110</v>
      </c>
      <c r="C24" s="4">
        <v>30050001</v>
      </c>
      <c r="D24" s="4">
        <v>32400000</v>
      </c>
      <c r="E24" s="5">
        <v>0.13</v>
      </c>
      <c r="F24" s="8"/>
      <c r="G24" s="9"/>
      <c r="I24" s="9"/>
      <c r="J24" s="14"/>
      <c r="L24" s="9"/>
      <c r="N24" s="9"/>
      <c r="O24" s="14"/>
    </row>
    <row r="25" spans="1:15">
      <c r="A25" s="2">
        <v>24</v>
      </c>
      <c r="B25" s="3" t="s">
        <v>110</v>
      </c>
      <c r="C25" s="4">
        <v>32400001</v>
      </c>
      <c r="D25" s="4">
        <v>35400000</v>
      </c>
      <c r="E25" s="5">
        <v>0.14</v>
      </c>
      <c r="F25" s="8"/>
      <c r="G25" s="9"/>
      <c r="I25" s="9"/>
      <c r="J25" s="14"/>
      <c r="L25" s="9"/>
      <c r="N25" s="9"/>
      <c r="O25" s="14"/>
    </row>
    <row r="26" spans="1:15">
      <c r="A26" s="2">
        <v>25</v>
      </c>
      <c r="B26" s="3" t="s">
        <v>110</v>
      </c>
      <c r="C26" s="4">
        <v>35400001</v>
      </c>
      <c r="D26" s="4">
        <v>39100000</v>
      </c>
      <c r="E26" s="5">
        <v>0.15</v>
      </c>
      <c r="F26" s="8"/>
      <c r="G26" s="9"/>
      <c r="I26" s="9"/>
      <c r="J26" s="14"/>
      <c r="L26" s="9"/>
      <c r="N26" s="9"/>
      <c r="O26" s="14"/>
    </row>
    <row r="27" spans="1:15">
      <c r="A27" s="2">
        <v>26</v>
      </c>
      <c r="B27" s="3" t="s">
        <v>110</v>
      </c>
      <c r="C27" s="4">
        <v>39100001</v>
      </c>
      <c r="D27" s="4">
        <v>43850000</v>
      </c>
      <c r="E27" s="5">
        <v>0.16</v>
      </c>
      <c r="F27" s="8"/>
      <c r="G27" s="9"/>
      <c r="I27" s="9"/>
      <c r="J27" s="14"/>
      <c r="L27" s="9"/>
      <c r="N27" s="9"/>
      <c r="O27" s="14"/>
    </row>
    <row r="28" spans="1:15">
      <c r="A28" s="2">
        <v>27</v>
      </c>
      <c r="B28" s="3" t="s">
        <v>110</v>
      </c>
      <c r="C28" s="4">
        <v>43850001</v>
      </c>
      <c r="D28" s="4">
        <v>47800000</v>
      </c>
      <c r="E28" s="5">
        <v>0.17</v>
      </c>
      <c r="F28" s="8"/>
      <c r="G28" s="9"/>
      <c r="I28" s="9"/>
      <c r="J28" s="14"/>
      <c r="L28" s="9"/>
      <c r="N28" s="9"/>
      <c r="O28" s="14"/>
    </row>
    <row r="29" spans="1:15">
      <c r="A29" s="2">
        <v>28</v>
      </c>
      <c r="B29" s="3" t="s">
        <v>110</v>
      </c>
      <c r="C29" s="4">
        <v>47800001</v>
      </c>
      <c r="D29" s="4">
        <v>51400000</v>
      </c>
      <c r="E29" s="5">
        <v>0.18</v>
      </c>
      <c r="F29" s="8"/>
      <c r="G29" s="9"/>
      <c r="I29" s="9"/>
      <c r="J29" s="14"/>
      <c r="L29" s="9"/>
      <c r="N29" s="9"/>
      <c r="O29" s="14"/>
    </row>
    <row r="30" spans="1:15">
      <c r="A30" s="2">
        <v>29</v>
      </c>
      <c r="B30" s="3" t="s">
        <v>110</v>
      </c>
      <c r="C30" s="4">
        <v>51400001</v>
      </c>
      <c r="D30" s="4">
        <v>56300000</v>
      </c>
      <c r="E30" s="5">
        <v>0.19</v>
      </c>
      <c r="F30" s="8"/>
      <c r="G30" s="9"/>
      <c r="I30" s="9"/>
      <c r="J30" s="14"/>
      <c r="L30" s="9"/>
      <c r="N30" s="9"/>
      <c r="O30" s="14"/>
    </row>
    <row r="31" spans="1:15">
      <c r="A31" s="2">
        <v>30</v>
      </c>
      <c r="B31" s="3" t="s">
        <v>110</v>
      </c>
      <c r="C31" s="4">
        <v>56300001</v>
      </c>
      <c r="D31" s="4">
        <v>62200000</v>
      </c>
      <c r="E31" s="5">
        <v>0.2</v>
      </c>
      <c r="F31" s="8"/>
      <c r="G31" s="9"/>
      <c r="I31" s="9"/>
      <c r="J31" s="14"/>
      <c r="L31" s="9"/>
      <c r="N31" s="9"/>
      <c r="O31" s="14"/>
    </row>
    <row r="32" spans="1:15">
      <c r="A32" s="2">
        <v>31</v>
      </c>
      <c r="B32" s="3" t="s">
        <v>110</v>
      </c>
      <c r="C32" s="4">
        <v>62200001</v>
      </c>
      <c r="D32" s="4">
        <v>68600000</v>
      </c>
      <c r="E32" s="5">
        <v>0.21</v>
      </c>
      <c r="F32" s="8"/>
      <c r="G32" s="9"/>
      <c r="I32" s="9"/>
      <c r="J32" s="14"/>
      <c r="L32" s="9"/>
      <c r="N32" s="9"/>
      <c r="O32" s="14"/>
    </row>
    <row r="33" spans="1:15">
      <c r="A33" s="2">
        <v>32</v>
      </c>
      <c r="B33" s="3" t="s">
        <v>110</v>
      </c>
      <c r="C33" s="4">
        <v>68600001</v>
      </c>
      <c r="D33" s="4">
        <v>77500000</v>
      </c>
      <c r="E33" s="5">
        <v>0.22</v>
      </c>
      <c r="F33" s="8"/>
      <c r="G33" s="9"/>
      <c r="I33" s="9"/>
      <c r="J33" s="14"/>
      <c r="L33" s="9"/>
      <c r="N33" s="9"/>
      <c r="O33" s="14"/>
    </row>
    <row r="34" spans="1:15">
      <c r="A34" s="2">
        <v>33</v>
      </c>
      <c r="B34" s="3" t="s">
        <v>110</v>
      </c>
      <c r="C34" s="4">
        <v>77500001</v>
      </c>
      <c r="D34" s="4">
        <v>89000000</v>
      </c>
      <c r="E34" s="5">
        <v>0.23</v>
      </c>
      <c r="F34" s="8"/>
      <c r="G34" s="9"/>
      <c r="I34" s="9"/>
      <c r="J34" s="14"/>
      <c r="L34" s="9"/>
      <c r="N34" s="9"/>
      <c r="O34" s="14"/>
    </row>
    <row r="35" spans="1:15">
      <c r="A35" s="2">
        <v>34</v>
      </c>
      <c r="B35" s="3" t="s">
        <v>110</v>
      </c>
      <c r="C35" s="4">
        <v>89000001</v>
      </c>
      <c r="D35" s="4">
        <v>103000000</v>
      </c>
      <c r="E35" s="5">
        <v>0.24</v>
      </c>
      <c r="F35" s="8"/>
      <c r="G35" s="9"/>
      <c r="I35" s="9"/>
      <c r="J35" s="14"/>
      <c r="L35" s="9"/>
      <c r="N35" s="9"/>
      <c r="O35" s="14"/>
    </row>
    <row r="36" spans="1:15">
      <c r="A36" s="2">
        <v>35</v>
      </c>
      <c r="B36" s="3" t="s">
        <v>110</v>
      </c>
      <c r="C36" s="4">
        <v>103000001</v>
      </c>
      <c r="D36" s="4">
        <v>125000000</v>
      </c>
      <c r="E36" s="5">
        <v>0.25</v>
      </c>
      <c r="F36" s="8"/>
      <c r="G36" s="9"/>
      <c r="I36" s="9"/>
      <c r="J36" s="14"/>
      <c r="L36" s="9"/>
      <c r="N36" s="9"/>
      <c r="O36" s="14"/>
    </row>
    <row r="37" spans="1:15">
      <c r="A37" s="2">
        <v>36</v>
      </c>
      <c r="B37" s="3" t="s">
        <v>110</v>
      </c>
      <c r="C37" s="4">
        <v>125000001</v>
      </c>
      <c r="D37" s="4">
        <v>157000000</v>
      </c>
      <c r="E37" s="5">
        <v>0.26</v>
      </c>
      <c r="F37" s="8"/>
      <c r="G37" s="9"/>
      <c r="I37" s="9"/>
      <c r="J37" s="14"/>
      <c r="L37" s="9"/>
      <c r="N37" s="9"/>
      <c r="O37" s="14"/>
    </row>
    <row r="38" spans="1:15">
      <c r="A38" s="2">
        <v>37</v>
      </c>
      <c r="B38" s="3" t="s">
        <v>110</v>
      </c>
      <c r="C38" s="4">
        <v>157000001</v>
      </c>
      <c r="D38" s="4">
        <v>206000000</v>
      </c>
      <c r="E38" s="5">
        <v>0.27</v>
      </c>
      <c r="F38" s="8"/>
      <c r="G38" s="9"/>
      <c r="I38" s="9"/>
      <c r="J38" s="14"/>
      <c r="L38" s="9"/>
      <c r="N38" s="9"/>
      <c r="O38" s="14"/>
    </row>
    <row r="39" spans="1:15">
      <c r="A39" s="2">
        <v>38</v>
      </c>
      <c r="B39" s="3" t="s">
        <v>110</v>
      </c>
      <c r="C39" s="4">
        <v>206000001</v>
      </c>
      <c r="D39" s="4">
        <v>337000000</v>
      </c>
      <c r="E39" s="5">
        <v>0.28</v>
      </c>
      <c r="F39" s="8"/>
      <c r="G39" s="9"/>
      <c r="I39" s="9"/>
      <c r="J39" s="14"/>
      <c r="L39" s="9"/>
      <c r="N39" s="9"/>
      <c r="O39" s="14"/>
    </row>
    <row r="40" spans="1:15">
      <c r="A40" s="2">
        <v>39</v>
      </c>
      <c r="B40" s="3" t="s">
        <v>110</v>
      </c>
      <c r="C40" s="4">
        <v>337000001</v>
      </c>
      <c r="D40" s="4">
        <v>454000000</v>
      </c>
      <c r="E40" s="5">
        <v>0.29</v>
      </c>
      <c r="F40" s="8"/>
      <c r="G40" s="9"/>
      <c r="I40" s="9"/>
      <c r="J40" s="14"/>
      <c r="L40" s="9"/>
      <c r="N40" s="9"/>
      <c r="O40" s="14"/>
    </row>
    <row r="41" spans="1:15">
      <c r="A41" s="2">
        <v>40</v>
      </c>
      <c r="B41" s="3" t="s">
        <v>110</v>
      </c>
      <c r="C41" s="4">
        <v>454000001</v>
      </c>
      <c r="D41" s="4">
        <v>550000000</v>
      </c>
      <c r="E41" s="5">
        <v>0.3</v>
      </c>
      <c r="F41" s="8"/>
      <c r="G41" s="9"/>
      <c r="J41" s="14"/>
      <c r="L41" s="9"/>
      <c r="N41" s="9"/>
      <c r="O41" s="14"/>
    </row>
    <row r="42" spans="1:15">
      <c r="A42" s="2">
        <v>41</v>
      </c>
      <c r="B42" s="3" t="s">
        <v>110</v>
      </c>
      <c r="C42" s="4">
        <v>550000001</v>
      </c>
      <c r="D42" s="4">
        <v>695000000</v>
      </c>
      <c r="E42" s="5">
        <v>0.31</v>
      </c>
      <c r="F42" s="8"/>
      <c r="L42" s="9"/>
      <c r="O42" s="14"/>
    </row>
    <row r="43" spans="1:6">
      <c r="A43" s="2">
        <v>42</v>
      </c>
      <c r="B43" s="3" t="s">
        <v>110</v>
      </c>
      <c r="C43" s="4">
        <v>695000001</v>
      </c>
      <c r="D43" s="4">
        <v>910000000</v>
      </c>
      <c r="E43" s="5">
        <v>0.32</v>
      </c>
      <c r="F43" s="8"/>
    </row>
    <row r="44" spans="1:6">
      <c r="A44" s="2">
        <v>43</v>
      </c>
      <c r="B44" s="3" t="s">
        <v>110</v>
      </c>
      <c r="C44" s="4">
        <v>910000001</v>
      </c>
      <c r="D44" s="4">
        <v>1400000000</v>
      </c>
      <c r="E44" s="5">
        <v>0.33</v>
      </c>
      <c r="F44" s="8"/>
    </row>
    <row r="45" spans="1:6">
      <c r="A45" s="2">
        <v>44</v>
      </c>
      <c r="B45" s="3" t="s">
        <v>110</v>
      </c>
      <c r="C45" s="4">
        <v>1400000000</v>
      </c>
      <c r="D45" s="7"/>
      <c r="E45" s="5">
        <v>0.34</v>
      </c>
      <c r="F45" s="8"/>
    </row>
    <row r="46" spans="1:5">
      <c r="A46" s="2">
        <v>1</v>
      </c>
      <c r="B46" s="3" t="s">
        <v>116</v>
      </c>
      <c r="C46" s="7">
        <v>0</v>
      </c>
      <c r="D46" s="11">
        <v>6200000</v>
      </c>
      <c r="E46" s="12">
        <v>0</v>
      </c>
    </row>
    <row r="47" spans="1:5">
      <c r="A47" s="2">
        <v>2</v>
      </c>
      <c r="B47" s="3" t="s">
        <v>116</v>
      </c>
      <c r="C47" s="11">
        <v>6200001</v>
      </c>
      <c r="D47" s="11">
        <v>6500000</v>
      </c>
      <c r="E47" s="12">
        <v>0.0025</v>
      </c>
    </row>
    <row r="48" spans="1:5">
      <c r="A48" s="2">
        <v>3</v>
      </c>
      <c r="B48" s="3" t="s">
        <v>116</v>
      </c>
      <c r="C48" s="11">
        <v>6500001</v>
      </c>
      <c r="D48" s="11">
        <v>6850000</v>
      </c>
      <c r="E48" s="12">
        <v>0.005</v>
      </c>
    </row>
    <row r="49" spans="1:5">
      <c r="A49" s="2">
        <v>4</v>
      </c>
      <c r="B49" s="3" t="s">
        <v>116</v>
      </c>
      <c r="C49" s="11">
        <v>6850001</v>
      </c>
      <c r="D49" s="11">
        <v>7300000</v>
      </c>
      <c r="E49" s="12">
        <v>0.0075</v>
      </c>
    </row>
    <row r="50" spans="1:5">
      <c r="A50" s="2">
        <v>5</v>
      </c>
      <c r="B50" s="3" t="s">
        <v>116</v>
      </c>
      <c r="C50" s="11">
        <v>7300001</v>
      </c>
      <c r="D50" s="11">
        <v>9200000</v>
      </c>
      <c r="E50" s="12">
        <v>0.01</v>
      </c>
    </row>
    <row r="51" spans="1:5">
      <c r="A51" s="2">
        <v>6</v>
      </c>
      <c r="B51" s="3" t="s">
        <v>116</v>
      </c>
      <c r="C51" s="11">
        <v>9200001</v>
      </c>
      <c r="D51" s="11">
        <v>10750000</v>
      </c>
      <c r="E51" s="12">
        <v>0.015</v>
      </c>
    </row>
    <row r="52" spans="1:5">
      <c r="A52" s="2">
        <v>7</v>
      </c>
      <c r="B52" s="3" t="s">
        <v>116</v>
      </c>
      <c r="C52" s="11">
        <v>10750001</v>
      </c>
      <c r="D52" s="11">
        <v>11250000</v>
      </c>
      <c r="E52" s="12">
        <v>0.02</v>
      </c>
    </row>
    <row r="53" spans="1:5">
      <c r="A53" s="2">
        <v>8</v>
      </c>
      <c r="B53" s="3" t="s">
        <v>116</v>
      </c>
      <c r="C53" s="11">
        <v>11250001</v>
      </c>
      <c r="D53" s="11">
        <v>11600000</v>
      </c>
      <c r="E53" s="12">
        <v>0.025</v>
      </c>
    </row>
    <row r="54" spans="1:5">
      <c r="A54" s="2">
        <v>9</v>
      </c>
      <c r="B54" s="3" t="s">
        <v>116</v>
      </c>
      <c r="C54" s="11">
        <v>11600001</v>
      </c>
      <c r="D54" s="11">
        <v>12600000</v>
      </c>
      <c r="E54" s="12">
        <v>0.03</v>
      </c>
    </row>
    <row r="55" spans="1:5">
      <c r="A55" s="2">
        <v>10</v>
      </c>
      <c r="B55" s="3" t="s">
        <v>116</v>
      </c>
      <c r="C55" s="11">
        <v>12600001</v>
      </c>
      <c r="D55" s="11">
        <v>13600000</v>
      </c>
      <c r="E55" s="12">
        <v>0.04</v>
      </c>
    </row>
    <row r="56" spans="1:5">
      <c r="A56" s="2">
        <v>11</v>
      </c>
      <c r="B56" s="3" t="s">
        <v>116</v>
      </c>
      <c r="C56" s="11">
        <v>13600001</v>
      </c>
      <c r="D56" s="11">
        <v>14950000</v>
      </c>
      <c r="E56" s="12">
        <v>0.05</v>
      </c>
    </row>
    <row r="57" spans="1:5">
      <c r="A57" s="2">
        <v>12</v>
      </c>
      <c r="B57" s="3" t="s">
        <v>116</v>
      </c>
      <c r="C57" s="11">
        <v>14950001</v>
      </c>
      <c r="D57" s="11">
        <v>16400000</v>
      </c>
      <c r="E57" s="12">
        <v>0.06</v>
      </c>
    </row>
    <row r="58" spans="1:5">
      <c r="A58" s="2">
        <v>13</v>
      </c>
      <c r="B58" s="3" t="s">
        <v>116</v>
      </c>
      <c r="C58" s="11">
        <v>16400001</v>
      </c>
      <c r="D58" s="11">
        <v>18450000</v>
      </c>
      <c r="E58" s="12">
        <v>0.07</v>
      </c>
    </row>
    <row r="59" spans="1:5">
      <c r="A59" s="2">
        <v>14</v>
      </c>
      <c r="B59" s="3" t="s">
        <v>116</v>
      </c>
      <c r="C59" s="11">
        <v>18450001</v>
      </c>
      <c r="D59" s="11">
        <v>21850000</v>
      </c>
      <c r="E59" s="12">
        <v>0.08</v>
      </c>
    </row>
    <row r="60" spans="1:5">
      <c r="A60" s="2">
        <v>15</v>
      </c>
      <c r="B60" s="3" t="s">
        <v>116</v>
      </c>
      <c r="C60" s="11">
        <v>21850001</v>
      </c>
      <c r="D60" s="11">
        <v>26000000</v>
      </c>
      <c r="E60" s="12">
        <v>0.09</v>
      </c>
    </row>
    <row r="61" spans="1:5">
      <c r="A61" s="2">
        <v>16</v>
      </c>
      <c r="B61" s="3" t="s">
        <v>116</v>
      </c>
      <c r="C61" s="11">
        <v>26000001</v>
      </c>
      <c r="D61" s="11">
        <v>27700000</v>
      </c>
      <c r="E61" s="12">
        <v>0.1</v>
      </c>
    </row>
    <row r="62" spans="1:5">
      <c r="A62" s="2">
        <v>17</v>
      </c>
      <c r="B62" s="3" t="s">
        <v>116</v>
      </c>
      <c r="C62" s="11">
        <v>27700001</v>
      </c>
      <c r="D62" s="11">
        <v>29350000</v>
      </c>
      <c r="E62" s="12">
        <v>0.11</v>
      </c>
    </row>
    <row r="63" spans="1:5">
      <c r="A63" s="2">
        <v>18</v>
      </c>
      <c r="B63" s="3" t="s">
        <v>116</v>
      </c>
      <c r="C63" s="11">
        <v>29350001</v>
      </c>
      <c r="D63" s="11">
        <v>31450000</v>
      </c>
      <c r="E63" s="12">
        <v>0.12</v>
      </c>
    </row>
    <row r="64" spans="1:5">
      <c r="A64" s="2">
        <v>19</v>
      </c>
      <c r="B64" s="3" t="s">
        <v>116</v>
      </c>
      <c r="C64" s="11">
        <v>31450001</v>
      </c>
      <c r="D64" s="11">
        <v>33950000</v>
      </c>
      <c r="E64" s="12">
        <v>0.13</v>
      </c>
    </row>
    <row r="65" spans="1:5">
      <c r="A65" s="2">
        <v>20</v>
      </c>
      <c r="B65" s="3" t="s">
        <v>116</v>
      </c>
      <c r="C65" s="11">
        <v>33950001</v>
      </c>
      <c r="D65" s="11">
        <v>37100000</v>
      </c>
      <c r="E65" s="12">
        <v>0.14</v>
      </c>
    </row>
    <row r="66" spans="1:5">
      <c r="A66" s="2">
        <v>21</v>
      </c>
      <c r="B66" s="3" t="s">
        <v>116</v>
      </c>
      <c r="C66" s="11">
        <v>37100001</v>
      </c>
      <c r="D66" s="11">
        <v>41100000</v>
      </c>
      <c r="E66" s="12">
        <v>0.15</v>
      </c>
    </row>
    <row r="67" spans="1:5">
      <c r="A67" s="2">
        <v>22</v>
      </c>
      <c r="B67" s="3" t="s">
        <v>116</v>
      </c>
      <c r="C67" s="11">
        <v>41100001</v>
      </c>
      <c r="D67" s="11">
        <v>45800000</v>
      </c>
      <c r="E67" s="12">
        <v>0.16</v>
      </c>
    </row>
    <row r="68" spans="1:5">
      <c r="A68" s="2">
        <v>23</v>
      </c>
      <c r="B68" s="3" t="s">
        <v>116</v>
      </c>
      <c r="C68" s="11">
        <v>45800001</v>
      </c>
      <c r="D68" s="11">
        <v>49500000</v>
      </c>
      <c r="E68" s="12">
        <v>0.17</v>
      </c>
    </row>
    <row r="69" spans="1:5">
      <c r="A69" s="2">
        <v>24</v>
      </c>
      <c r="B69" s="3" t="s">
        <v>116</v>
      </c>
      <c r="C69" s="11">
        <v>49500001</v>
      </c>
      <c r="D69" s="11">
        <v>53800000</v>
      </c>
      <c r="E69" s="12">
        <v>0.18</v>
      </c>
    </row>
    <row r="70" spans="1:5">
      <c r="A70" s="2">
        <v>25</v>
      </c>
      <c r="B70" s="3" t="s">
        <v>116</v>
      </c>
      <c r="C70" s="11">
        <v>53800001</v>
      </c>
      <c r="D70" s="11">
        <v>58500000</v>
      </c>
      <c r="E70" s="12">
        <v>0.19</v>
      </c>
    </row>
    <row r="71" spans="1:5">
      <c r="A71" s="2">
        <v>26</v>
      </c>
      <c r="B71" s="3" t="s">
        <v>116</v>
      </c>
      <c r="C71" s="11">
        <v>58500001</v>
      </c>
      <c r="D71" s="11">
        <v>64000000</v>
      </c>
      <c r="E71" s="12">
        <v>0.2</v>
      </c>
    </row>
    <row r="72" spans="1:5">
      <c r="A72" s="2">
        <v>27</v>
      </c>
      <c r="B72" s="3" t="s">
        <v>116</v>
      </c>
      <c r="C72" s="11">
        <v>64000001</v>
      </c>
      <c r="D72" s="11">
        <v>71000000</v>
      </c>
      <c r="E72" s="12">
        <v>0.21</v>
      </c>
    </row>
    <row r="73" spans="1:5">
      <c r="A73" s="2">
        <v>28</v>
      </c>
      <c r="B73" s="3" t="s">
        <v>116</v>
      </c>
      <c r="C73" s="11">
        <v>71000001</v>
      </c>
      <c r="D73" s="11">
        <v>80000000</v>
      </c>
      <c r="E73" s="12">
        <v>0.22</v>
      </c>
    </row>
    <row r="74" spans="1:5">
      <c r="A74" s="2">
        <v>29</v>
      </c>
      <c r="B74" s="3" t="s">
        <v>116</v>
      </c>
      <c r="C74" s="11">
        <v>80000001</v>
      </c>
      <c r="D74" s="11">
        <v>93000000</v>
      </c>
      <c r="E74" s="12">
        <v>0.23</v>
      </c>
    </row>
    <row r="75" spans="1:5">
      <c r="A75" s="2">
        <v>30</v>
      </c>
      <c r="B75" s="3" t="s">
        <v>116</v>
      </c>
      <c r="C75" s="11">
        <v>93000001</v>
      </c>
      <c r="D75" s="11">
        <v>109000000</v>
      </c>
      <c r="E75" s="12">
        <v>0.24</v>
      </c>
    </row>
    <row r="76" spans="1:5">
      <c r="A76" s="2">
        <v>31</v>
      </c>
      <c r="B76" s="3" t="s">
        <v>116</v>
      </c>
      <c r="C76" s="11">
        <v>109000001</v>
      </c>
      <c r="D76" s="11">
        <v>129000000</v>
      </c>
      <c r="E76" s="12">
        <v>0.25</v>
      </c>
    </row>
    <row r="77" spans="1:5">
      <c r="A77" s="2">
        <v>32</v>
      </c>
      <c r="B77" s="3" t="s">
        <v>116</v>
      </c>
      <c r="C77" s="11">
        <v>129000001</v>
      </c>
      <c r="D77" s="11">
        <v>163000000</v>
      </c>
      <c r="E77" s="12">
        <v>0.26</v>
      </c>
    </row>
    <row r="78" spans="1:5">
      <c r="A78" s="2">
        <v>33</v>
      </c>
      <c r="B78" s="3" t="s">
        <v>116</v>
      </c>
      <c r="C78" s="11">
        <v>163000001</v>
      </c>
      <c r="D78" s="11">
        <v>211000000</v>
      </c>
      <c r="E78" s="12">
        <v>0.27</v>
      </c>
    </row>
    <row r="79" spans="1:5">
      <c r="A79" s="2">
        <v>34</v>
      </c>
      <c r="B79" s="3" t="s">
        <v>116</v>
      </c>
      <c r="C79" s="11">
        <v>211000001</v>
      </c>
      <c r="D79" s="11">
        <v>374000000</v>
      </c>
      <c r="E79" s="12">
        <v>0.28</v>
      </c>
    </row>
    <row r="80" spans="1:5">
      <c r="A80" s="2">
        <v>35</v>
      </c>
      <c r="B80" s="3" t="s">
        <v>116</v>
      </c>
      <c r="C80" s="11">
        <v>374000001</v>
      </c>
      <c r="D80" s="11">
        <v>459000000</v>
      </c>
      <c r="E80" s="12">
        <v>0.29</v>
      </c>
    </row>
    <row r="81" spans="1:5">
      <c r="A81" s="2">
        <v>36</v>
      </c>
      <c r="B81" s="3" t="s">
        <v>116</v>
      </c>
      <c r="C81" s="11">
        <v>459000001</v>
      </c>
      <c r="D81" s="11">
        <v>555000000</v>
      </c>
      <c r="E81" s="12">
        <v>0.3</v>
      </c>
    </row>
    <row r="82" spans="1:5">
      <c r="A82" s="2">
        <v>37</v>
      </c>
      <c r="B82" s="3" t="s">
        <v>116</v>
      </c>
      <c r="C82" s="11">
        <v>555000001</v>
      </c>
      <c r="D82" s="11">
        <v>704000000</v>
      </c>
      <c r="E82" s="12">
        <v>0.31</v>
      </c>
    </row>
    <row r="83" spans="1:5">
      <c r="A83" s="2">
        <v>38</v>
      </c>
      <c r="B83" s="3" t="s">
        <v>116</v>
      </c>
      <c r="C83" s="11">
        <v>704000001</v>
      </c>
      <c r="D83" s="11">
        <v>957000000</v>
      </c>
      <c r="E83" s="12">
        <v>0.32</v>
      </c>
    </row>
    <row r="84" spans="1:5">
      <c r="A84" s="2">
        <v>39</v>
      </c>
      <c r="B84" s="3" t="s">
        <v>116</v>
      </c>
      <c r="C84" s="11">
        <v>957000001</v>
      </c>
      <c r="D84" s="11">
        <v>1405000000</v>
      </c>
      <c r="E84" s="12">
        <v>0.33</v>
      </c>
    </row>
    <row r="85" spans="1:5">
      <c r="A85" s="2">
        <v>40</v>
      </c>
      <c r="B85" s="3" t="s">
        <v>116</v>
      </c>
      <c r="C85" s="11">
        <v>1405000000</v>
      </c>
      <c r="D85" s="7"/>
      <c r="E85" s="12">
        <v>0.34</v>
      </c>
    </row>
    <row r="86" spans="1:5">
      <c r="A86" s="2">
        <v>1</v>
      </c>
      <c r="B86" s="3" t="s">
        <v>145</v>
      </c>
      <c r="C86" s="11">
        <v>0</v>
      </c>
      <c r="D86" s="11">
        <v>6600000</v>
      </c>
      <c r="E86" s="12">
        <v>0</v>
      </c>
    </row>
    <row r="87" spans="1:5">
      <c r="A87" s="2">
        <v>2</v>
      </c>
      <c r="B87" s="3" t="s">
        <v>145</v>
      </c>
      <c r="C87" s="11">
        <v>6600001</v>
      </c>
      <c r="D87" s="11">
        <v>6950000</v>
      </c>
      <c r="E87" s="12">
        <v>0.0025</v>
      </c>
    </row>
    <row r="88" spans="1:5">
      <c r="A88" s="2">
        <v>3</v>
      </c>
      <c r="B88" s="3" t="s">
        <v>145</v>
      </c>
      <c r="C88" s="11">
        <v>6950001</v>
      </c>
      <c r="D88" s="11">
        <v>7350000</v>
      </c>
      <c r="E88" s="12">
        <v>0.005</v>
      </c>
    </row>
    <row r="89" spans="1:5">
      <c r="A89" s="2">
        <v>4</v>
      </c>
      <c r="B89" s="3" t="s">
        <v>145</v>
      </c>
      <c r="C89" s="11">
        <v>7350001</v>
      </c>
      <c r="D89" s="11">
        <v>7800000</v>
      </c>
      <c r="E89" s="12">
        <v>0.0075</v>
      </c>
    </row>
    <row r="90" spans="1:5">
      <c r="A90" s="2">
        <v>5</v>
      </c>
      <c r="B90" s="3" t="s">
        <v>145</v>
      </c>
      <c r="C90" s="11">
        <v>7800001</v>
      </c>
      <c r="D90" s="11">
        <v>8850000</v>
      </c>
      <c r="E90" s="12">
        <v>0.01</v>
      </c>
    </row>
    <row r="91" spans="1:5">
      <c r="A91" s="2">
        <v>6</v>
      </c>
      <c r="B91" s="3" t="s">
        <v>145</v>
      </c>
      <c r="C91" s="11">
        <v>8850001</v>
      </c>
      <c r="D91" s="11">
        <v>9800000</v>
      </c>
      <c r="E91" s="12">
        <v>0.0125</v>
      </c>
    </row>
    <row r="92" spans="1:5">
      <c r="A92" s="2">
        <v>7</v>
      </c>
      <c r="B92" s="3" t="s">
        <v>145</v>
      </c>
      <c r="C92" s="11">
        <v>9800001</v>
      </c>
      <c r="D92" s="11">
        <v>10950000</v>
      </c>
      <c r="E92" s="12">
        <v>0.015</v>
      </c>
    </row>
    <row r="93" spans="1:5">
      <c r="A93" s="2">
        <v>8</v>
      </c>
      <c r="B93" s="3" t="s">
        <v>145</v>
      </c>
      <c r="C93" s="11">
        <v>10950001</v>
      </c>
      <c r="D93" s="11">
        <v>11200000</v>
      </c>
      <c r="E93" s="12">
        <v>0.0175</v>
      </c>
    </row>
    <row r="94" spans="1:5">
      <c r="A94" s="2">
        <v>9</v>
      </c>
      <c r="B94" s="3" t="s">
        <v>145</v>
      </c>
      <c r="C94" s="11">
        <v>11200001</v>
      </c>
      <c r="D94" s="11">
        <v>12050000</v>
      </c>
      <c r="E94" s="12">
        <v>0.02</v>
      </c>
    </row>
    <row r="95" spans="1:5">
      <c r="A95" s="2">
        <v>10</v>
      </c>
      <c r="B95" s="3" t="s">
        <v>145</v>
      </c>
      <c r="C95" s="11">
        <v>12050001</v>
      </c>
      <c r="D95" s="11">
        <v>12950000</v>
      </c>
      <c r="E95" s="12">
        <v>0.03</v>
      </c>
    </row>
    <row r="96" spans="1:5">
      <c r="A96" s="2">
        <v>11</v>
      </c>
      <c r="B96" s="3" t="s">
        <v>145</v>
      </c>
      <c r="C96" s="11">
        <v>12950001</v>
      </c>
      <c r="D96" s="11">
        <v>14150000</v>
      </c>
      <c r="E96" s="12">
        <v>0.04</v>
      </c>
    </row>
    <row r="97" spans="1:5">
      <c r="A97" s="2">
        <v>12</v>
      </c>
      <c r="B97" s="3" t="s">
        <v>145</v>
      </c>
      <c r="C97" s="11">
        <v>14150001</v>
      </c>
      <c r="D97" s="11">
        <v>15550000</v>
      </c>
      <c r="E97" s="12">
        <v>0.05</v>
      </c>
    </row>
    <row r="98" spans="1:5">
      <c r="A98" s="2">
        <v>13</v>
      </c>
      <c r="B98" s="3" t="s">
        <v>145</v>
      </c>
      <c r="C98" s="11">
        <v>15550001</v>
      </c>
      <c r="D98" s="11">
        <v>17050000</v>
      </c>
      <c r="E98" s="12">
        <v>0.06</v>
      </c>
    </row>
    <row r="99" spans="1:5">
      <c r="A99" s="2">
        <v>14</v>
      </c>
      <c r="B99" s="3" t="s">
        <v>145</v>
      </c>
      <c r="C99" s="11">
        <v>17050001</v>
      </c>
      <c r="D99" s="11">
        <v>19500000</v>
      </c>
      <c r="E99" s="12">
        <v>0.07</v>
      </c>
    </row>
    <row r="100" spans="1:5">
      <c r="A100" s="2">
        <v>15</v>
      </c>
      <c r="B100" s="3" t="s">
        <v>145</v>
      </c>
      <c r="C100" s="11">
        <v>19500001</v>
      </c>
      <c r="D100" s="11">
        <v>22700000</v>
      </c>
      <c r="E100" s="12">
        <v>0.08</v>
      </c>
    </row>
    <row r="101" spans="1:5">
      <c r="A101" s="2">
        <v>16</v>
      </c>
      <c r="B101" s="3" t="s">
        <v>145</v>
      </c>
      <c r="C101" s="11">
        <v>22700001</v>
      </c>
      <c r="D101" s="11">
        <v>26600000</v>
      </c>
      <c r="E101" s="12">
        <v>0.09</v>
      </c>
    </row>
    <row r="102" spans="1:5">
      <c r="A102" s="2">
        <v>17</v>
      </c>
      <c r="B102" s="3" t="s">
        <v>145</v>
      </c>
      <c r="C102" s="11">
        <v>26600001</v>
      </c>
      <c r="D102" s="11">
        <v>28100000</v>
      </c>
      <c r="E102" s="12">
        <v>0.1</v>
      </c>
    </row>
    <row r="103" spans="1:5">
      <c r="A103" s="2">
        <v>18</v>
      </c>
      <c r="B103" s="3" t="s">
        <v>145</v>
      </c>
      <c r="C103" s="11">
        <v>28100001</v>
      </c>
      <c r="D103" s="11">
        <v>30100000</v>
      </c>
      <c r="E103" s="12">
        <v>0.11</v>
      </c>
    </row>
    <row r="104" spans="1:5">
      <c r="A104" s="2">
        <v>19</v>
      </c>
      <c r="B104" s="3" t="s">
        <v>145</v>
      </c>
      <c r="C104" s="11">
        <v>30100001</v>
      </c>
      <c r="D104" s="11">
        <v>32600000</v>
      </c>
      <c r="E104" s="12">
        <v>0.12</v>
      </c>
    </row>
    <row r="105" spans="1:5">
      <c r="A105" s="2">
        <v>20</v>
      </c>
      <c r="B105" s="3" t="s">
        <v>145</v>
      </c>
      <c r="C105" s="11">
        <v>32600001</v>
      </c>
      <c r="D105" s="11">
        <v>35400000</v>
      </c>
      <c r="E105" s="12">
        <v>0.13</v>
      </c>
    </row>
    <row r="106" spans="1:5">
      <c r="A106" s="2">
        <v>21</v>
      </c>
      <c r="B106" s="3" t="s">
        <v>145</v>
      </c>
      <c r="C106" s="11">
        <v>35400001</v>
      </c>
      <c r="D106" s="11">
        <v>38900000</v>
      </c>
      <c r="E106" s="12">
        <v>0.14</v>
      </c>
    </row>
    <row r="107" spans="1:5">
      <c r="A107" s="2">
        <v>22</v>
      </c>
      <c r="B107" s="3" t="s">
        <v>145</v>
      </c>
      <c r="C107" s="11">
        <v>38900001</v>
      </c>
      <c r="D107" s="11">
        <v>43000000</v>
      </c>
      <c r="E107" s="12">
        <v>0.15</v>
      </c>
    </row>
    <row r="108" spans="1:5">
      <c r="A108" s="2">
        <v>23</v>
      </c>
      <c r="B108" s="3" t="s">
        <v>145</v>
      </c>
      <c r="C108" s="11">
        <v>43000001</v>
      </c>
      <c r="D108" s="11">
        <v>47400000</v>
      </c>
      <c r="E108" s="12">
        <v>0.16</v>
      </c>
    </row>
    <row r="109" spans="1:5">
      <c r="A109" s="2">
        <v>24</v>
      </c>
      <c r="B109" s="3" t="s">
        <v>145</v>
      </c>
      <c r="C109" s="11">
        <v>47400001</v>
      </c>
      <c r="D109" s="11">
        <v>51200000</v>
      </c>
      <c r="E109" s="12">
        <v>0.17</v>
      </c>
    </row>
    <row r="110" spans="1:5">
      <c r="A110" s="2">
        <v>25</v>
      </c>
      <c r="B110" s="3" t="s">
        <v>145</v>
      </c>
      <c r="C110" s="11">
        <v>51200001</v>
      </c>
      <c r="D110" s="11">
        <v>55800000</v>
      </c>
      <c r="E110" s="12">
        <v>0.18</v>
      </c>
    </row>
    <row r="111" spans="1:5">
      <c r="A111" s="2">
        <v>26</v>
      </c>
      <c r="B111" s="3" t="s">
        <v>145</v>
      </c>
      <c r="C111" s="11">
        <v>55800001</v>
      </c>
      <c r="D111" s="11">
        <v>60400000</v>
      </c>
      <c r="E111" s="12">
        <v>0.19</v>
      </c>
    </row>
    <row r="112" spans="1:5">
      <c r="A112" s="2">
        <v>27</v>
      </c>
      <c r="B112" s="3" t="s">
        <v>145</v>
      </c>
      <c r="C112" s="11">
        <v>60400001</v>
      </c>
      <c r="D112" s="11">
        <v>66700000</v>
      </c>
      <c r="E112" s="12">
        <v>0.2</v>
      </c>
    </row>
    <row r="113" spans="1:5">
      <c r="A113" s="2">
        <v>28</v>
      </c>
      <c r="B113" s="3" t="s">
        <v>145</v>
      </c>
      <c r="C113" s="11">
        <v>66700001</v>
      </c>
      <c r="D113" s="11">
        <v>74500000</v>
      </c>
      <c r="E113" s="12">
        <v>0.21</v>
      </c>
    </row>
    <row r="114" spans="1:5">
      <c r="A114" s="2">
        <v>29</v>
      </c>
      <c r="B114" s="3" t="s">
        <v>145</v>
      </c>
      <c r="C114" s="11">
        <v>74500001</v>
      </c>
      <c r="D114" s="11">
        <v>83200000</v>
      </c>
      <c r="E114" s="12">
        <v>0.22</v>
      </c>
    </row>
    <row r="115" spans="1:5">
      <c r="A115" s="2">
        <v>30</v>
      </c>
      <c r="B115" s="3" t="s">
        <v>145</v>
      </c>
      <c r="C115" s="11">
        <v>83200001</v>
      </c>
      <c r="D115" s="11">
        <v>95600000</v>
      </c>
      <c r="E115" s="12">
        <v>0.23</v>
      </c>
    </row>
    <row r="116" spans="1:5">
      <c r="A116" s="2">
        <v>31</v>
      </c>
      <c r="B116" s="3" t="s">
        <v>145</v>
      </c>
      <c r="C116" s="11">
        <v>95600001</v>
      </c>
      <c r="D116" s="11">
        <v>110000000</v>
      </c>
      <c r="E116" s="12">
        <v>0.24</v>
      </c>
    </row>
    <row r="117" spans="1:5">
      <c r="A117" s="2">
        <v>32</v>
      </c>
      <c r="B117" s="3" t="s">
        <v>145</v>
      </c>
      <c r="C117" s="11">
        <v>110000001</v>
      </c>
      <c r="D117" s="11">
        <v>134000000</v>
      </c>
      <c r="E117" s="12">
        <v>0.25</v>
      </c>
    </row>
    <row r="118" spans="1:5">
      <c r="A118" s="2">
        <v>33</v>
      </c>
      <c r="B118" s="3" t="s">
        <v>145</v>
      </c>
      <c r="C118" s="11">
        <v>134000001</v>
      </c>
      <c r="D118" s="11">
        <v>169000000</v>
      </c>
      <c r="E118" s="12">
        <v>0.26</v>
      </c>
    </row>
    <row r="119" spans="1:5">
      <c r="A119" s="2">
        <v>34</v>
      </c>
      <c r="B119" s="3" t="s">
        <v>145</v>
      </c>
      <c r="C119" s="11">
        <v>169000001</v>
      </c>
      <c r="D119" s="11">
        <v>221000000</v>
      </c>
      <c r="E119" s="12">
        <v>0.27</v>
      </c>
    </row>
    <row r="120" spans="1:5">
      <c r="A120" s="2">
        <v>35</v>
      </c>
      <c r="B120" s="3" t="s">
        <v>145</v>
      </c>
      <c r="C120" s="11">
        <v>221000001</v>
      </c>
      <c r="D120" s="11">
        <v>390000000</v>
      </c>
      <c r="E120" s="12">
        <v>0.28</v>
      </c>
    </row>
    <row r="121" spans="1:5">
      <c r="A121" s="2">
        <v>36</v>
      </c>
      <c r="B121" s="3" t="s">
        <v>145</v>
      </c>
      <c r="C121" s="11">
        <v>390000001</v>
      </c>
      <c r="D121" s="11">
        <v>463000000</v>
      </c>
      <c r="E121" s="12">
        <v>0.29</v>
      </c>
    </row>
    <row r="122" spans="1:5">
      <c r="A122" s="2">
        <v>37</v>
      </c>
      <c r="B122" s="3" t="s">
        <v>145</v>
      </c>
      <c r="C122" s="11">
        <v>463000001</v>
      </c>
      <c r="D122" s="11">
        <v>561000000</v>
      </c>
      <c r="E122" s="12">
        <v>0.3</v>
      </c>
    </row>
    <row r="123" spans="1:5">
      <c r="A123" s="2">
        <v>38</v>
      </c>
      <c r="B123" s="3" t="s">
        <v>145</v>
      </c>
      <c r="C123" s="11">
        <v>561000001</v>
      </c>
      <c r="D123" s="11">
        <v>709000000</v>
      </c>
      <c r="E123" s="12">
        <v>0.31</v>
      </c>
    </row>
    <row r="124" spans="1:5">
      <c r="A124" s="2">
        <v>39</v>
      </c>
      <c r="B124" s="3" t="s">
        <v>145</v>
      </c>
      <c r="C124" s="11">
        <v>709000001</v>
      </c>
      <c r="D124" s="11">
        <v>965000000</v>
      </c>
      <c r="E124" s="12">
        <v>0.32</v>
      </c>
    </row>
    <row r="125" spans="1:5">
      <c r="A125" s="2">
        <v>40</v>
      </c>
      <c r="B125" s="3" t="s">
        <v>145</v>
      </c>
      <c r="C125" s="11">
        <v>965000001</v>
      </c>
      <c r="D125" s="11">
        <v>1419000000</v>
      </c>
      <c r="E125" s="12">
        <v>0.33</v>
      </c>
    </row>
    <row r="126" spans="1:5">
      <c r="A126" s="2">
        <v>41</v>
      </c>
      <c r="B126" s="3" t="s">
        <v>145</v>
      </c>
      <c r="C126" s="11">
        <v>1419000000</v>
      </c>
      <c r="D126" s="7"/>
      <c r="E126" s="12">
        <v>0.34</v>
      </c>
    </row>
  </sheetData>
  <mergeCells count="1">
    <mergeCell ref="K2:L2"/>
  </mergeCells>
  <dataValidations count="1">
    <dataValidation type="list" allowBlank="1" showInputMessage="1" showErrorMessage="1" sqref="K3">
      <formula1>$G$2:$G$9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Summary</vt:lpstr>
      <vt:lpstr>P-0324</vt:lpstr>
      <vt:lpstr>P-0424</vt:lpstr>
      <vt:lpstr>P-0524</vt:lpstr>
      <vt:lpstr>P-0624</vt:lpstr>
      <vt:lpstr>NP-</vt:lpstr>
      <vt:lpstr>Notes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Yuly Darsono</dc:creator>
  <cp:lastModifiedBy>User</cp:lastModifiedBy>
  <dcterms:created xsi:type="dcterms:W3CDTF">2019-11-06T06:43:00Z</dcterms:created>
  <cp:lastPrinted>2020-03-26T05:33:00Z</cp:lastPrinted>
  <dcterms:modified xsi:type="dcterms:W3CDTF">2024-07-17T07:55:52Z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KSOReadingLayout">
    <vt:bool>true</vt:bool>
  </property>
  <property fmtid="{D5CDD505-2E9C-101B-9397-08002B2CF9AE}" pid="4" name="ICV">
    <vt:lpwstr>621E96AAC02C4968896509EF8C52F97B_13</vt:lpwstr>
  </property>
</Properties>
</file>