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Sandracisnerosmayoral/Google Drive/OpenTrons /ESBOT/experiments/20170311_SMA_EvoDR_AMP/layouts/"/>
    </mc:Choice>
  </mc:AlternateContent>
  <bookViews>
    <workbookView xWindow="0" yWindow="460" windowWidth="25600" windowHeight="1372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23" i="1"/>
  <c r="G23" i="1"/>
  <c r="E23" i="1"/>
  <c r="B23" i="1"/>
  <c r="I22" i="1"/>
  <c r="G22" i="1"/>
  <c r="E22" i="1"/>
  <c r="B22" i="1"/>
  <c r="I21" i="1"/>
  <c r="G21" i="1"/>
  <c r="E21" i="1"/>
  <c r="B21" i="1"/>
  <c r="I20" i="1"/>
  <c r="G20" i="1"/>
  <c r="E20" i="1"/>
  <c r="B20" i="1"/>
  <c r="I19" i="1"/>
  <c r="G19" i="1"/>
  <c r="E19" i="1"/>
  <c r="B19" i="1"/>
  <c r="I18" i="1"/>
  <c r="G18" i="1"/>
  <c r="E18" i="1"/>
  <c r="B18" i="1"/>
  <c r="I17" i="1"/>
  <c r="G17" i="1"/>
  <c r="D17" i="1"/>
  <c r="B17" i="1"/>
  <c r="I16" i="1"/>
  <c r="G16" i="1"/>
  <c r="D16" i="1"/>
  <c r="B16" i="1"/>
  <c r="I15" i="1"/>
  <c r="G15" i="1"/>
  <c r="D15" i="1"/>
  <c r="B15" i="1"/>
  <c r="I14" i="1"/>
  <c r="G14" i="1"/>
  <c r="D14" i="1"/>
  <c r="B14" i="1"/>
  <c r="I13" i="1"/>
  <c r="G13" i="1"/>
  <c r="D13" i="1"/>
  <c r="B13" i="1"/>
  <c r="I12" i="1"/>
  <c r="G12" i="1"/>
  <c r="D12" i="1"/>
  <c r="B12" i="1"/>
  <c r="I11" i="1"/>
  <c r="G11" i="1"/>
  <c r="D11" i="1"/>
  <c r="B11" i="1"/>
  <c r="I10" i="1"/>
  <c r="G10" i="1"/>
  <c r="D10" i="1"/>
  <c r="B10" i="1"/>
  <c r="I9" i="1"/>
  <c r="G9" i="1"/>
  <c r="D9" i="1"/>
  <c r="B9" i="1"/>
  <c r="I8" i="1"/>
  <c r="G8" i="1"/>
  <c r="C8" i="1"/>
  <c r="B8" i="1"/>
  <c r="I7" i="1"/>
  <c r="G7" i="1"/>
  <c r="C7" i="1"/>
  <c r="B7" i="1"/>
  <c r="I6" i="1"/>
  <c r="G6" i="1"/>
  <c r="C6" i="1"/>
  <c r="B6" i="1"/>
  <c r="I5" i="1"/>
  <c r="G5" i="1"/>
  <c r="C5" i="1"/>
  <c r="B5" i="1"/>
  <c r="I4" i="1"/>
  <c r="G4" i="1"/>
  <c r="C4" i="1"/>
  <c r="B4" i="1"/>
  <c r="I3" i="1"/>
  <c r="G3" i="1"/>
  <c r="C3" i="1"/>
  <c r="B3" i="1"/>
  <c r="I2" i="1"/>
  <c r="G2" i="1"/>
  <c r="C2" i="1"/>
  <c r="B2" i="1"/>
</calcChain>
</file>

<file path=xl/sharedStrings.xml><?xml version="1.0" encoding="utf-8"?>
<sst xmlns="http://schemas.openxmlformats.org/spreadsheetml/2006/main" count="62" uniqueCount="33">
  <si>
    <t>KEY</t>
  </si>
  <si>
    <t>M9</t>
  </si>
  <si>
    <t>WS_10000</t>
  </si>
  <si>
    <t>WS_1000</t>
  </si>
  <si>
    <t>WS_100</t>
  </si>
  <si>
    <t>volumenfinal</t>
  </si>
  <si>
    <t>Concentracion(ug/ml)AMP</t>
  </si>
  <si>
    <t>stock (ug/ml)</t>
  </si>
  <si>
    <t>Concentracion (REAL)</t>
  </si>
  <si>
    <t xml:space="preserve">CON MIC </t>
  </si>
  <si>
    <t>MIC-AMP</t>
  </si>
  <si>
    <t>M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</si>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</sst>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" fontId="1" fillId="0" borderId="0" xfId="0" applyNumberFormat="1" applyFont="1" applyAlignment="1"/>
    <xf numFmtId="1" fontId="2" fillId="2" borderId="0" xfId="0" applyNumberFormat="1" applyFont="1" applyFill="1" applyAlignment="1"/>
    <xf numFmtId="1" fontId="2" fillId="2" borderId="0" xfId="0" applyNumberFormat="1" applyFont="1" applyFill="1"/>
    <xf numFmtId="0" fontId="1" fillId="0" borderId="0" xfId="0" applyFont="1" applyAlignme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M22" sqref="M22"/>
    </sheetView>
  </sheetViews>
  <sheetFormatPr baseColWidth="10" defaultColWidth="14.5" defaultRowHeight="15.75" customHeight="1" x14ac:dyDescent="0.15"/>
  <cols>
    <col min="1" max="1" width="6" customWidth="1"/>
    <col min="2" max="2" width="6.1640625" customWidth="1"/>
    <col min="3" max="3" width="11.33203125" customWidth="1"/>
    <col min="4" max="4" width="10.33203125" customWidth="1"/>
    <col min="5" max="5" width="9.5" customWidth="1"/>
    <col min="6" max="6" width="12.33203125" customWidth="1"/>
    <col min="7" max="7" width="23" customWidth="1"/>
    <col min="8" max="8" width="12.33203125" customWidth="1"/>
    <col min="9" max="9" width="19.83203125" customWidth="1"/>
    <col min="10" max="11" width="9.66406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15">
      <c r="A2" s="1" t="s">
        <v>11</v>
      </c>
      <c r="B2" s="2">
        <f t="shared" ref="B2:B23" si="0">180-(E2+C2+D2)</f>
        <v>180</v>
      </c>
      <c r="C2" s="2">
        <f>(G2*1000/(H2/10000)/5)</f>
        <v>0</v>
      </c>
      <c r="D2" s="2">
        <v>0</v>
      </c>
      <c r="E2" s="1">
        <v>0</v>
      </c>
      <c r="F2" s="1">
        <v>180</v>
      </c>
      <c r="G2" s="1">
        <f t="shared" ref="G2:G23" si="1">J2*K2</f>
        <v>0</v>
      </c>
      <c r="H2" s="1">
        <v>100000</v>
      </c>
      <c r="I2">
        <f>0*3.6</f>
        <v>0</v>
      </c>
      <c r="J2" s="1">
        <v>0</v>
      </c>
      <c r="K2" s="1">
        <v>4</v>
      </c>
    </row>
    <row r="3" spans="1:11" ht="15.75" customHeight="1" x14ac:dyDescent="0.15">
      <c r="A3" s="1" t="s">
        <v>12</v>
      </c>
      <c r="B3" s="2">
        <f t="shared" si="0"/>
        <v>162</v>
      </c>
      <c r="C3" s="2">
        <f t="shared" ref="C3:C8" si="2">(G3*1000/(H3/10000)/(1000/F3))</f>
        <v>18</v>
      </c>
      <c r="D3" s="2">
        <v>0</v>
      </c>
      <c r="E3" s="1">
        <v>0</v>
      </c>
      <c r="F3" s="1">
        <v>180</v>
      </c>
      <c r="G3" s="1">
        <f t="shared" si="1"/>
        <v>1</v>
      </c>
      <c r="H3" s="1">
        <v>100000</v>
      </c>
      <c r="I3">
        <f>0.25*3.6</f>
        <v>0.9</v>
      </c>
      <c r="J3" s="1">
        <v>0.25</v>
      </c>
      <c r="K3" s="1">
        <v>4</v>
      </c>
    </row>
    <row r="4" spans="1:11" ht="15.75" customHeight="1" x14ac:dyDescent="0.15">
      <c r="A4" s="1" t="s">
        <v>13</v>
      </c>
      <c r="B4" s="2">
        <f t="shared" si="0"/>
        <v>144</v>
      </c>
      <c r="C4" s="2">
        <f t="shared" si="2"/>
        <v>36</v>
      </c>
      <c r="D4" s="2">
        <v>0</v>
      </c>
      <c r="E4" s="1">
        <v>0</v>
      </c>
      <c r="F4" s="1">
        <v>180</v>
      </c>
      <c r="G4" s="1">
        <f t="shared" si="1"/>
        <v>2</v>
      </c>
      <c r="H4" s="1">
        <v>100000</v>
      </c>
      <c r="I4">
        <f>0.5*3.6</f>
        <v>1.8</v>
      </c>
      <c r="J4" s="1">
        <v>0.5</v>
      </c>
      <c r="K4" s="1">
        <v>4</v>
      </c>
    </row>
    <row r="5" spans="1:11" ht="15.75" customHeight="1" x14ac:dyDescent="0.15">
      <c r="A5" s="1" t="s">
        <v>14</v>
      </c>
      <c r="B5" s="2">
        <f t="shared" si="0"/>
        <v>108</v>
      </c>
      <c r="C5" s="2">
        <f t="shared" si="2"/>
        <v>72</v>
      </c>
      <c r="D5" s="2">
        <v>0</v>
      </c>
      <c r="E5" s="1">
        <v>0</v>
      </c>
      <c r="F5" s="1">
        <v>180</v>
      </c>
      <c r="G5" s="1">
        <f t="shared" si="1"/>
        <v>4</v>
      </c>
      <c r="H5" s="1">
        <v>100000</v>
      </c>
      <c r="I5">
        <f>3.6</f>
        <v>3.6</v>
      </c>
      <c r="J5" s="1">
        <v>1</v>
      </c>
      <c r="K5" s="1">
        <v>4</v>
      </c>
    </row>
    <row r="6" spans="1:11" ht="15.75" customHeight="1" x14ac:dyDescent="0.15">
      <c r="A6" s="1" t="s">
        <v>15</v>
      </c>
      <c r="B6" s="2">
        <f t="shared" si="0"/>
        <v>86.399999999999991</v>
      </c>
      <c r="C6" s="2">
        <f t="shared" si="2"/>
        <v>93.600000000000009</v>
      </c>
      <c r="D6" s="2">
        <v>0</v>
      </c>
      <c r="E6" s="1">
        <v>0</v>
      </c>
      <c r="F6" s="1">
        <v>180</v>
      </c>
      <c r="G6" s="1">
        <f t="shared" si="1"/>
        <v>5.2</v>
      </c>
      <c r="H6" s="1">
        <v>100000</v>
      </c>
      <c r="I6">
        <f>3.6*1.3</f>
        <v>4.6800000000000006</v>
      </c>
      <c r="J6" s="1">
        <v>1.3</v>
      </c>
      <c r="K6" s="1">
        <v>4</v>
      </c>
    </row>
    <row r="7" spans="1:11" ht="15.75" customHeight="1" x14ac:dyDescent="0.15">
      <c r="A7" s="1" t="s">
        <v>16</v>
      </c>
      <c r="B7" s="2">
        <f t="shared" si="0"/>
        <v>57.599999999999994</v>
      </c>
      <c r="C7" s="2">
        <f t="shared" si="2"/>
        <v>122.4</v>
      </c>
      <c r="D7" s="2">
        <v>0</v>
      </c>
      <c r="E7" s="1">
        <v>0</v>
      </c>
      <c r="F7" s="1">
        <v>180</v>
      </c>
      <c r="G7" s="1">
        <f t="shared" si="1"/>
        <v>6.8</v>
      </c>
      <c r="H7" s="1">
        <v>100000</v>
      </c>
      <c r="I7">
        <f>3.6*1.7</f>
        <v>6.12</v>
      </c>
      <c r="J7" s="1">
        <v>1.7</v>
      </c>
      <c r="K7" s="1">
        <v>4</v>
      </c>
    </row>
    <row r="8" spans="1:11" ht="15.75" customHeight="1" x14ac:dyDescent="0.15">
      <c r="A8" s="1" t="s">
        <v>17</v>
      </c>
      <c r="B8" s="2">
        <f t="shared" si="0"/>
        <v>28.799999999999983</v>
      </c>
      <c r="C8" s="2">
        <f t="shared" si="2"/>
        <v>151.20000000000002</v>
      </c>
      <c r="D8" s="2">
        <v>0</v>
      </c>
      <c r="E8" s="1">
        <v>0</v>
      </c>
      <c r="F8" s="1">
        <v>180</v>
      </c>
      <c r="G8" s="1">
        <f t="shared" si="1"/>
        <v>8.4</v>
      </c>
      <c r="H8" s="1">
        <v>100000</v>
      </c>
      <c r="I8">
        <f>3.6*2.1</f>
        <v>7.5600000000000005</v>
      </c>
      <c r="J8" s="1">
        <v>2.1</v>
      </c>
      <c r="K8" s="1">
        <v>4</v>
      </c>
    </row>
    <row r="9" spans="1:11" ht="15.75" customHeight="1" x14ac:dyDescent="0.15">
      <c r="A9" s="1" t="s">
        <v>18</v>
      </c>
      <c r="B9" s="2">
        <f t="shared" si="0"/>
        <v>159.84</v>
      </c>
      <c r="C9" s="2">
        <v>0</v>
      </c>
      <c r="D9" s="3">
        <f t="shared" ref="D9:D17" si="3">(G9*1000/(H9/1000)/(1000/F9))</f>
        <v>20.16</v>
      </c>
      <c r="E9" s="1">
        <v>0</v>
      </c>
      <c r="F9" s="1">
        <v>180</v>
      </c>
      <c r="G9" s="1">
        <f t="shared" si="1"/>
        <v>11.2</v>
      </c>
      <c r="H9" s="1">
        <v>100000</v>
      </c>
      <c r="I9">
        <f>3.6*2.8</f>
        <v>10.08</v>
      </c>
      <c r="J9" s="1">
        <v>2.8</v>
      </c>
      <c r="K9" s="1">
        <v>4</v>
      </c>
    </row>
    <row r="10" spans="1:11" ht="15.75" customHeight="1" x14ac:dyDescent="0.15">
      <c r="A10" s="1" t="s">
        <v>19</v>
      </c>
      <c r="B10" s="2">
        <f t="shared" si="0"/>
        <v>154.07999999999998</v>
      </c>
      <c r="C10" s="2">
        <v>0</v>
      </c>
      <c r="D10" s="3">
        <f t="shared" si="3"/>
        <v>25.92</v>
      </c>
      <c r="E10" s="1">
        <v>0</v>
      </c>
      <c r="F10" s="1">
        <v>180</v>
      </c>
      <c r="G10" s="1">
        <f t="shared" si="1"/>
        <v>14.4</v>
      </c>
      <c r="H10" s="1">
        <v>100000</v>
      </c>
      <c r="I10">
        <f>3.6*3.6</f>
        <v>12.96</v>
      </c>
      <c r="J10" s="1">
        <v>3.6</v>
      </c>
      <c r="K10" s="1">
        <v>4</v>
      </c>
    </row>
    <row r="11" spans="1:11" ht="15.75" customHeight="1" x14ac:dyDescent="0.15">
      <c r="A11" s="1" t="s">
        <v>20</v>
      </c>
      <c r="B11" s="2">
        <f t="shared" si="0"/>
        <v>146.88</v>
      </c>
      <c r="C11" s="2">
        <v>0</v>
      </c>
      <c r="D11" s="3">
        <f t="shared" si="3"/>
        <v>33.120000000000005</v>
      </c>
      <c r="E11" s="1">
        <v>0</v>
      </c>
      <c r="F11" s="1">
        <v>180</v>
      </c>
      <c r="G11" s="1">
        <f t="shared" si="1"/>
        <v>18.399999999999999</v>
      </c>
      <c r="H11" s="1">
        <v>100000</v>
      </c>
      <c r="I11">
        <f>3.6*4.6</f>
        <v>16.559999999999999</v>
      </c>
      <c r="J11" s="1">
        <v>4.5999999999999996</v>
      </c>
      <c r="K11" s="1">
        <v>4</v>
      </c>
    </row>
    <row r="12" spans="1:11" ht="15.75" customHeight="1" x14ac:dyDescent="0.15">
      <c r="A12" s="1" t="s">
        <v>21</v>
      </c>
      <c r="B12" s="2">
        <f t="shared" si="0"/>
        <v>144</v>
      </c>
      <c r="C12" s="2">
        <v>0</v>
      </c>
      <c r="D12" s="3">
        <f t="shared" si="3"/>
        <v>36</v>
      </c>
      <c r="E12" s="1">
        <v>0</v>
      </c>
      <c r="F12" s="1">
        <v>180</v>
      </c>
      <c r="G12" s="1">
        <f t="shared" si="1"/>
        <v>20</v>
      </c>
      <c r="H12" s="1">
        <v>100000</v>
      </c>
      <c r="I12">
        <f>3.6*6</f>
        <v>21.6</v>
      </c>
      <c r="J12" s="1">
        <v>5</v>
      </c>
      <c r="K12" s="1">
        <v>4</v>
      </c>
    </row>
    <row r="13" spans="1:11" ht="15.75" customHeight="1" x14ac:dyDescent="0.15">
      <c r="A13" s="1" t="s">
        <v>22</v>
      </c>
      <c r="B13" s="2">
        <f t="shared" si="0"/>
        <v>124.56</v>
      </c>
      <c r="C13" s="2">
        <v>0</v>
      </c>
      <c r="D13" s="3">
        <f t="shared" si="3"/>
        <v>55.440000000000005</v>
      </c>
      <c r="E13" s="1">
        <v>0</v>
      </c>
      <c r="F13" s="1">
        <v>180</v>
      </c>
      <c r="G13" s="1">
        <f t="shared" si="1"/>
        <v>30.8</v>
      </c>
      <c r="H13" s="1">
        <v>100000</v>
      </c>
      <c r="I13">
        <f>3.6*7.7</f>
        <v>27.720000000000002</v>
      </c>
      <c r="J13" s="1">
        <v>7.7</v>
      </c>
      <c r="K13" s="1">
        <v>4</v>
      </c>
    </row>
    <row r="14" spans="1:11" ht="15.75" customHeight="1" x14ac:dyDescent="0.15">
      <c r="A14" s="1" t="s">
        <v>23</v>
      </c>
      <c r="B14" s="2">
        <f t="shared" si="0"/>
        <v>108</v>
      </c>
      <c r="C14" s="2">
        <v>0</v>
      </c>
      <c r="D14" s="3">
        <f t="shared" si="3"/>
        <v>72</v>
      </c>
      <c r="E14" s="1">
        <v>0</v>
      </c>
      <c r="F14" s="1">
        <v>180</v>
      </c>
      <c r="G14" s="1">
        <f t="shared" si="1"/>
        <v>40</v>
      </c>
      <c r="H14" s="1">
        <v>100000</v>
      </c>
      <c r="I14">
        <f>3.6*10</f>
        <v>36</v>
      </c>
      <c r="J14" s="1">
        <v>10</v>
      </c>
      <c r="K14" s="1">
        <v>4</v>
      </c>
    </row>
    <row r="15" spans="1:11" ht="15.75" customHeight="1" x14ac:dyDescent="0.15">
      <c r="A15" s="1" t="s">
        <v>24</v>
      </c>
      <c r="B15" s="2">
        <f t="shared" si="0"/>
        <v>86.399999999999991</v>
      </c>
      <c r="C15" s="2">
        <v>0</v>
      </c>
      <c r="D15" s="3">
        <f t="shared" si="3"/>
        <v>93.600000000000009</v>
      </c>
      <c r="E15" s="1">
        <v>0</v>
      </c>
      <c r="F15" s="1">
        <v>180</v>
      </c>
      <c r="G15" s="1">
        <f t="shared" si="1"/>
        <v>52</v>
      </c>
      <c r="H15" s="1">
        <v>100000</v>
      </c>
      <c r="I15">
        <f>3.6*13</f>
        <v>46.800000000000004</v>
      </c>
      <c r="J15" s="1">
        <v>13</v>
      </c>
      <c r="K15" s="1">
        <v>4</v>
      </c>
    </row>
    <row r="16" spans="1:11" ht="15.75" customHeight="1" x14ac:dyDescent="0.15">
      <c r="A16" s="1" t="s">
        <v>25</v>
      </c>
      <c r="B16" s="2">
        <f t="shared" si="0"/>
        <v>57.599999999999994</v>
      </c>
      <c r="C16" s="2">
        <v>0</v>
      </c>
      <c r="D16" s="3">
        <f t="shared" si="3"/>
        <v>122.4</v>
      </c>
      <c r="E16" s="1">
        <v>0</v>
      </c>
      <c r="F16" s="1">
        <v>180</v>
      </c>
      <c r="G16" s="1">
        <f t="shared" si="1"/>
        <v>68</v>
      </c>
      <c r="H16" s="1">
        <v>100000</v>
      </c>
      <c r="I16">
        <f>3.6*17</f>
        <v>61.2</v>
      </c>
      <c r="J16" s="1">
        <v>17</v>
      </c>
      <c r="K16" s="1">
        <v>4</v>
      </c>
    </row>
    <row r="17" spans="1:11" ht="15.75" customHeight="1" x14ac:dyDescent="0.15">
      <c r="A17" s="1" t="s">
        <v>26</v>
      </c>
      <c r="B17" s="2">
        <f t="shared" si="0"/>
        <v>25.199999999999989</v>
      </c>
      <c r="C17" s="2">
        <v>0</v>
      </c>
      <c r="D17" s="3">
        <f t="shared" si="3"/>
        <v>154.80000000000001</v>
      </c>
      <c r="E17" s="1">
        <v>0</v>
      </c>
      <c r="F17" s="1">
        <v>180</v>
      </c>
      <c r="G17" s="1">
        <f t="shared" si="1"/>
        <v>86</v>
      </c>
      <c r="H17" s="1">
        <v>100000</v>
      </c>
      <c r="I17">
        <f>3.6*21.6</f>
        <v>77.760000000000005</v>
      </c>
      <c r="J17" s="1">
        <v>21.5</v>
      </c>
      <c r="K17" s="1">
        <v>4</v>
      </c>
    </row>
    <row r="18" spans="1:11" ht="15.75" customHeight="1" x14ac:dyDescent="0.15">
      <c r="A18" s="1" t="s">
        <v>27</v>
      </c>
      <c r="B18" s="2">
        <f t="shared" si="0"/>
        <v>159.98400000000001</v>
      </c>
      <c r="C18" s="2">
        <v>0</v>
      </c>
      <c r="D18" s="3">
        <v>0</v>
      </c>
      <c r="E18" s="4">
        <f t="shared" ref="E18:E23" si="4">(G18*1000/(H18/100)/(1000/F18))</f>
        <v>20.016000000000002</v>
      </c>
      <c r="F18" s="1">
        <v>180</v>
      </c>
      <c r="G18" s="1">
        <f t="shared" si="1"/>
        <v>111.2</v>
      </c>
      <c r="H18" s="1">
        <v>100000</v>
      </c>
      <c r="I18">
        <f>3.6*28</f>
        <v>100.8</v>
      </c>
      <c r="J18" s="1">
        <v>27.8</v>
      </c>
      <c r="K18" s="1">
        <v>4</v>
      </c>
    </row>
    <row r="19" spans="1:11" ht="15.75" customHeight="1" x14ac:dyDescent="0.15">
      <c r="A19" s="1" t="s">
        <v>28</v>
      </c>
      <c r="B19" s="2">
        <f t="shared" si="0"/>
        <v>154.07999999999998</v>
      </c>
      <c r="C19" s="2">
        <v>0</v>
      </c>
      <c r="D19" s="3">
        <v>0</v>
      </c>
      <c r="E19" s="4">
        <f t="shared" si="4"/>
        <v>25.92</v>
      </c>
      <c r="F19" s="1">
        <v>180</v>
      </c>
      <c r="G19" s="1">
        <f t="shared" si="1"/>
        <v>144</v>
      </c>
      <c r="H19" s="1">
        <v>100000</v>
      </c>
      <c r="I19">
        <f>3.6*36</f>
        <v>129.6</v>
      </c>
      <c r="J19" s="1">
        <v>36</v>
      </c>
      <c r="K19" s="1">
        <v>4</v>
      </c>
    </row>
    <row r="20" spans="1:11" ht="15.75" customHeight="1" x14ac:dyDescent="0.15">
      <c r="A20" s="1" t="s">
        <v>29</v>
      </c>
      <c r="B20" s="2">
        <f t="shared" si="0"/>
        <v>146.88</v>
      </c>
      <c r="C20" s="2">
        <v>0</v>
      </c>
      <c r="D20" s="3">
        <v>0</v>
      </c>
      <c r="E20" s="4">
        <f t="shared" si="4"/>
        <v>33.120000000000005</v>
      </c>
      <c r="F20" s="1">
        <v>180</v>
      </c>
      <c r="G20" s="1">
        <f t="shared" si="1"/>
        <v>184</v>
      </c>
      <c r="H20" s="1">
        <v>100000</v>
      </c>
      <c r="I20">
        <f>3.6*46</f>
        <v>165.6</v>
      </c>
      <c r="J20" s="1">
        <v>46</v>
      </c>
      <c r="K20" s="1">
        <v>4</v>
      </c>
    </row>
    <row r="21" spans="1:11" ht="15.75" customHeight="1" x14ac:dyDescent="0.15">
      <c r="A21" s="1" t="s">
        <v>30</v>
      </c>
      <c r="B21" s="2">
        <f t="shared" si="0"/>
        <v>136.80000000000001</v>
      </c>
      <c r="C21" s="2">
        <v>0</v>
      </c>
      <c r="D21" s="3">
        <v>0</v>
      </c>
      <c r="E21" s="4">
        <f t="shared" si="4"/>
        <v>43.2</v>
      </c>
      <c r="F21" s="1">
        <v>180</v>
      </c>
      <c r="G21" s="1">
        <f t="shared" si="1"/>
        <v>240</v>
      </c>
      <c r="H21" s="1">
        <v>100000</v>
      </c>
      <c r="I21">
        <f>3.6*60</f>
        <v>216</v>
      </c>
      <c r="J21" s="1">
        <v>60</v>
      </c>
      <c r="K21" s="1">
        <v>4</v>
      </c>
    </row>
    <row r="22" spans="1:11" ht="15.75" customHeight="1" x14ac:dyDescent="0.15">
      <c r="A22" s="1" t="s">
        <v>31</v>
      </c>
      <c r="B22" s="2">
        <f t="shared" si="0"/>
        <v>124.27199999999999</v>
      </c>
      <c r="C22" s="2">
        <v>0</v>
      </c>
      <c r="D22" s="3">
        <v>0</v>
      </c>
      <c r="E22" s="4">
        <f t="shared" si="4"/>
        <v>55.728000000000009</v>
      </c>
      <c r="F22" s="1">
        <v>180</v>
      </c>
      <c r="G22" s="1">
        <f t="shared" si="1"/>
        <v>309.60000000000002</v>
      </c>
      <c r="H22" s="1">
        <v>100000</v>
      </c>
      <c r="I22" s="1">
        <f>3.6*77.463</f>
        <v>278.86680000000001</v>
      </c>
      <c r="J22" s="1">
        <v>77.400000000000006</v>
      </c>
      <c r="K22" s="1">
        <v>4</v>
      </c>
    </row>
    <row r="23" spans="1:11" ht="15.75" customHeight="1" x14ac:dyDescent="0.15">
      <c r="A23" s="1" t="s">
        <v>32</v>
      </c>
      <c r="B23" s="2">
        <f t="shared" si="0"/>
        <v>108</v>
      </c>
      <c r="C23" s="1">
        <v>0</v>
      </c>
      <c r="D23" s="3">
        <v>0</v>
      </c>
      <c r="E23" s="4">
        <f t="shared" si="4"/>
        <v>72</v>
      </c>
      <c r="F23" s="1">
        <v>180</v>
      </c>
      <c r="G23" s="1">
        <f t="shared" si="1"/>
        <v>400</v>
      </c>
      <c r="H23" s="1">
        <v>100000</v>
      </c>
      <c r="I23" s="1">
        <f>3.6*100</f>
        <v>360</v>
      </c>
      <c r="J23" s="1">
        <v>100</v>
      </c>
      <c r="K23" s="1">
        <v>4</v>
      </c>
    </row>
    <row r="24" spans="1:11" ht="15.75" customHeight="1" x14ac:dyDescent="0.15">
      <c r="B24" s="1"/>
      <c r="C24" s="1"/>
      <c r="D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baseColWidth="10" defaultColWidth="14.5" defaultRowHeight="15.75" customHeight="1" x14ac:dyDescent="0.15"/>
  <cols>
    <col min="7" max="7" width="19.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1" t="s">
        <v>7</v>
      </c>
      <c r="G1" s="1" t="s">
        <v>5</v>
      </c>
    </row>
    <row r="2" spans="1:8" ht="15.75" customHeight="1" x14ac:dyDescent="0.15">
      <c r="A2" s="1" t="s">
        <v>11</v>
      </c>
      <c r="B2" s="2">
        <v>180</v>
      </c>
      <c r="C2" s="2">
        <v>0</v>
      </c>
      <c r="D2" s="2">
        <v>0</v>
      </c>
      <c r="E2" s="2">
        <v>0</v>
      </c>
      <c r="F2" s="1">
        <v>100000</v>
      </c>
      <c r="G2" s="1">
        <v>180</v>
      </c>
      <c r="H2">
        <f t="shared" ref="H2:H23" si="0">F2*(C2/10000+D2/1000+E2/100)/G2</f>
        <v>0</v>
      </c>
    </row>
    <row r="3" spans="1:8" ht="15.75" customHeight="1" x14ac:dyDescent="0.15">
      <c r="A3" s="1" t="s">
        <v>12</v>
      </c>
      <c r="B3" s="2">
        <v>162</v>
      </c>
      <c r="C3" s="2">
        <v>18</v>
      </c>
      <c r="D3" s="2">
        <v>0</v>
      </c>
      <c r="E3" s="2">
        <v>0</v>
      </c>
      <c r="F3" s="1">
        <v>100000</v>
      </c>
      <c r="G3" s="1">
        <v>180</v>
      </c>
      <c r="H3">
        <f t="shared" si="0"/>
        <v>1</v>
      </c>
    </row>
    <row r="4" spans="1:8" ht="15.75" customHeight="1" x14ac:dyDescent="0.15">
      <c r="A4" s="1" t="s">
        <v>13</v>
      </c>
      <c r="B4" s="2">
        <v>144</v>
      </c>
      <c r="C4" s="2">
        <v>36</v>
      </c>
      <c r="D4" s="2">
        <v>0</v>
      </c>
      <c r="E4" s="2">
        <v>0</v>
      </c>
      <c r="F4" s="1">
        <v>100000</v>
      </c>
      <c r="G4" s="1">
        <v>180</v>
      </c>
      <c r="H4">
        <f t="shared" si="0"/>
        <v>2</v>
      </c>
    </row>
    <row r="5" spans="1:8" ht="15.75" customHeight="1" x14ac:dyDescent="0.15">
      <c r="A5" s="1" t="s">
        <v>14</v>
      </c>
      <c r="B5" s="2">
        <v>108</v>
      </c>
      <c r="C5" s="2">
        <v>72</v>
      </c>
      <c r="D5" s="2">
        <v>0</v>
      </c>
      <c r="E5" s="2">
        <v>0</v>
      </c>
      <c r="F5" s="1">
        <v>100000</v>
      </c>
      <c r="G5" s="1">
        <v>180</v>
      </c>
      <c r="H5">
        <f t="shared" si="0"/>
        <v>4</v>
      </c>
    </row>
    <row r="6" spans="1:8" ht="15.75" customHeight="1" x14ac:dyDescent="0.15">
      <c r="A6" s="1" t="s">
        <v>15</v>
      </c>
      <c r="B6" s="2">
        <v>86.399999999999991</v>
      </c>
      <c r="C6" s="2">
        <v>93.600000000000009</v>
      </c>
      <c r="D6" s="2">
        <v>0</v>
      </c>
      <c r="E6" s="2">
        <v>0</v>
      </c>
      <c r="F6" s="1">
        <v>100000</v>
      </c>
      <c r="G6" s="1">
        <v>180</v>
      </c>
      <c r="H6">
        <f t="shared" si="0"/>
        <v>5.2</v>
      </c>
    </row>
    <row r="7" spans="1:8" ht="15.75" customHeight="1" x14ac:dyDescent="0.15">
      <c r="A7" s="1" t="s">
        <v>16</v>
      </c>
      <c r="B7" s="2">
        <v>57.599999999999994</v>
      </c>
      <c r="C7" s="2">
        <v>122.4</v>
      </c>
      <c r="D7" s="2">
        <v>0</v>
      </c>
      <c r="E7" s="2">
        <v>0</v>
      </c>
      <c r="F7" s="1">
        <v>100000</v>
      </c>
      <c r="G7" s="1">
        <v>180</v>
      </c>
      <c r="H7">
        <f t="shared" si="0"/>
        <v>6.8</v>
      </c>
    </row>
    <row r="8" spans="1:8" ht="15.75" customHeight="1" x14ac:dyDescent="0.15">
      <c r="A8" s="1" t="s">
        <v>17</v>
      </c>
      <c r="B8" s="2">
        <v>28.799999999999983</v>
      </c>
      <c r="C8" s="2">
        <v>151.20000000000002</v>
      </c>
      <c r="D8" s="2">
        <v>0</v>
      </c>
      <c r="E8" s="2">
        <v>0</v>
      </c>
      <c r="F8" s="1">
        <v>100000</v>
      </c>
      <c r="G8" s="1">
        <v>180</v>
      </c>
      <c r="H8">
        <f t="shared" si="0"/>
        <v>8.4000000000000021</v>
      </c>
    </row>
    <row r="9" spans="1:8" ht="15.75" customHeight="1" x14ac:dyDescent="0.15">
      <c r="A9" s="1" t="s">
        <v>18</v>
      </c>
      <c r="B9" s="2">
        <v>159.84</v>
      </c>
      <c r="C9" s="2">
        <v>0</v>
      </c>
      <c r="D9" s="2">
        <v>20.16</v>
      </c>
      <c r="E9" s="2">
        <v>0</v>
      </c>
      <c r="F9" s="1">
        <v>100000</v>
      </c>
      <c r="G9" s="1">
        <v>180</v>
      </c>
      <c r="H9">
        <f t="shared" si="0"/>
        <v>11.2</v>
      </c>
    </row>
    <row r="10" spans="1:8" ht="15.75" customHeight="1" x14ac:dyDescent="0.15">
      <c r="A10" s="1" t="s">
        <v>19</v>
      </c>
      <c r="B10" s="2">
        <v>154.07999999999998</v>
      </c>
      <c r="C10" s="2">
        <v>0</v>
      </c>
      <c r="D10" s="2">
        <v>25.92</v>
      </c>
      <c r="E10" s="2">
        <v>0</v>
      </c>
      <c r="F10" s="1">
        <v>100000</v>
      </c>
      <c r="G10" s="1">
        <v>180</v>
      </c>
      <c r="H10">
        <f t="shared" si="0"/>
        <v>14.4</v>
      </c>
    </row>
    <row r="11" spans="1:8" ht="15.75" customHeight="1" x14ac:dyDescent="0.15">
      <c r="A11" s="1" t="s">
        <v>20</v>
      </c>
      <c r="B11" s="2">
        <v>146.88</v>
      </c>
      <c r="C11" s="2">
        <v>0</v>
      </c>
      <c r="D11" s="2">
        <v>33.120000000000005</v>
      </c>
      <c r="E11" s="2">
        <v>0</v>
      </c>
      <c r="F11" s="1">
        <v>100000</v>
      </c>
      <c r="G11" s="1">
        <v>180</v>
      </c>
      <c r="H11">
        <f t="shared" si="0"/>
        <v>18.400000000000002</v>
      </c>
    </row>
    <row r="12" spans="1:8" ht="15.75" customHeight="1" x14ac:dyDescent="0.15">
      <c r="A12" s="1" t="s">
        <v>21</v>
      </c>
      <c r="B12" s="2">
        <v>144</v>
      </c>
      <c r="C12" s="2">
        <v>0</v>
      </c>
      <c r="D12" s="2">
        <v>36</v>
      </c>
      <c r="E12" s="2">
        <v>0</v>
      </c>
      <c r="F12" s="1">
        <v>100000</v>
      </c>
      <c r="G12" s="1">
        <v>180</v>
      </c>
      <c r="H12">
        <f t="shared" si="0"/>
        <v>19.999999999999996</v>
      </c>
    </row>
    <row r="13" spans="1:8" ht="15.75" customHeight="1" x14ac:dyDescent="0.15">
      <c r="A13" s="1" t="s">
        <v>22</v>
      </c>
      <c r="B13" s="2">
        <v>124.56</v>
      </c>
      <c r="C13" s="2">
        <v>0</v>
      </c>
      <c r="D13" s="2">
        <v>55.440000000000005</v>
      </c>
      <c r="E13" s="2">
        <v>0</v>
      </c>
      <c r="F13" s="1">
        <v>100000</v>
      </c>
      <c r="G13" s="1">
        <v>180</v>
      </c>
      <c r="H13">
        <f t="shared" si="0"/>
        <v>30.8</v>
      </c>
    </row>
    <row r="14" spans="1:8" ht="15.75" customHeight="1" x14ac:dyDescent="0.15">
      <c r="A14" s="1" t="s">
        <v>23</v>
      </c>
      <c r="B14" s="2">
        <v>108</v>
      </c>
      <c r="C14" s="2">
        <v>0</v>
      </c>
      <c r="D14" s="2">
        <v>72</v>
      </c>
      <c r="E14" s="2">
        <v>0</v>
      </c>
      <c r="F14" s="1">
        <v>100000</v>
      </c>
      <c r="G14" s="1">
        <v>180</v>
      </c>
      <c r="H14">
        <f t="shared" si="0"/>
        <v>39.999999999999993</v>
      </c>
    </row>
    <row r="15" spans="1:8" ht="15.75" customHeight="1" x14ac:dyDescent="0.15">
      <c r="A15" s="1" t="s">
        <v>24</v>
      </c>
      <c r="B15" s="2">
        <v>86.399999999999991</v>
      </c>
      <c r="C15" s="2">
        <v>0</v>
      </c>
      <c r="D15" s="2">
        <v>93.600000000000009</v>
      </c>
      <c r="E15" s="2">
        <v>0</v>
      </c>
      <c r="F15" s="1">
        <v>100000</v>
      </c>
      <c r="G15" s="1">
        <v>180</v>
      </c>
      <c r="H15">
        <f t="shared" si="0"/>
        <v>52</v>
      </c>
    </row>
    <row r="16" spans="1:8" ht="15.75" customHeight="1" x14ac:dyDescent="0.15">
      <c r="A16" s="1" t="s">
        <v>25</v>
      </c>
      <c r="B16" s="2">
        <v>57.599999999999994</v>
      </c>
      <c r="C16" s="2">
        <v>0</v>
      </c>
      <c r="D16" s="2">
        <v>122.4</v>
      </c>
      <c r="E16" s="2">
        <v>0</v>
      </c>
      <c r="F16" s="1">
        <v>100000</v>
      </c>
      <c r="G16" s="1">
        <v>180</v>
      </c>
      <c r="H16">
        <f t="shared" si="0"/>
        <v>68</v>
      </c>
    </row>
    <row r="17" spans="1:8" ht="15.75" customHeight="1" x14ac:dyDescent="0.15">
      <c r="A17" s="1" t="s">
        <v>26</v>
      </c>
      <c r="B17" s="2">
        <v>25.199999999999989</v>
      </c>
      <c r="C17" s="2">
        <v>0</v>
      </c>
      <c r="D17" s="2">
        <v>154.80000000000001</v>
      </c>
      <c r="E17" s="2">
        <v>0</v>
      </c>
      <c r="F17" s="1">
        <v>100000</v>
      </c>
      <c r="G17" s="1">
        <v>180</v>
      </c>
      <c r="H17">
        <f t="shared" si="0"/>
        <v>86.000000000000014</v>
      </c>
    </row>
    <row r="18" spans="1:8" ht="15.75" customHeight="1" x14ac:dyDescent="0.15">
      <c r="A18" s="1" t="s">
        <v>27</v>
      </c>
      <c r="B18" s="2">
        <v>159.98400000000001</v>
      </c>
      <c r="C18" s="2">
        <v>0</v>
      </c>
      <c r="D18" s="2">
        <v>0</v>
      </c>
      <c r="E18" s="6">
        <v>20.016000000000002</v>
      </c>
      <c r="F18" s="1">
        <v>100000</v>
      </c>
      <c r="G18" s="1">
        <v>180</v>
      </c>
      <c r="H18">
        <f t="shared" si="0"/>
        <v>111.2</v>
      </c>
    </row>
    <row r="19" spans="1:8" ht="15.75" customHeight="1" x14ac:dyDescent="0.15">
      <c r="A19" s="1" t="s">
        <v>28</v>
      </c>
      <c r="B19" s="2">
        <v>154.07999999999998</v>
      </c>
      <c r="C19" s="2">
        <v>0</v>
      </c>
      <c r="D19" s="2">
        <v>0</v>
      </c>
      <c r="E19" s="6">
        <v>25.92</v>
      </c>
      <c r="F19" s="1">
        <v>100000</v>
      </c>
      <c r="G19" s="1">
        <v>180</v>
      </c>
      <c r="H19">
        <f t="shared" si="0"/>
        <v>144.00000000000003</v>
      </c>
    </row>
    <row r="20" spans="1:8" ht="15.75" customHeight="1" x14ac:dyDescent="0.15">
      <c r="A20" s="1" t="s">
        <v>29</v>
      </c>
      <c r="B20" s="2">
        <v>146.88</v>
      </c>
      <c r="C20" s="2">
        <v>0</v>
      </c>
      <c r="D20" s="2">
        <v>0</v>
      </c>
      <c r="E20" s="6">
        <v>33.120000000000005</v>
      </c>
      <c r="F20" s="1">
        <v>100000</v>
      </c>
      <c r="G20" s="1">
        <v>180</v>
      </c>
      <c r="H20">
        <f t="shared" si="0"/>
        <v>184.00000000000003</v>
      </c>
    </row>
    <row r="21" spans="1:8" ht="15.75" customHeight="1" x14ac:dyDescent="0.15">
      <c r="A21" s="1" t="s">
        <v>30</v>
      </c>
      <c r="B21" s="2">
        <v>136.80000000000001</v>
      </c>
      <c r="C21" s="2">
        <v>0</v>
      </c>
      <c r="D21" s="2">
        <v>0</v>
      </c>
      <c r="E21" s="6">
        <v>43.2</v>
      </c>
      <c r="F21" s="1">
        <v>100000</v>
      </c>
      <c r="G21" s="1">
        <v>180</v>
      </c>
      <c r="H21">
        <f t="shared" si="0"/>
        <v>240.00000000000003</v>
      </c>
    </row>
    <row r="22" spans="1:8" ht="15.75" customHeight="1" x14ac:dyDescent="0.15">
      <c r="A22" s="1" t="s">
        <v>31</v>
      </c>
      <c r="B22" s="2">
        <v>124.27199999999999</v>
      </c>
      <c r="C22" s="2">
        <v>0</v>
      </c>
      <c r="D22" s="2">
        <v>0</v>
      </c>
      <c r="E22" s="6">
        <v>55.728000000000009</v>
      </c>
      <c r="F22" s="1">
        <v>100000</v>
      </c>
      <c r="G22" s="1">
        <v>180</v>
      </c>
      <c r="H22">
        <f t="shared" si="0"/>
        <v>309.60000000000002</v>
      </c>
    </row>
    <row r="23" spans="1:8" ht="15.75" customHeight="1" x14ac:dyDescent="0.15">
      <c r="A23" s="5" t="s">
        <v>32</v>
      </c>
      <c r="B23" s="2">
        <v>108</v>
      </c>
      <c r="C23" s="2">
        <v>0</v>
      </c>
      <c r="D23" s="2">
        <v>0</v>
      </c>
      <c r="E23" s="6">
        <v>72</v>
      </c>
      <c r="F23" s="1">
        <v>100000</v>
      </c>
      <c r="G23" s="1">
        <v>180</v>
      </c>
      <c r="H23">
        <f t="shared" si="0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2017-06-16T14:59:47Z</dcterms:modified>
</cp:coreProperties>
</file>