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ModelsCovs_maskedpalmcivet_dis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2" i="1" l="1"/>
  <c r="AP22" i="1"/>
  <c r="AO22" i="1"/>
  <c r="AN22" i="1"/>
  <c r="AM22" i="1"/>
  <c r="BC22" i="1"/>
  <c r="AM34" i="1"/>
  <c r="BD22" i="1"/>
  <c r="AN34" i="1"/>
  <c r="AS34" i="1"/>
  <c r="AU34" i="1"/>
  <c r="AT34" i="1"/>
  <c r="AO34" i="1"/>
  <c r="AQ34" i="1"/>
  <c r="AP34" i="1"/>
  <c r="BA22" i="1"/>
  <c r="AM33" i="1"/>
  <c r="BB22" i="1"/>
  <c r="AN33" i="1"/>
  <c r="AS33" i="1"/>
  <c r="AU33" i="1"/>
  <c r="AT33" i="1"/>
  <c r="AO33" i="1"/>
  <c r="AQ33" i="1"/>
  <c r="AP33" i="1"/>
  <c r="AY22" i="1"/>
  <c r="AM32" i="1"/>
  <c r="AZ22" i="1"/>
  <c r="AN32" i="1"/>
  <c r="AS32" i="1"/>
  <c r="AU32" i="1"/>
  <c r="AT32" i="1"/>
  <c r="AO32" i="1"/>
  <c r="AQ32" i="1"/>
  <c r="AP32" i="1"/>
  <c r="AW22" i="1"/>
  <c r="AM31" i="1"/>
  <c r="AX22" i="1"/>
  <c r="AN31" i="1"/>
  <c r="AS31" i="1"/>
  <c r="AU31" i="1"/>
  <c r="AT31" i="1"/>
  <c r="AO31" i="1"/>
  <c r="AQ31" i="1"/>
  <c r="AP31" i="1"/>
  <c r="AU22" i="1"/>
  <c r="AM30" i="1"/>
  <c r="AV22" i="1"/>
  <c r="AN30" i="1"/>
  <c r="AS30" i="1"/>
  <c r="AU30" i="1"/>
  <c r="AT30" i="1"/>
  <c r="AO30" i="1"/>
  <c r="AQ30" i="1"/>
  <c r="AP30" i="1"/>
  <c r="AS22" i="1"/>
  <c r="AM29" i="1"/>
  <c r="AT22" i="1"/>
  <c r="AN29" i="1"/>
  <c r="AS29" i="1"/>
  <c r="AU29" i="1"/>
  <c r="AT29" i="1"/>
  <c r="AO29" i="1"/>
  <c r="AQ29" i="1"/>
  <c r="AP29" i="1"/>
  <c r="AM28" i="1"/>
  <c r="AR22" i="1"/>
  <c r="AN28" i="1"/>
  <c r="AS28" i="1"/>
  <c r="AU28" i="1"/>
  <c r="AT28" i="1"/>
  <c r="AO28" i="1"/>
  <c r="AQ28" i="1"/>
  <c r="AP28" i="1"/>
  <c r="AM27" i="1"/>
  <c r="AN27" i="1"/>
  <c r="AS27" i="1"/>
  <c r="AU27" i="1"/>
  <c r="AT27" i="1"/>
  <c r="AO27" i="1"/>
  <c r="AQ27" i="1"/>
  <c r="AP27" i="1"/>
  <c r="AM26" i="1"/>
  <c r="AN26" i="1"/>
  <c r="AS26" i="1"/>
  <c r="AU26" i="1"/>
  <c r="AT26" i="1"/>
  <c r="AO26" i="1"/>
  <c r="AQ26" i="1"/>
  <c r="AP26" i="1"/>
  <c r="BH22" i="1"/>
  <c r="BG22" i="1"/>
  <c r="BF22" i="1"/>
  <c r="BE22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AM19" i="1"/>
  <c r="AM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</calcChain>
</file>

<file path=xl/sharedStrings.xml><?xml version="1.0" encoding="utf-8"?>
<sst xmlns="http://schemas.openxmlformats.org/spreadsheetml/2006/main" count="136" uniqueCount="92">
  <si>
    <t>model</t>
  </si>
  <si>
    <t>formula</t>
  </si>
  <si>
    <t>lam(dis.v.s)</t>
  </si>
  <si>
    <t>SElam(dis.v.s)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</si>
  <si>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</si>
  <si>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</si>
  <si>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</si>
  <si>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</si>
  <si>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</si>
  <si>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</si>
  <si>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</si>
  <si>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</si>
  <si>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</si>
  <si>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</si>
  <si>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</si>
  <si>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</si>
  <si>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</si>
  <si>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</si>
  <si>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</si>
  <si>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</si>
  <si>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</si>
  <si>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</si>
  <si>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</si>
  <si>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</si>
  <si>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</si>
  <si>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</si>
  <si>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</si>
  <si>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</si>
  <si>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</si>
  <si>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</si>
  <si>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</si>
  <si>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</si>
  <si>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</si>
  <si>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</si>
  <si>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</si>
  <si>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</si>
  <si>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m010</t>
  </si>
  <si>
    <t>~camhours + cam_angle ~ ele.s + pop.s + dis.v.s</t>
  </si>
  <si>
    <t>NA</t>
  </si>
  <si>
    <t>m013</t>
  </si>
  <si>
    <t>~camhours + cam_angle ~ PAS</t>
  </si>
  <si>
    <t>m011</t>
  </si>
  <si>
    <t>~camhours + cam_angle ~ pop.s + dis.v.s</t>
  </si>
  <si>
    <t>m016</t>
  </si>
  <si>
    <t>~camhours + cam_angle ~ pop.s</t>
  </si>
  <si>
    <t>m014</t>
  </si>
  <si>
    <t>~camhours + cam_angle ~ pop.s + PAS</t>
  </si>
  <si>
    <t>m012</t>
  </si>
  <si>
    <t>~camhours + cam_angle ~ pop.s + dis.v.s + PAS</t>
  </si>
  <si>
    <t>m020</t>
  </si>
  <si>
    <t>~camhours + cam_angle ~ ele.s + pop.s + PAS + dis.v.s</t>
  </si>
  <si>
    <t>m017</t>
  </si>
  <si>
    <t>~camhours + cam_angle ~ 1</t>
  </si>
  <si>
    <t>m003</t>
  </si>
  <si>
    <t>~camhours ~ ele.s + pop.s</t>
  </si>
  <si>
    <t>m008</t>
  </si>
  <si>
    <t>~camhours ~ pop.s</t>
  </si>
  <si>
    <t>m009</t>
  </si>
  <si>
    <t>~camhours ~ pop.s + dis.v.s</t>
  </si>
  <si>
    <t>m005</t>
  </si>
  <si>
    <t>~camhours ~ PAS</t>
  </si>
  <si>
    <t>m001</t>
  </si>
  <si>
    <t>~1 ~ 1</t>
  </si>
  <si>
    <t>m007</t>
  </si>
  <si>
    <t>~camhours ~ ele.s + PAS</t>
  </si>
  <si>
    <t>m006</t>
  </si>
  <si>
    <t>~camhours ~ pop.s + PAS</t>
  </si>
  <si>
    <t>m002</t>
  </si>
  <si>
    <t>~camhours ~ ele.s</t>
  </si>
  <si>
    <t>m004</t>
  </si>
  <si>
    <t>~camhours ~ ele.s + pop.s + PAS</t>
  </si>
  <si>
    <t>m018</t>
  </si>
  <si>
    <t>~camhours ~ ele.s + pop.s + PAS + dis.v.s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</si>
  <si>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</si>
  <si>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</si>
  <si>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</si>
  <si>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</si>
  <si>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</si>
  <si>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</si>
  <si>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</si>
  <si>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</si>
  <si>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</si>
  <si>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</si>
  <si>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</si>
  <si>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Elevation</t>
  </si>
  <si>
    <t>int</t>
  </si>
  <si>
    <t>lsl</t>
  </si>
  <si>
    <t>PASMangao</t>
  </si>
  <si>
    <t>PASMengla</t>
  </si>
  <si>
    <t>PAMengsong</t>
  </si>
  <si>
    <t>PANABANHE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</si>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</sst>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abSelected="1" topLeftCell="AH4" workbookViewId="0">
      <selection activeCell="AR26" sqref="AR26:AR34"/>
    </sheetView>
  </sheetViews>
  <sheetFormatPr baseColWidth="10" defaultRowHeight="16" x14ac:dyDescent="0.2"/>
  <cols>
    <col min="3" max="3" width="41.6640625" customWidth="1"/>
    <col min="38" max="38" width="17.5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10</v>
      </c>
      <c r="B2" t="s">
        <v>36</v>
      </c>
      <c r="C2" t="s">
        <v>37</v>
      </c>
      <c r="D2">
        <v>-0.32334155202329001</v>
      </c>
      <c r="E2">
        <v>0.22759928775362301</v>
      </c>
      <c r="F2">
        <v>0.55289455904273299</v>
      </c>
      <c r="G2">
        <v>0.29904285415326998</v>
      </c>
      <c r="H2">
        <v>-0.28205034596522</v>
      </c>
      <c r="I2">
        <v>0.46822959088996802</v>
      </c>
      <c r="T2">
        <v>0.87459731119349904</v>
      </c>
      <c r="U2">
        <v>0.31805347182772498</v>
      </c>
      <c r="V2">
        <v>11.013621722186199</v>
      </c>
      <c r="W2">
        <v>89.202903137309605</v>
      </c>
      <c r="X2">
        <v>7.3317050993324804</v>
      </c>
      <c r="Y2">
        <v>76.073052687715801</v>
      </c>
      <c r="Z2">
        <v>-16.739964875716499</v>
      </c>
      <c r="AA2">
        <v>89.264375068949093</v>
      </c>
      <c r="AB2">
        <v>0</v>
      </c>
      <c r="AC2">
        <v>1389214.9911017099</v>
      </c>
      <c r="AD2">
        <v>247.200632722677</v>
      </c>
      <c r="AE2">
        <v>7</v>
      </c>
      <c r="AF2">
        <v>115</v>
      </c>
      <c r="AG2">
        <v>508.40126544535502</v>
      </c>
      <c r="AH2">
        <v>0</v>
      </c>
      <c r="AI2">
        <v>0.30642861636888502</v>
      </c>
      <c r="AJ2" t="s">
        <v>38</v>
      </c>
      <c r="AK2">
        <v>0.30642861636888502</v>
      </c>
      <c r="AM2">
        <f>D2*$AI2</f>
        <v>-9.9081104401064615E-2</v>
      </c>
      <c r="AN2">
        <f t="shared" ref="AN2:BC13" si="0">E2*$AI2</f>
        <v>6.9742934832886419E-2</v>
      </c>
      <c r="AO2">
        <f t="shared" si="0"/>
        <v>0.16942271472534948</v>
      </c>
      <c r="AP2">
        <f t="shared" si="0"/>
        <v>9.1635288033188794E-2</v>
      </c>
      <c r="AQ2">
        <f t="shared" si="0"/>
        <v>-8.6428297260487688E-2</v>
      </c>
      <c r="AR2">
        <f t="shared" si="0"/>
        <v>0.14347894567938199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0.26800164394897108</v>
      </c>
      <c r="BD2">
        <f t="shared" ref="BA2:BJ17" si="1">U2*$AI2</f>
        <v>9.7460685303489919E-2</v>
      </c>
      <c r="BE2">
        <f t="shared" si="1"/>
        <v>3.3748888655398135</v>
      </c>
      <c r="BF2">
        <f t="shared" si="1"/>
        <v>27.334322184453455</v>
      </c>
      <c r="BG2">
        <f t="shared" si="1"/>
        <v>2.2466442492131509</v>
      </c>
      <c r="BH2">
        <f t="shared" si="1"/>
        <v>23.310960278054043</v>
      </c>
      <c r="BI2">
        <f t="shared" si="1"/>
        <v>-5.129604274929541</v>
      </c>
      <c r="BJ2">
        <f>AA2*$AI2</f>
        <v>27.353158943411266</v>
      </c>
    </row>
    <row r="3" spans="1:62" x14ac:dyDescent="0.2">
      <c r="A3">
        <v>13</v>
      </c>
      <c r="B3" t="s">
        <v>39</v>
      </c>
      <c r="C3" t="s">
        <v>40</v>
      </c>
      <c r="H3">
        <v>-0.86570936002346399</v>
      </c>
      <c r="I3">
        <v>0.66478359723598102</v>
      </c>
      <c r="J3">
        <v>0.37976108889548099</v>
      </c>
      <c r="K3">
        <v>1.1194036653092401</v>
      </c>
      <c r="L3">
        <v>1.1788873082233799</v>
      </c>
      <c r="M3">
        <v>0.75043327403660998</v>
      </c>
      <c r="N3">
        <v>0.30429230162253601</v>
      </c>
      <c r="O3">
        <v>0.66927469716571197</v>
      </c>
      <c r="P3">
        <v>1.2654717455879301</v>
      </c>
      <c r="Q3">
        <v>0.67940084919952304</v>
      </c>
      <c r="R3">
        <v>2.0423903135995798</v>
      </c>
      <c r="S3">
        <v>0.601483257452607</v>
      </c>
      <c r="V3">
        <v>14.4012740904108</v>
      </c>
      <c r="W3">
        <v>433.18829435097501</v>
      </c>
      <c r="X3">
        <v>10.3141050626386</v>
      </c>
      <c r="Y3">
        <v>155.85256534724201</v>
      </c>
      <c r="Z3">
        <v>-20.417105518164501</v>
      </c>
      <c r="AA3">
        <v>433.262456224103</v>
      </c>
      <c r="AB3">
        <v>0</v>
      </c>
      <c r="AC3">
        <v>33326100.986347999</v>
      </c>
      <c r="AD3">
        <v>245.55636962176399</v>
      </c>
      <c r="AE3">
        <v>9</v>
      </c>
      <c r="AF3">
        <v>115</v>
      </c>
      <c r="AG3">
        <v>509.11273924352798</v>
      </c>
      <c r="AH3">
        <v>0.71147379817301704</v>
      </c>
      <c r="AI3">
        <v>0.214701336510354</v>
      </c>
      <c r="AJ3" t="s">
        <v>38</v>
      </c>
      <c r="AK3">
        <v>0.52112995287923902</v>
      </c>
      <c r="AM3">
        <f t="shared" ref="AM3:BB19" si="2">D3*$AI3</f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-0.18586895662656094</v>
      </c>
      <c r="AR3">
        <f t="shared" si="0"/>
        <v>0.142729926816726</v>
      </c>
      <c r="AS3">
        <f t="shared" si="0"/>
        <v>8.153521334048712E-2</v>
      </c>
      <c r="AT3">
        <f t="shared" si="0"/>
        <v>0.24033746303648285</v>
      </c>
      <c r="AU3">
        <f t="shared" si="0"/>
        <v>0.25310868067065334</v>
      </c>
      <c r="AV3">
        <f t="shared" si="0"/>
        <v>0.16111902689750091</v>
      </c>
      <c r="AW3">
        <f t="shared" si="0"/>
        <v>6.5331963848170249E-2</v>
      </c>
      <c r="AX3">
        <f t="shared" si="0"/>
        <v>0.1436941719740408</v>
      </c>
      <c r="AY3">
        <f t="shared" si="0"/>
        <v>0.27169847509381928</v>
      </c>
      <c r="AZ3">
        <f t="shared" si="0"/>
        <v>0.14586827034940708</v>
      </c>
      <c r="BA3">
        <f t="shared" si="0"/>
        <v>0.43850393000563082</v>
      </c>
      <c r="BB3">
        <f t="shared" si="0"/>
        <v>0.12913925926367606</v>
      </c>
      <c r="BC3">
        <f t="shared" si="0"/>
        <v>0</v>
      </c>
      <c r="BD3">
        <f t="shared" si="1"/>
        <v>0</v>
      </c>
      <c r="BE3">
        <f t="shared" si="1"/>
        <v>3.0919727946631315</v>
      </c>
      <c r="BF3">
        <f t="shared" si="1"/>
        <v>93.00610575779497</v>
      </c>
      <c r="BG3">
        <f t="shared" si="1"/>
        <v>2.2144521418567158</v>
      </c>
      <c r="BH3">
        <f t="shared" si="1"/>
        <v>33.461754078620146</v>
      </c>
      <c r="BI3">
        <f t="shared" si="1"/>
        <v>-4.3835798424228418</v>
      </c>
      <c r="BJ3">
        <f t="shared" si="1"/>
        <v>93.022028411073663</v>
      </c>
    </row>
    <row r="4" spans="1:62" x14ac:dyDescent="0.2">
      <c r="A4">
        <v>11</v>
      </c>
      <c r="B4" t="s">
        <v>41</v>
      </c>
      <c r="C4" t="s">
        <v>42</v>
      </c>
      <c r="D4">
        <v>-0.35722273385951397</v>
      </c>
      <c r="E4">
        <v>0.24438145034014799</v>
      </c>
      <c r="H4">
        <v>-0.33968324110692699</v>
      </c>
      <c r="I4">
        <v>0.420489263624098</v>
      </c>
      <c r="T4">
        <v>0.41801545066262602</v>
      </c>
      <c r="U4">
        <v>0.182957099110511</v>
      </c>
      <c r="V4">
        <v>14.5504146529218</v>
      </c>
      <c r="W4">
        <v>525.83094389225198</v>
      </c>
      <c r="X4">
        <v>5.1055767813286996</v>
      </c>
      <c r="Y4">
        <v>47.628436923165197</v>
      </c>
      <c r="Z4">
        <v>-20.0475363049839</v>
      </c>
      <c r="AA4">
        <v>525.83368808186697</v>
      </c>
      <c r="AB4">
        <v>0</v>
      </c>
      <c r="AC4">
        <v>45193909.8046268</v>
      </c>
      <c r="AD4">
        <v>248.92577045229501</v>
      </c>
      <c r="AE4">
        <v>6</v>
      </c>
      <c r="AF4">
        <v>115</v>
      </c>
      <c r="AG4">
        <v>509.85154090459002</v>
      </c>
      <c r="AH4">
        <v>1.4502754592345499</v>
      </c>
      <c r="AI4">
        <v>0.14839046836852601</v>
      </c>
      <c r="AJ4" t="s">
        <v>38</v>
      </c>
      <c r="AK4">
        <v>0.66952042124776501</v>
      </c>
      <c r="AM4">
        <f t="shared" si="2"/>
        <v>-5.3008448789298591E-2</v>
      </c>
      <c r="AN4">
        <f t="shared" si="0"/>
        <v>3.6263877876554239E-2</v>
      </c>
      <c r="AO4">
        <f t="shared" si="0"/>
        <v>0</v>
      </c>
      <c r="AP4">
        <f t="shared" si="0"/>
        <v>0</v>
      </c>
      <c r="AQ4">
        <f t="shared" si="0"/>
        <v>-5.0405755244795847E-2</v>
      </c>
      <c r="AR4">
        <f t="shared" si="0"/>
        <v>6.2396598773116513E-2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6.2029508509107552E-2</v>
      </c>
      <c r="BD4">
        <f t="shared" si="1"/>
        <v>2.714908962835556E-2</v>
      </c>
      <c r="BE4">
        <f t="shared" si="1"/>
        <v>2.1591428453033297</v>
      </c>
      <c r="BF4">
        <f t="shared" si="1"/>
        <v>78.028300046835398</v>
      </c>
      <c r="BG4">
        <f t="shared" si="1"/>
        <v>0.7576189298728373</v>
      </c>
      <c r="BH4">
        <f t="shared" si="1"/>
        <v>7.0676060626892818</v>
      </c>
      <c r="BI4">
        <f t="shared" si="1"/>
        <v>-2.9748633019315904</v>
      </c>
      <c r="BJ4">
        <f t="shared" si="1"/>
        <v>78.028707258417654</v>
      </c>
    </row>
    <row r="5" spans="1:62" x14ac:dyDescent="0.2">
      <c r="A5">
        <v>15</v>
      </c>
      <c r="B5" t="s">
        <v>43</v>
      </c>
      <c r="C5" t="s">
        <v>44</v>
      </c>
      <c r="H5">
        <v>-0.374188389731617</v>
      </c>
      <c r="I5">
        <v>0.37323888952731099</v>
      </c>
      <c r="T5">
        <v>0.45105224851078302</v>
      </c>
      <c r="U5">
        <v>0.179544997752041</v>
      </c>
      <c r="V5">
        <v>9.4161662452428807</v>
      </c>
      <c r="W5">
        <v>42.176687473594697</v>
      </c>
      <c r="X5">
        <v>3.1533588245552999</v>
      </c>
      <c r="Y5">
        <v>23.625000536453701</v>
      </c>
      <c r="Z5">
        <v>-14.7303021850859</v>
      </c>
      <c r="AA5">
        <v>42.190213635186097</v>
      </c>
      <c r="AB5">
        <v>0</v>
      </c>
      <c r="AC5">
        <v>271668.70363536401</v>
      </c>
      <c r="AD5">
        <v>250.145430062142</v>
      </c>
      <c r="AE5">
        <v>5</v>
      </c>
      <c r="AF5">
        <v>115</v>
      </c>
      <c r="AG5">
        <v>510.29086012428502</v>
      </c>
      <c r="AH5">
        <v>1.8895946789296501</v>
      </c>
      <c r="AI5">
        <v>0.11912668295341899</v>
      </c>
      <c r="AJ5" t="s">
        <v>38</v>
      </c>
      <c r="AK5">
        <v>0.788647104201184</v>
      </c>
      <c r="AM5">
        <f t="shared" si="2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-4.4575821668408719E-2</v>
      </c>
      <c r="AR5">
        <f t="shared" si="0"/>
        <v>4.4462710858606154E-2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5.37323582037708E-2</v>
      </c>
      <c r="BD5">
        <f t="shared" si="1"/>
        <v>2.1388600023079712E-2</v>
      </c>
      <c r="BE5">
        <f t="shared" si="1"/>
        <v>1.1217166509337344</v>
      </c>
      <c r="BF5">
        <f t="shared" si="1"/>
        <v>5.0243688766923542</v>
      </c>
      <c r="BG5">
        <f t="shared" si="1"/>
        <v>0.37564917693116523</v>
      </c>
      <c r="BH5">
        <f t="shared" si="1"/>
        <v>2.8143679486804736</v>
      </c>
      <c r="BI5">
        <f t="shared" si="1"/>
        <v>-1.754772038210783</v>
      </c>
      <c r="BJ5">
        <f t="shared" si="1"/>
        <v>5.0259802034558296</v>
      </c>
    </row>
    <row r="6" spans="1:62" x14ac:dyDescent="0.2">
      <c r="A6">
        <v>14</v>
      </c>
      <c r="B6" t="s">
        <v>45</v>
      </c>
      <c r="C6" t="s">
        <v>46</v>
      </c>
      <c r="H6">
        <v>-0.99613464384933903</v>
      </c>
      <c r="I6">
        <v>0.75647733373354897</v>
      </c>
      <c r="J6">
        <v>1.0861497004477001</v>
      </c>
      <c r="K6">
        <v>2.0886544881839901</v>
      </c>
      <c r="L6">
        <v>1.3536482360569499</v>
      </c>
      <c r="M6">
        <v>0.86335147341311302</v>
      </c>
      <c r="N6">
        <v>0.237837171935219</v>
      </c>
      <c r="O6">
        <v>0.68991723385412995</v>
      </c>
      <c r="P6">
        <v>1.36535630627594</v>
      </c>
      <c r="Q6">
        <v>0.72057460161315701</v>
      </c>
      <c r="R6">
        <v>2.5617406095644699</v>
      </c>
      <c r="S6">
        <v>1.4114582679607599</v>
      </c>
      <c r="T6">
        <v>-0.269916795068875</v>
      </c>
      <c r="U6">
        <v>0.67588640413581802</v>
      </c>
      <c r="V6">
        <v>12.5125790796153</v>
      </c>
      <c r="W6">
        <v>165.29502361946501</v>
      </c>
      <c r="X6">
        <v>3.7506521469096401</v>
      </c>
      <c r="Y6">
        <v>33.443823779201502</v>
      </c>
      <c r="Z6">
        <v>-18.282561945715901</v>
      </c>
      <c r="AA6">
        <v>165.303015931148</v>
      </c>
      <c r="AB6">
        <v>0</v>
      </c>
      <c r="AC6">
        <v>5157406.5152210798</v>
      </c>
      <c r="AD6">
        <v>245.48375078042201</v>
      </c>
      <c r="AE6">
        <v>10</v>
      </c>
      <c r="AF6">
        <v>115</v>
      </c>
      <c r="AG6">
        <v>510.96750156084499</v>
      </c>
      <c r="AH6">
        <v>2.5662361154898599</v>
      </c>
      <c r="AI6">
        <v>8.4933344900433097E-2</v>
      </c>
      <c r="AJ6" t="s">
        <v>38</v>
      </c>
      <c r="AK6">
        <v>0.87358044910161703</v>
      </c>
      <c r="AM6">
        <f t="shared" si="2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-8.4605047273326003E-2</v>
      </c>
      <c r="AR6">
        <f t="shared" si="0"/>
        <v>6.4250150295351555E-2</v>
      </c>
      <c r="AS6">
        <f t="shared" si="0"/>
        <v>9.2250327121626605E-2</v>
      </c>
      <c r="AT6">
        <f t="shared" si="0"/>
        <v>0.1773964120227684</v>
      </c>
      <c r="AU6">
        <f t="shared" si="0"/>
        <v>0.11496987250688781</v>
      </c>
      <c r="AV6">
        <f t="shared" si="0"/>
        <v>7.3327328461693028E-2</v>
      </c>
      <c r="AW6">
        <f t="shared" si="0"/>
        <v>2.0200306554117562E-2</v>
      </c>
      <c r="AX6">
        <f t="shared" si="0"/>
        <v>5.8596978375685574E-2</v>
      </c>
      <c r="AY6">
        <f t="shared" si="0"/>
        <v>0.11596427807291577</v>
      </c>
      <c r="AZ6">
        <f t="shared" si="0"/>
        <v>6.1200811165302439E-2</v>
      </c>
      <c r="BA6">
        <f t="shared" si="0"/>
        <v>0.21757719873758485</v>
      </c>
      <c r="BB6">
        <f t="shared" si="0"/>
        <v>0.11987987188527914</v>
      </c>
      <c r="BC6">
        <f t="shared" si="0"/>
        <v>-2.2924936250004281E-2</v>
      </c>
      <c r="BD6">
        <f t="shared" si="1"/>
        <v>5.740529307598094E-2</v>
      </c>
      <c r="BE6">
        <f t="shared" si="1"/>
        <v>1.06273519456291</v>
      </c>
      <c r="BF6">
        <f t="shared" si="1"/>
        <v>14.039059251397257</v>
      </c>
      <c r="BG6">
        <f t="shared" si="1"/>
        <v>0.31855543239502632</v>
      </c>
      <c r="BH6">
        <f t="shared" si="1"/>
        <v>2.8404958198282269</v>
      </c>
      <c r="BI6">
        <f t="shared" si="1"/>
        <v>-1.5527991393990219</v>
      </c>
      <c r="BJ6">
        <f t="shared" si="1"/>
        <v>14.039738065161981</v>
      </c>
    </row>
    <row r="7" spans="1:62" x14ac:dyDescent="0.2">
      <c r="A7">
        <v>12</v>
      </c>
      <c r="B7" t="s">
        <v>47</v>
      </c>
      <c r="C7" t="s">
        <v>48</v>
      </c>
      <c r="D7">
        <v>-0.287326727719312</v>
      </c>
      <c r="E7">
        <v>0.30055257003416203</v>
      </c>
      <c r="H7">
        <v>-0.87834827836518703</v>
      </c>
      <c r="I7">
        <v>0.79983966466643097</v>
      </c>
      <c r="J7">
        <v>0.87274309843101805</v>
      </c>
      <c r="K7">
        <v>2.0864478969553302</v>
      </c>
      <c r="L7">
        <v>1.2222565292473999</v>
      </c>
      <c r="M7">
        <v>0.86205185139795903</v>
      </c>
      <c r="N7">
        <v>0.38729199378017598</v>
      </c>
      <c r="O7">
        <v>0.71204688487618295</v>
      </c>
      <c r="P7">
        <v>1.0110727751630899</v>
      </c>
      <c r="Q7">
        <v>0.77680311965874405</v>
      </c>
      <c r="R7">
        <v>2.36611642930291</v>
      </c>
      <c r="S7">
        <v>1.40818485106679</v>
      </c>
      <c r="T7">
        <v>-0.21374253676341201</v>
      </c>
      <c r="U7">
        <v>0.67455901028713905</v>
      </c>
      <c r="V7">
        <v>11.6877351930468</v>
      </c>
      <c r="W7">
        <v>106.58739237261899</v>
      </c>
      <c r="X7">
        <v>9.0328861037271704</v>
      </c>
      <c r="Y7">
        <v>120.61015771266101</v>
      </c>
      <c r="Z7">
        <v>-17.771729813777998</v>
      </c>
      <c r="AA7">
        <v>106.717724067603</v>
      </c>
      <c r="AB7">
        <v>0</v>
      </c>
      <c r="AC7">
        <v>2308779.61094013</v>
      </c>
      <c r="AD7">
        <v>244.98121661827901</v>
      </c>
      <c r="AE7">
        <v>11</v>
      </c>
      <c r="AF7">
        <v>115</v>
      </c>
      <c r="AG7">
        <v>511.96243323655801</v>
      </c>
      <c r="AH7">
        <v>3.5611677912033901</v>
      </c>
      <c r="AI7">
        <v>5.1645389813018097E-2</v>
      </c>
      <c r="AJ7" t="s">
        <v>38</v>
      </c>
      <c r="AK7">
        <v>0.92522583891463495</v>
      </c>
      <c r="AM7">
        <f t="shared" si="2"/>
        <v>-1.4839100856762781E-2</v>
      </c>
      <c r="AN7">
        <f t="shared" si="0"/>
        <v>1.552215463871872E-2</v>
      </c>
      <c r="AO7">
        <f t="shared" si="0"/>
        <v>0</v>
      </c>
      <c r="AP7">
        <f t="shared" si="0"/>
        <v>0</v>
      </c>
      <c r="AQ7">
        <f t="shared" si="0"/>
        <v>-4.5362639227763416E-2</v>
      </c>
      <c r="AR7">
        <f t="shared" si="0"/>
        <v>4.1308031269611502E-2</v>
      </c>
      <c r="AS7">
        <f t="shared" si="0"/>
        <v>4.5073157525091147E-2</v>
      </c>
      <c r="AT7">
        <f t="shared" si="0"/>
        <v>0.10775541496280984</v>
      </c>
      <c r="AU7">
        <f t="shared" si="0"/>
        <v>6.3123914904488529E-2</v>
      </c>
      <c r="AV7">
        <f t="shared" si="0"/>
        <v>4.4521003904481542E-2</v>
      </c>
      <c r="AW7">
        <f t="shared" si="0"/>
        <v>2.000184599023817E-2</v>
      </c>
      <c r="AX7">
        <f t="shared" si="0"/>
        <v>3.6773938934575687E-2</v>
      </c>
      <c r="AY7">
        <f t="shared" si="0"/>
        <v>5.2217247602627782E-2</v>
      </c>
      <c r="AZ7">
        <f t="shared" si="0"/>
        <v>4.0118299922744377E-2</v>
      </c>
      <c r="BA7">
        <f t="shared" si="0"/>
        <v>0.12219900533433527</v>
      </c>
      <c r="BB7">
        <f t="shared" si="0"/>
        <v>7.2726255562131206E-2</v>
      </c>
      <c r="BC7">
        <f t="shared" si="0"/>
        <v>-1.1038816630769764E-2</v>
      </c>
      <c r="BD7">
        <f t="shared" si="1"/>
        <v>3.4837863038162983E-2</v>
      </c>
      <c r="BE7">
        <f t="shared" si="1"/>
        <v>0.60361764007623231</v>
      </c>
      <c r="BF7">
        <f t="shared" si="1"/>
        <v>5.5047474282370201</v>
      </c>
      <c r="BG7">
        <f t="shared" si="1"/>
        <v>0.46650692396358395</v>
      </c>
      <c r="BH7">
        <f t="shared" si="1"/>
        <v>6.2289586104799692</v>
      </c>
      <c r="BI7">
        <f t="shared" si="1"/>
        <v>-0.91782791388420026</v>
      </c>
      <c r="BJ7">
        <f t="shared" si="1"/>
        <v>5.5114784594294601</v>
      </c>
    </row>
    <row r="8" spans="1:62" x14ac:dyDescent="0.2">
      <c r="A8">
        <v>18</v>
      </c>
      <c r="B8" t="s">
        <v>49</v>
      </c>
      <c r="C8" t="s">
        <v>50</v>
      </c>
      <c r="D8">
        <v>-0.25134310761810003</v>
      </c>
      <c r="E8">
        <v>0.29007006204134</v>
      </c>
      <c r="F8">
        <v>0.36285318614240802</v>
      </c>
      <c r="G8">
        <v>0.307312160253088</v>
      </c>
      <c r="H8">
        <v>-0.70851833149389898</v>
      </c>
      <c r="I8">
        <v>0.80346752327927395</v>
      </c>
      <c r="J8">
        <v>0.481124343467975</v>
      </c>
      <c r="K8">
        <v>2.0682138655017601</v>
      </c>
      <c r="L8">
        <v>1.0099246692963</v>
      </c>
      <c r="M8">
        <v>0.87086993541714597</v>
      </c>
      <c r="N8">
        <v>0.39426437570258499</v>
      </c>
      <c r="O8">
        <v>0.70495899200840295</v>
      </c>
      <c r="P8">
        <v>0.86429334739125896</v>
      </c>
      <c r="Q8">
        <v>0.79917616950880699</v>
      </c>
      <c r="R8">
        <v>1.9045746545725699</v>
      </c>
      <c r="S8">
        <v>1.40832079519146</v>
      </c>
      <c r="T8">
        <v>0.247560238065718</v>
      </c>
      <c r="U8">
        <v>0.77023669444476195</v>
      </c>
      <c r="V8">
        <v>10.4887780692872</v>
      </c>
      <c r="W8">
        <v>59.180347273638603</v>
      </c>
      <c r="X8">
        <v>10.8293704574386</v>
      </c>
      <c r="Y8">
        <v>161.76956393649201</v>
      </c>
      <c r="Z8">
        <v>-16.6997630273131</v>
      </c>
      <c r="AA8">
        <v>59.591792813442297</v>
      </c>
      <c r="AB8">
        <v>0</v>
      </c>
      <c r="AC8">
        <v>2722822.7916682898</v>
      </c>
      <c r="AD8">
        <v>244.27787987181699</v>
      </c>
      <c r="AE8">
        <v>12</v>
      </c>
      <c r="AF8">
        <v>115</v>
      </c>
      <c r="AG8">
        <v>512.55575974363398</v>
      </c>
      <c r="AH8">
        <v>4.15449429827913</v>
      </c>
      <c r="AI8">
        <v>3.8387722420070901E-2</v>
      </c>
      <c r="AJ8" t="s">
        <v>38</v>
      </c>
      <c r="AK8">
        <v>0.96361356133470599</v>
      </c>
      <c r="AM8">
        <f t="shared" si="2"/>
        <v>-9.648489447441632E-3</v>
      </c>
      <c r="AN8">
        <f t="shared" si="0"/>
        <v>1.1135129024015705E-2</v>
      </c>
      <c r="AO8">
        <f t="shared" si="0"/>
        <v>1.3929107388873076E-2</v>
      </c>
      <c r="AP8">
        <f t="shared" si="0"/>
        <v>1.1797013904107888E-2</v>
      </c>
      <c r="AQ8">
        <f t="shared" si="0"/>
        <v>-2.7198405038919571E-2</v>
      </c>
      <c r="AR8">
        <f t="shared" si="0"/>
        <v>3.0843288257186623E-2</v>
      </c>
      <c r="AS8">
        <f t="shared" si="0"/>
        <v>1.8469267746587477E-2</v>
      </c>
      <c r="AT8">
        <f t="shared" si="0"/>
        <v>7.9394019774223418E-2</v>
      </c>
      <c r="AU8">
        <f t="shared" si="0"/>
        <v>3.8768707870128268E-2</v>
      </c>
      <c r="AV8">
        <f t="shared" si="0"/>
        <v>3.343071334477847E-2</v>
      </c>
      <c r="AW8">
        <f t="shared" si="0"/>
        <v>1.5134911414593378E-2</v>
      </c>
      <c r="AX8">
        <f t="shared" si="0"/>
        <v>2.7061770102751553E-2</v>
      </c>
      <c r="AY8">
        <f t="shared" si="0"/>
        <v>3.317825310916956E-2</v>
      </c>
      <c r="AZ8">
        <f t="shared" si="0"/>
        <v>3.0678552959839612E-2</v>
      </c>
      <c r="BA8">
        <f t="shared" si="0"/>
        <v>7.3112283168034239E-2</v>
      </c>
      <c r="BB8">
        <f t="shared" si="0"/>
        <v>5.4062227764223286E-2</v>
      </c>
      <c r="BC8">
        <f t="shared" si="0"/>
        <v>9.5032737011134533E-3</v>
      </c>
      <c r="BD8">
        <f t="shared" si="1"/>
        <v>2.9567632424098489E-2</v>
      </c>
      <c r="BE8">
        <f t="shared" si="1"/>
        <v>0.4026403010495242</v>
      </c>
      <c r="BF8">
        <f t="shared" si="1"/>
        <v>2.2717987438638385</v>
      </c>
      <c r="BG8">
        <f t="shared" si="1"/>
        <v>0.41571486710426919</v>
      </c>
      <c r="BH8">
        <f t="shared" si="1"/>
        <v>6.2099651164099674</v>
      </c>
      <c r="BI8">
        <f t="shared" si="1"/>
        <v>-0.64106586757345818</v>
      </c>
      <c r="BJ8">
        <f t="shared" si="1"/>
        <v>2.287593201036799</v>
      </c>
    </row>
    <row r="9" spans="1:62" x14ac:dyDescent="0.2">
      <c r="A9">
        <v>16</v>
      </c>
      <c r="B9" t="s">
        <v>51</v>
      </c>
      <c r="C9" t="s">
        <v>52</v>
      </c>
      <c r="H9">
        <v>-0.529681352690617</v>
      </c>
      <c r="I9">
        <v>0.32231215879667102</v>
      </c>
      <c r="V9">
        <v>7.9512163944726604</v>
      </c>
      <c r="W9">
        <v>21.178451320448801</v>
      </c>
      <c r="X9">
        <v>2.4402235749439898</v>
      </c>
      <c r="Y9">
        <v>18.057618640812699</v>
      </c>
      <c r="Z9">
        <v>-13.058227279659899</v>
      </c>
      <c r="AA9">
        <v>21.1939984462899</v>
      </c>
      <c r="AB9">
        <v>0</v>
      </c>
      <c r="AC9">
        <v>60049.531723790999</v>
      </c>
      <c r="AD9">
        <v>252.83917830623199</v>
      </c>
      <c r="AE9">
        <v>4</v>
      </c>
      <c r="AF9">
        <v>115</v>
      </c>
      <c r="AG9">
        <v>513.67835661246397</v>
      </c>
      <c r="AH9">
        <v>5.2770911671091199</v>
      </c>
      <c r="AI9">
        <v>2.1898962152673101E-2</v>
      </c>
      <c r="AJ9" t="s">
        <v>38</v>
      </c>
      <c r="AK9">
        <v>0.98551252348737906</v>
      </c>
      <c r="AM9">
        <f t="shared" si="2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-1.1599471895548514E-2</v>
      </c>
      <c r="AR9">
        <f t="shared" si="0"/>
        <v>7.0583017668346612E-3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1"/>
        <v>0</v>
      </c>
      <c r="BE9">
        <f t="shared" si="1"/>
        <v>0.17412338689027065</v>
      </c>
      <c r="BF9">
        <f t="shared" si="1"/>
        <v>0.46378610391873792</v>
      </c>
      <c r="BG9">
        <f t="shared" si="1"/>
        <v>5.3438363711759085E-2</v>
      </c>
      <c r="BH9">
        <f t="shared" si="1"/>
        <v>0.39544310718256159</v>
      </c>
      <c r="BI9">
        <f t="shared" si="1"/>
        <v>-0.28596162497827554</v>
      </c>
      <c r="BJ9">
        <f t="shared" si="1"/>
        <v>0.46412656983911504</v>
      </c>
    </row>
    <row r="10" spans="1:62" x14ac:dyDescent="0.2">
      <c r="A10">
        <v>3</v>
      </c>
      <c r="B10" t="s">
        <v>53</v>
      </c>
      <c r="C10" t="s">
        <v>54</v>
      </c>
      <c r="F10">
        <v>0.51811978580120199</v>
      </c>
      <c r="G10">
        <v>0.30386221574467898</v>
      </c>
      <c r="H10">
        <v>-0.60054193655279198</v>
      </c>
      <c r="I10">
        <v>0.368428967835842</v>
      </c>
      <c r="T10">
        <v>0.80883379630847096</v>
      </c>
      <c r="U10">
        <v>0.315525854420731</v>
      </c>
      <c r="X10">
        <v>5.9077956968123502</v>
      </c>
      <c r="Y10">
        <v>62.569735784080898</v>
      </c>
      <c r="Z10">
        <v>-5.4308021743932997</v>
      </c>
      <c r="AA10">
        <v>2.7136195218577401</v>
      </c>
      <c r="AB10">
        <v>0</v>
      </c>
      <c r="AC10">
        <v>227082.00947217899</v>
      </c>
      <c r="AD10">
        <v>253.34947425406699</v>
      </c>
      <c r="AE10">
        <v>5</v>
      </c>
      <c r="AF10">
        <v>115</v>
      </c>
      <c r="AG10">
        <v>516.69894850813398</v>
      </c>
      <c r="AH10">
        <v>8.2976830627792406</v>
      </c>
      <c r="AI10">
        <v>4.8362677516959399E-3</v>
      </c>
      <c r="AJ10" t="s">
        <v>38</v>
      </c>
      <c r="AK10">
        <v>0.99034879123907504</v>
      </c>
      <c r="AM10">
        <f t="shared" si="2"/>
        <v>0</v>
      </c>
      <c r="AN10">
        <f t="shared" si="0"/>
        <v>0</v>
      </c>
      <c r="AO10">
        <f t="shared" si="0"/>
        <v>2.5057660115859609E-3</v>
      </c>
      <c r="AP10">
        <f t="shared" si="0"/>
        <v>1.4695590349648653E-3</v>
      </c>
      <c r="AQ10">
        <f t="shared" si="0"/>
        <v>-2.9043816012912969E-3</v>
      </c>
      <c r="AR10">
        <f t="shared" si="0"/>
        <v>1.7818211359351033E-3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3.9117368055684608E-3</v>
      </c>
      <c r="BD10">
        <f t="shared" si="1"/>
        <v>1.5259675145612892E-3</v>
      </c>
      <c r="BE10">
        <f t="shared" si="1"/>
        <v>0</v>
      </c>
      <c r="BF10">
        <f t="shared" si="1"/>
        <v>0</v>
      </c>
      <c r="BG10">
        <f t="shared" si="1"/>
        <v>2.8571681812101613E-2</v>
      </c>
      <c r="BH10">
        <f t="shared" si="1"/>
        <v>0.30260399540468591</v>
      </c>
      <c r="BI10">
        <f t="shared" si="1"/>
        <v>-2.6264813421858504E-2</v>
      </c>
      <c r="BJ10">
        <f t="shared" si="1"/>
        <v>1.3123790583933145E-2</v>
      </c>
    </row>
    <row r="11" spans="1:62" x14ac:dyDescent="0.2">
      <c r="A11">
        <v>8</v>
      </c>
      <c r="B11" t="s">
        <v>55</v>
      </c>
      <c r="C11" t="s">
        <v>56</v>
      </c>
      <c r="H11">
        <v>-0.61483083463138899</v>
      </c>
      <c r="I11">
        <v>0.345007533438909</v>
      </c>
      <c r="T11">
        <v>0.39720902334639901</v>
      </c>
      <c r="U11">
        <v>0.18595617011787499</v>
      </c>
      <c r="X11">
        <v>2.7902352957534502</v>
      </c>
      <c r="Y11">
        <v>19.303492677916601</v>
      </c>
      <c r="Z11">
        <v>-5.2163780705106904</v>
      </c>
      <c r="AA11">
        <v>0.89927678983318404</v>
      </c>
      <c r="AB11">
        <v>0</v>
      </c>
      <c r="AC11">
        <v>18937.2470036544</v>
      </c>
      <c r="AD11">
        <v>254.84064621161701</v>
      </c>
      <c r="AE11">
        <v>4</v>
      </c>
      <c r="AF11">
        <v>115</v>
      </c>
      <c r="AG11">
        <v>517.68129242323403</v>
      </c>
      <c r="AH11">
        <v>9.2800269778790607</v>
      </c>
      <c r="AI11">
        <v>2.9593550024855598E-3</v>
      </c>
      <c r="AJ11" t="s">
        <v>38</v>
      </c>
      <c r="AK11">
        <v>0.99330814624156005</v>
      </c>
      <c r="AM11">
        <f t="shared" si="2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-1.8195027061487729E-3</v>
      </c>
      <c r="AR11">
        <f t="shared" si="0"/>
        <v>1.0209997699776395E-3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1.1754825102725695E-3</v>
      </c>
      <c r="BD11">
        <f t="shared" si="1"/>
        <v>5.5031032228138911E-4</v>
      </c>
      <c r="BE11">
        <f t="shared" si="1"/>
        <v>0</v>
      </c>
      <c r="BF11">
        <f t="shared" si="1"/>
        <v>0</v>
      </c>
      <c r="BG11">
        <f t="shared" si="1"/>
        <v>8.2572967805997488E-3</v>
      </c>
      <c r="BH11">
        <f t="shared" si="1"/>
        <v>5.7125887621835868E-2</v>
      </c>
      <c r="BI11">
        <f t="shared" si="1"/>
        <v>-1.5437114537821784E-2</v>
      </c>
      <c r="BJ11">
        <f t="shared" si="1"/>
        <v>2.6612792666119885E-3</v>
      </c>
    </row>
    <row r="12" spans="1:62" x14ac:dyDescent="0.2">
      <c r="A12">
        <v>9</v>
      </c>
      <c r="B12" t="s">
        <v>57</v>
      </c>
      <c r="C12" t="s">
        <v>58</v>
      </c>
      <c r="D12">
        <v>-0.29921331454967098</v>
      </c>
      <c r="E12">
        <v>0.23664647708841899</v>
      </c>
      <c r="H12">
        <v>-0.61117756591962702</v>
      </c>
      <c r="I12">
        <v>0.36969206656350501</v>
      </c>
      <c r="T12">
        <v>0.357618096216547</v>
      </c>
      <c r="U12">
        <v>0.190135378085111</v>
      </c>
      <c r="X12">
        <v>2.8087873006689699</v>
      </c>
      <c r="Y12">
        <v>19.369679536934999</v>
      </c>
      <c r="Z12">
        <v>-5.2713804924428898</v>
      </c>
      <c r="AA12">
        <v>0.91302026072883702</v>
      </c>
      <c r="AB12">
        <v>0</v>
      </c>
      <c r="AC12">
        <v>20701.054367279601</v>
      </c>
      <c r="AD12">
        <v>253.955427495458</v>
      </c>
      <c r="AE12">
        <v>5</v>
      </c>
      <c r="AF12">
        <v>115</v>
      </c>
      <c r="AG12">
        <v>517.91085499091503</v>
      </c>
      <c r="AH12">
        <v>9.5095895455601696</v>
      </c>
      <c r="AI12">
        <v>2.6384458646606102E-3</v>
      </c>
      <c r="AJ12" t="s">
        <v>38</v>
      </c>
      <c r="AK12">
        <v>0.99594659210622105</v>
      </c>
      <c r="AM12">
        <f t="shared" si="2"/>
        <v>-7.8945813242497381E-4</v>
      </c>
      <c r="AN12">
        <f t="shared" si="0"/>
        <v>6.2437891886044095E-4</v>
      </c>
      <c r="AO12">
        <f t="shared" si="0"/>
        <v>0</v>
      </c>
      <c r="AP12">
        <f t="shared" si="0"/>
        <v>0</v>
      </c>
      <c r="AQ12">
        <f t="shared" si="0"/>
        <v>-1.6125589213739774E-3</v>
      </c>
      <c r="AR12">
        <f t="shared" si="0"/>
        <v>9.7541250422231477E-4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9.4355598709034859E-4</v>
      </c>
      <c r="BD12">
        <f t="shared" si="1"/>
        <v>5.0166190203434265E-4</v>
      </c>
      <c r="BE12">
        <f t="shared" si="1"/>
        <v>0</v>
      </c>
      <c r="BF12">
        <f t="shared" si="1"/>
        <v>0</v>
      </c>
      <c r="BG12">
        <f t="shared" si="1"/>
        <v>7.410833238161281E-3</v>
      </c>
      <c r="BH12">
        <f t="shared" si="1"/>
        <v>5.1105850874027393E-2</v>
      </c>
      <c r="BI12">
        <f t="shared" si="1"/>
        <v>-1.3908252061338553E-2</v>
      </c>
      <c r="BJ12">
        <f t="shared" si="1"/>
        <v>2.408954531271352E-3</v>
      </c>
    </row>
    <row r="13" spans="1:62" x14ac:dyDescent="0.2">
      <c r="A13">
        <v>5</v>
      </c>
      <c r="B13" t="s">
        <v>59</v>
      </c>
      <c r="C13" t="s">
        <v>60</v>
      </c>
      <c r="H13">
        <v>-1.1911306715655099</v>
      </c>
      <c r="I13">
        <v>0.58291995356695303</v>
      </c>
      <c r="J13">
        <v>0.48499854650878998</v>
      </c>
      <c r="K13">
        <v>1.1205730200772901</v>
      </c>
      <c r="L13">
        <v>1.26635276408813</v>
      </c>
      <c r="M13">
        <v>0.75730633786116297</v>
      </c>
      <c r="N13">
        <v>0.28133692657255399</v>
      </c>
      <c r="O13">
        <v>0.67157265528269305</v>
      </c>
      <c r="P13">
        <v>1.3580986546719001</v>
      </c>
      <c r="Q13">
        <v>0.69060016214948505</v>
      </c>
      <c r="R13">
        <v>1.59416836666992</v>
      </c>
      <c r="S13">
        <v>0.61888777076867396</v>
      </c>
      <c r="X13">
        <v>5.6437381526075097</v>
      </c>
      <c r="Y13">
        <v>61.015723974259203</v>
      </c>
      <c r="Z13">
        <v>-5.5629517301188596</v>
      </c>
      <c r="AA13">
        <v>2.6580698612803699</v>
      </c>
      <c r="AB13">
        <v>0</v>
      </c>
      <c r="AC13">
        <v>209445.05506209499</v>
      </c>
      <c r="AD13">
        <v>251.84270681315601</v>
      </c>
      <c r="AE13">
        <v>8</v>
      </c>
      <c r="AF13">
        <v>115</v>
      </c>
      <c r="AG13">
        <v>519.68541362631095</v>
      </c>
      <c r="AH13">
        <v>11.2841481809564</v>
      </c>
      <c r="AI13">
        <v>1.08644482651085E-3</v>
      </c>
      <c r="AJ13" t="s">
        <v>38</v>
      </c>
      <c r="AK13">
        <v>0.99703303693273204</v>
      </c>
      <c r="AM13">
        <f t="shared" si="2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-1.2940977558207427E-3</v>
      </c>
      <c r="AR13">
        <f t="shared" si="0"/>
        <v>6.3331036782276107E-4</v>
      </c>
      <c r="AS13">
        <f t="shared" si="0"/>
        <v>5.2692416171975674E-4</v>
      </c>
      <c r="AT13">
        <f t="shared" si="0"/>
        <v>1.2174407603906107E-3</v>
      </c>
      <c r="AU13">
        <f t="shared" si="0"/>
        <v>1.3758224090812637E-3</v>
      </c>
      <c r="AV13">
        <f t="shared" si="0"/>
        <v>8.227715528531383E-4</v>
      </c>
      <c r="AW13">
        <f t="shared" si="0"/>
        <v>3.0565704838121416E-4</v>
      </c>
      <c r="AX13">
        <f t="shared" si="0"/>
        <v>7.2962663695803627E-4</v>
      </c>
      <c r="AY13">
        <f t="shared" si="0"/>
        <v>1.4754992572596313E-3</v>
      </c>
      <c r="AZ13">
        <f t="shared" si="0"/>
        <v>7.5029897335486214E-4</v>
      </c>
      <c r="BA13">
        <f t="shared" si="0"/>
        <v>1.7319759745557863E-3</v>
      </c>
      <c r="BB13">
        <f t="shared" si="0"/>
        <v>6.7238741674245867E-4</v>
      </c>
      <c r="BC13">
        <f t="shared" si="0"/>
        <v>0</v>
      </c>
      <c r="BD13">
        <f t="shared" si="1"/>
        <v>0</v>
      </c>
      <c r="BE13">
        <f t="shared" si="1"/>
        <v>0</v>
      </c>
      <c r="BF13">
        <f t="shared" si="1"/>
        <v>0</v>
      </c>
      <c r="BG13">
        <f t="shared" si="1"/>
        <v>6.1316101180823313E-3</v>
      </c>
      <c r="BH13">
        <f t="shared" si="1"/>
        <v>6.6290217647647948E-2</v>
      </c>
      <c r="BI13">
        <f t="shared" si="1"/>
        <v>-6.0438401273172175E-3</v>
      </c>
      <c r="BJ13">
        <f t="shared" si="1"/>
        <v>2.8878462492924707E-3</v>
      </c>
    </row>
    <row r="14" spans="1:62" x14ac:dyDescent="0.2">
      <c r="A14">
        <v>1</v>
      </c>
      <c r="B14" t="s">
        <v>61</v>
      </c>
      <c r="C14" t="s">
        <v>62</v>
      </c>
      <c r="H14">
        <v>-0.71645314899944801</v>
      </c>
      <c r="I14">
        <v>0.31276475692469502</v>
      </c>
      <c r="Z14">
        <v>-4.9950376548842002</v>
      </c>
      <c r="AA14">
        <v>0.31170057306742899</v>
      </c>
      <c r="AB14">
        <v>0</v>
      </c>
      <c r="AC14">
        <v>7.4874245599303197</v>
      </c>
      <c r="AD14">
        <v>257.87943769138701</v>
      </c>
      <c r="AE14">
        <v>2</v>
      </c>
      <c r="AF14">
        <v>115</v>
      </c>
      <c r="AG14">
        <v>519.758875382773</v>
      </c>
      <c r="AH14">
        <v>11.357609937418299</v>
      </c>
      <c r="AI14">
        <v>1.04726275496587E-3</v>
      </c>
      <c r="AJ14" t="s">
        <v>38</v>
      </c>
      <c r="AK14">
        <v>0.99808029968769796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-7.5031469862513482E-4</v>
      </c>
      <c r="AR14">
        <f t="shared" si="2"/>
        <v>3.2754688099318678E-4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0</v>
      </c>
      <c r="BG14">
        <f t="shared" si="1"/>
        <v>0</v>
      </c>
      <c r="BH14">
        <f t="shared" si="1"/>
        <v>0</v>
      </c>
      <c r="BI14">
        <f t="shared" si="1"/>
        <v>-5.2311168956122858E-3</v>
      </c>
      <c r="BJ14">
        <f t="shared" si="1"/>
        <v>3.2643240087503611E-4</v>
      </c>
    </row>
    <row r="15" spans="1:62" x14ac:dyDescent="0.2">
      <c r="A15">
        <v>7</v>
      </c>
      <c r="B15" t="s">
        <v>63</v>
      </c>
      <c r="C15" t="s">
        <v>64</v>
      </c>
      <c r="F15">
        <v>0.26659862294527498</v>
      </c>
      <c r="G15">
        <v>0.26958353057600398</v>
      </c>
      <c r="H15">
        <v>-1.2552557812148799</v>
      </c>
      <c r="I15">
        <v>0.60092690168350404</v>
      </c>
      <c r="J15">
        <v>1.0816692911649299</v>
      </c>
      <c r="K15">
        <v>1.2823085627627699</v>
      </c>
      <c r="L15">
        <v>1.32324074153666</v>
      </c>
      <c r="M15">
        <v>0.76120194710676503</v>
      </c>
      <c r="N15">
        <v>0.23536541564111399</v>
      </c>
      <c r="O15">
        <v>0.67329819096050703</v>
      </c>
      <c r="P15">
        <v>1.3603726051952401</v>
      </c>
      <c r="Q15">
        <v>0.68732467106819295</v>
      </c>
      <c r="R15">
        <v>1.8899670441257199</v>
      </c>
      <c r="S15">
        <v>0.68301033851772597</v>
      </c>
      <c r="X15">
        <v>6.5521869379558799</v>
      </c>
      <c r="Y15">
        <v>74.278367840817197</v>
      </c>
      <c r="Z15">
        <v>-5.6608457169637898</v>
      </c>
      <c r="AA15">
        <v>3.22456136398936</v>
      </c>
      <c r="AB15">
        <v>0</v>
      </c>
      <c r="AC15">
        <v>318017.66406531603</v>
      </c>
      <c r="AD15">
        <v>251.36220035347</v>
      </c>
      <c r="AE15">
        <v>9</v>
      </c>
      <c r="AF15">
        <v>115</v>
      </c>
      <c r="AG15">
        <v>520.72440070693995</v>
      </c>
      <c r="AH15">
        <v>12.323135261584801</v>
      </c>
      <c r="AI15">
        <v>6.46240985736356E-4</v>
      </c>
      <c r="AJ15" t="s">
        <v>38</v>
      </c>
      <c r="AK15">
        <v>0.99872654067343403</v>
      </c>
      <c r="AM15">
        <f t="shared" si="2"/>
        <v>0</v>
      </c>
      <c r="AN15">
        <f t="shared" si="2"/>
        <v>0</v>
      </c>
      <c r="AO15">
        <f t="shared" si="2"/>
        <v>1.7228695688810961E-4</v>
      </c>
      <c r="AP15">
        <f t="shared" si="2"/>
        <v>1.7421592653772388E-4</v>
      </c>
      <c r="AQ15">
        <f t="shared" si="2"/>
        <v>-8.1119773340356362E-4</v>
      </c>
      <c r="AR15">
        <f t="shared" si="2"/>
        <v>3.8834359329944194E-4</v>
      </c>
      <c r="AS15">
        <f t="shared" si="2"/>
        <v>6.990190289631698E-4</v>
      </c>
      <c r="AT15">
        <f t="shared" si="2"/>
        <v>8.2868034961798239E-4</v>
      </c>
      <c r="AU15">
        <f t="shared" si="2"/>
        <v>8.5513240117715788E-4</v>
      </c>
      <c r="AV15">
        <f t="shared" si="2"/>
        <v>4.9191989664270936E-4</v>
      </c>
      <c r="AW15">
        <f t="shared" si="2"/>
        <v>1.5210277821216063E-4</v>
      </c>
      <c r="AX15">
        <f t="shared" si="2"/>
        <v>4.3511288662082334E-4</v>
      </c>
      <c r="AY15">
        <f t="shared" si="2"/>
        <v>8.7912853335010656E-4</v>
      </c>
      <c r="AZ15">
        <f t="shared" si="2"/>
        <v>4.4417737295202568E-4</v>
      </c>
      <c r="BA15">
        <f t="shared" si="1"/>
        <v>1.2213741656050322E-3</v>
      </c>
      <c r="BB15">
        <f t="shared" si="1"/>
        <v>4.4138927443181742E-4</v>
      </c>
      <c r="BC15">
        <f t="shared" si="1"/>
        <v>0</v>
      </c>
      <c r="BD15">
        <f t="shared" si="1"/>
        <v>0</v>
      </c>
      <c r="BE15">
        <f t="shared" si="1"/>
        <v>0</v>
      </c>
      <c r="BF15">
        <f t="shared" si="1"/>
        <v>0</v>
      </c>
      <c r="BG15">
        <f t="shared" si="1"/>
        <v>4.2342917455134837E-3</v>
      </c>
      <c r="BH15">
        <f t="shared" si="1"/>
        <v>4.8001725652337353E-2</v>
      </c>
      <c r="BI15">
        <f t="shared" si="1"/>
        <v>-3.6582705162321086E-3</v>
      </c>
      <c r="BJ15">
        <f t="shared" si="1"/>
        <v>2.0838437144318528E-3</v>
      </c>
    </row>
    <row r="16" spans="1:62" x14ac:dyDescent="0.2">
      <c r="A16">
        <v>6</v>
      </c>
      <c r="B16" t="s">
        <v>65</v>
      </c>
      <c r="C16" t="s">
        <v>66</v>
      </c>
      <c r="H16">
        <v>-1.1037639270005299</v>
      </c>
      <c r="I16">
        <v>0.70793590333547796</v>
      </c>
      <c r="J16">
        <v>5.7077575351409497E-2</v>
      </c>
      <c r="K16">
        <v>2.2888701253669401</v>
      </c>
      <c r="L16">
        <v>1.1575438097080999</v>
      </c>
      <c r="M16">
        <v>0.90870597451022495</v>
      </c>
      <c r="N16">
        <v>0.31753106020632299</v>
      </c>
      <c r="O16">
        <v>0.69772469312602103</v>
      </c>
      <c r="P16">
        <v>1.2999624509779</v>
      </c>
      <c r="Q16">
        <v>0.74249599542117095</v>
      </c>
      <c r="R16">
        <v>1.2834577195544701</v>
      </c>
      <c r="S16">
        <v>1.5859791964057399</v>
      </c>
      <c r="T16">
        <v>0.162349420401599</v>
      </c>
      <c r="U16">
        <v>0.76171965834028499</v>
      </c>
      <c r="X16">
        <v>5.8901457199243596</v>
      </c>
      <c r="Y16">
        <v>65.663636510911005</v>
      </c>
      <c r="Z16">
        <v>-5.5598026802089997</v>
      </c>
      <c r="AA16">
        <v>2.8548087042767198</v>
      </c>
      <c r="AB16">
        <v>0</v>
      </c>
      <c r="AC16">
        <v>260489.05666102099</v>
      </c>
      <c r="AD16">
        <v>251.82064141276399</v>
      </c>
      <c r="AE16">
        <v>9</v>
      </c>
      <c r="AF16">
        <v>115</v>
      </c>
      <c r="AG16">
        <v>521.64128282552895</v>
      </c>
      <c r="AH16">
        <v>13.240017380173599</v>
      </c>
      <c r="AI16">
        <v>4.0859784892154598E-4</v>
      </c>
      <c r="AJ16" t="s">
        <v>38</v>
      </c>
      <c r="AK16">
        <v>0.99913513852235603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-4.5099556628961485E-4</v>
      </c>
      <c r="AR16">
        <f t="shared" si="2"/>
        <v>2.8926108727720778E-4</v>
      </c>
      <c r="AS16">
        <f t="shared" si="2"/>
        <v>2.3321774510243374E-5</v>
      </c>
      <c r="AT16">
        <f t="shared" si="2"/>
        <v>9.3522740968572096E-4</v>
      </c>
      <c r="AU16">
        <f t="shared" si="2"/>
        <v>4.7296991067918094E-4</v>
      </c>
      <c r="AV16">
        <f t="shared" si="2"/>
        <v>3.7129530648703508E-4</v>
      </c>
      <c r="AW16">
        <f t="shared" si="2"/>
        <v>1.2974250816608147E-4</v>
      </c>
      <c r="AX16">
        <f t="shared" si="2"/>
        <v>2.8508880875073795E-4</v>
      </c>
      <c r="AY16">
        <f t="shared" si="2"/>
        <v>5.3116186114835059E-4</v>
      </c>
      <c r="AZ16">
        <f t="shared" si="2"/>
        <v>3.0338226656195251E-4</v>
      </c>
      <c r="BA16">
        <f t="shared" si="1"/>
        <v>5.2441806339170933E-4</v>
      </c>
      <c r="BB16">
        <f t="shared" si="1"/>
        <v>6.4802768808570747E-4</v>
      </c>
      <c r="BC16">
        <f t="shared" si="1"/>
        <v>6.6335623949753106E-5</v>
      </c>
      <c r="BD16">
        <f t="shared" si="1"/>
        <v>3.1123701387909537E-4</v>
      </c>
      <c r="BE16">
        <f t="shared" si="1"/>
        <v>0</v>
      </c>
      <c r="BF16">
        <f t="shared" si="1"/>
        <v>0</v>
      </c>
      <c r="BG16">
        <f t="shared" si="1"/>
        <v>2.4067008709955443E-3</v>
      </c>
      <c r="BH16">
        <f t="shared" si="1"/>
        <v>2.6830020630724524E-2</v>
      </c>
      <c r="BI16">
        <f t="shared" si="1"/>
        <v>-2.2717234155616435E-3</v>
      </c>
      <c r="BJ16">
        <f t="shared" si="1"/>
        <v>1.1664686956499735E-3</v>
      </c>
    </row>
    <row r="17" spans="1:62" x14ac:dyDescent="0.2">
      <c r="A17">
        <v>2</v>
      </c>
      <c r="B17" t="s">
        <v>67</v>
      </c>
      <c r="C17" t="s">
        <v>68</v>
      </c>
      <c r="F17">
        <v>-5.2788081873751898E-2</v>
      </c>
      <c r="G17">
        <v>0.21055656589962299</v>
      </c>
      <c r="H17">
        <v>-0.71745757145942901</v>
      </c>
      <c r="I17">
        <v>0.31236541629613801</v>
      </c>
      <c r="X17">
        <v>2.77040942688439</v>
      </c>
      <c r="Y17">
        <v>21.2782488799512</v>
      </c>
      <c r="Z17">
        <v>-5.0830771774564099</v>
      </c>
      <c r="AA17">
        <v>0.964730928770822</v>
      </c>
      <c r="AB17">
        <v>0</v>
      </c>
      <c r="AC17">
        <v>19729.874075898799</v>
      </c>
      <c r="AD17">
        <v>256.821845050104</v>
      </c>
      <c r="AE17">
        <v>4</v>
      </c>
      <c r="AF17">
        <v>115</v>
      </c>
      <c r="AG17">
        <v>521.64369010020698</v>
      </c>
      <c r="AH17">
        <v>13.242424654852501</v>
      </c>
      <c r="AI17">
        <v>4.0810634115167103E-4</v>
      </c>
      <c r="AJ17" t="s">
        <v>38</v>
      </c>
      <c r="AK17">
        <v>0.99954324486350699</v>
      </c>
      <c r="AM17">
        <f t="shared" si="2"/>
        <v>0</v>
      </c>
      <c r="AN17">
        <f t="shared" si="2"/>
        <v>0</v>
      </c>
      <c r="AO17">
        <f t="shared" si="2"/>
        <v>-2.1543150949911733E-5</v>
      </c>
      <c r="AP17">
        <f t="shared" si="2"/>
        <v>8.5929469714755843E-5</v>
      </c>
      <c r="AQ17">
        <f t="shared" si="2"/>
        <v>-2.9279898441987112E-4</v>
      </c>
      <c r="AR17">
        <f t="shared" si="2"/>
        <v>1.2747830714693545E-4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1.1306216546978862E-3</v>
      </c>
      <c r="BH17">
        <f t="shared" si="1"/>
        <v>8.6837882965115267E-3</v>
      </c>
      <c r="BI17">
        <f t="shared" si="1"/>
        <v>-2.0744360286832986E-3</v>
      </c>
      <c r="BJ17">
        <f t="shared" si="1"/>
        <v>3.9371280953651351E-4</v>
      </c>
    </row>
    <row r="18" spans="1:62" x14ac:dyDescent="0.2">
      <c r="A18">
        <v>4</v>
      </c>
      <c r="B18" t="s">
        <v>69</v>
      </c>
      <c r="C18" t="s">
        <v>70</v>
      </c>
      <c r="F18">
        <v>0.38349897211391598</v>
      </c>
      <c r="G18">
        <v>0.31559018034595798</v>
      </c>
      <c r="H18">
        <v>-0.97896014003564702</v>
      </c>
      <c r="I18">
        <v>0.69826340069297299</v>
      </c>
      <c r="J18">
        <v>-0.243937444166828</v>
      </c>
      <c r="K18">
        <v>2.23614805529375</v>
      </c>
      <c r="L18">
        <v>0.97444041617205401</v>
      </c>
      <c r="M18">
        <v>0.90422376482245803</v>
      </c>
      <c r="N18">
        <v>0.39479784002205098</v>
      </c>
      <c r="O18">
        <v>0.70981897296003904</v>
      </c>
      <c r="P18">
        <v>1.1532414070180099</v>
      </c>
      <c r="Q18">
        <v>0.74267582556703104</v>
      </c>
      <c r="R18">
        <v>0.90837121352140404</v>
      </c>
      <c r="S18">
        <v>1.54151261165918</v>
      </c>
      <c r="T18">
        <v>0.61746185752459903</v>
      </c>
      <c r="U18">
        <v>0.833419250587212</v>
      </c>
      <c r="X18">
        <v>9.2144527064952904</v>
      </c>
      <c r="Y18">
        <v>132.51244336154701</v>
      </c>
      <c r="Z18">
        <v>-5.7615684108125498</v>
      </c>
      <c r="AA18">
        <v>5.7093687632233303</v>
      </c>
      <c r="AB18">
        <v>0</v>
      </c>
      <c r="AC18">
        <v>1115257.2136259801</v>
      </c>
      <c r="AD18">
        <v>251.072957686493</v>
      </c>
      <c r="AE18">
        <v>10</v>
      </c>
      <c r="AF18">
        <v>115</v>
      </c>
      <c r="AG18">
        <v>522.14591537298702</v>
      </c>
      <c r="AH18">
        <v>13.744649927631601</v>
      </c>
      <c r="AI18">
        <v>3.1748010156466898E-4</v>
      </c>
      <c r="AJ18" t="s">
        <v>38</v>
      </c>
      <c r="AK18">
        <v>0.99986072496507195</v>
      </c>
      <c r="AM18">
        <f t="shared" si="2"/>
        <v>0</v>
      </c>
      <c r="AN18">
        <f t="shared" ref="AN18:AN19" si="3">E18*$AI18</f>
        <v>0</v>
      </c>
      <c r="AO18">
        <f t="shared" ref="AO18:AO19" si="4">F18*$AI18</f>
        <v>1.217532926166722E-4</v>
      </c>
      <c r="AP18">
        <f t="shared" ref="AP18:AP19" si="5">G18*$AI18</f>
        <v>1.0019360250904693E-4</v>
      </c>
      <c r="AQ18">
        <f t="shared" ref="AQ18:AQ19" si="6">H18*$AI18</f>
        <v>-3.1080036468627978E-4</v>
      </c>
      <c r="AR18">
        <f t="shared" ref="AR18:AR19" si="7">I18*$AI18</f>
        <v>2.2168473537089622E-4</v>
      </c>
      <c r="AS18">
        <f t="shared" ref="AS18:AS19" si="8">J18*$AI18</f>
        <v>-7.7445284549510326E-5</v>
      </c>
      <c r="AT18">
        <f t="shared" ref="AT18:AT19" si="9">K18*$AI18</f>
        <v>7.0993251170829675E-4</v>
      </c>
      <c r="AU18">
        <f t="shared" ref="AU18:AU19" si="10">L18*$AI18</f>
        <v>3.0936544229502204E-4</v>
      </c>
      <c r="AV18">
        <f t="shared" ref="AV18:AV19" si="11">M18*$AI18</f>
        <v>2.8707305269302133E-4</v>
      </c>
      <c r="AW18">
        <f t="shared" ref="AW18:AW19" si="12">N18*$AI18</f>
        <v>1.2534045834771269E-4</v>
      </c>
      <c r="AX18">
        <f t="shared" ref="AX18:AX19" si="13">O18*$AI18</f>
        <v>2.2535339962788221E-4</v>
      </c>
      <c r="AY18">
        <f t="shared" ref="AY18:AY19" si="14">P18*$AI18</f>
        <v>3.6613119902865956E-4</v>
      </c>
      <c r="AZ18">
        <f t="shared" ref="AZ18:AZ19" si="15">Q18*$AI18</f>
        <v>2.357847965306454E-4</v>
      </c>
      <c r="BA18">
        <f t="shared" ref="BA18:BA19" si="16">R18*$AI18</f>
        <v>2.8838978512719699E-4</v>
      </c>
      <c r="BB18">
        <f t="shared" ref="BB18:BB19" si="17">S18*$AI18</f>
        <v>4.8939958051277463E-4</v>
      </c>
      <c r="BC18">
        <f t="shared" ref="BC18:BC19" si="18">T18*$AI18</f>
        <v>1.9603185323921886E-4</v>
      </c>
      <c r="BD18">
        <f t="shared" ref="BD18:BD19" si="19">U18*$AI18</f>
        <v>2.6459402832237835E-4</v>
      </c>
      <c r="BE18">
        <f t="shared" ref="BE18:BE19" si="20">V18*$AI18</f>
        <v>0</v>
      </c>
      <c r="BF18">
        <f t="shared" ref="BF18:BF19" si="21">W18*$AI18</f>
        <v>0</v>
      </c>
      <c r="BG18">
        <f t="shared" ref="BG18:BG19" si="22">X18*$AI18</f>
        <v>2.9254053811209636E-3</v>
      </c>
      <c r="BH18">
        <f t="shared" ref="BH18:BH19" si="23">Y18*$AI18</f>
        <v>4.207006397700639E-2</v>
      </c>
      <c r="BI18">
        <f t="shared" ref="BI18:BI19" si="24">Z18*$AI18</f>
        <v>-1.8291833242365567E-3</v>
      </c>
      <c r="BJ18">
        <f t="shared" ref="BJ18:BJ19" si="25">AA18*$AI18</f>
        <v>1.8126109748182915E-3</v>
      </c>
    </row>
    <row r="19" spans="1:62" x14ac:dyDescent="0.2">
      <c r="A19">
        <v>17</v>
      </c>
      <c r="B19" t="s">
        <v>71</v>
      </c>
      <c r="C19" t="s">
        <v>72</v>
      </c>
      <c r="D19">
        <v>-0.16039509004343599</v>
      </c>
      <c r="E19">
        <v>0.27637756494014798</v>
      </c>
      <c r="F19">
        <v>0.37650511151187399</v>
      </c>
      <c r="G19">
        <v>0.31762148747951202</v>
      </c>
      <c r="H19">
        <v>-0.92358570467069501</v>
      </c>
      <c r="I19">
        <v>0.704429011722153</v>
      </c>
      <c r="J19">
        <v>-0.35229665703421897</v>
      </c>
      <c r="K19">
        <v>2.2238622080318899</v>
      </c>
      <c r="L19">
        <v>0.88743266130585496</v>
      </c>
      <c r="M19">
        <v>0.90797429176039601</v>
      </c>
      <c r="N19">
        <v>0.44789164031138901</v>
      </c>
      <c r="O19">
        <v>0.71586153866978497</v>
      </c>
      <c r="P19">
        <v>0.93058572649821103</v>
      </c>
      <c r="Q19">
        <v>0.81720496377459895</v>
      </c>
      <c r="R19">
        <v>0.79371562803268503</v>
      </c>
      <c r="S19">
        <v>1.53557806019643</v>
      </c>
      <c r="T19">
        <v>0.62863732852166099</v>
      </c>
      <c r="U19">
        <v>0.82294555055643703</v>
      </c>
      <c r="X19">
        <v>10.3896768059324</v>
      </c>
      <c r="Y19">
        <v>166.64055236713</v>
      </c>
      <c r="Z19">
        <v>-5.8333119607818702</v>
      </c>
      <c r="AA19">
        <v>7.1715109009155196</v>
      </c>
      <c r="AB19">
        <v>0</v>
      </c>
      <c r="AC19">
        <v>1900071.69319896</v>
      </c>
      <c r="AD19">
        <v>250.89692218393199</v>
      </c>
      <c r="AE19">
        <v>11</v>
      </c>
      <c r="AF19">
        <v>115</v>
      </c>
      <c r="AG19">
        <v>523.79384436786495</v>
      </c>
      <c r="AH19">
        <v>15.3925789225099</v>
      </c>
      <c r="AI19">
        <v>1.3927503492815299E-4</v>
      </c>
      <c r="AJ19" t="s">
        <v>38</v>
      </c>
      <c r="AK19">
        <v>1</v>
      </c>
      <c r="AM19">
        <f t="shared" si="2"/>
        <v>-2.2339031768103794E-5</v>
      </c>
      <c r="AN19">
        <f t="shared" si="3"/>
        <v>3.8492495010396981E-5</v>
      </c>
      <c r="AO19">
        <f t="shared" si="4"/>
        <v>5.2437762556444387E-5</v>
      </c>
      <c r="AP19">
        <f t="shared" si="5"/>
        <v>4.4236743762640948E-5</v>
      </c>
      <c r="AQ19">
        <f t="shared" si="6"/>
        <v>-1.2863243127715385E-4</v>
      </c>
      <c r="AR19">
        <f t="shared" si="7"/>
        <v>9.8109375212007154E-5</v>
      </c>
      <c r="AS19">
        <f t="shared" si="8"/>
        <v>-4.9066129213512381E-5</v>
      </c>
      <c r="AT19">
        <f t="shared" si="9"/>
        <v>3.0972848669904093E-4</v>
      </c>
      <c r="AU19">
        <f t="shared" si="10"/>
        <v>1.2359721489975671E-4</v>
      </c>
      <c r="AV19">
        <f t="shared" si="11"/>
        <v>1.2645815119879413E-4</v>
      </c>
      <c r="AW19">
        <f t="shared" si="12"/>
        <v>6.2380123848396446E-5</v>
      </c>
      <c r="AX19">
        <f t="shared" si="13"/>
        <v>9.9701640801955647E-5</v>
      </c>
      <c r="AY19">
        <f t="shared" si="14"/>
        <v>1.2960735956167897E-4</v>
      </c>
      <c r="AZ19">
        <f t="shared" si="15"/>
        <v>1.1381624987316726E-4</v>
      </c>
      <c r="BA19">
        <f t="shared" si="16"/>
        <v>1.1054477181727309E-4</v>
      </c>
      <c r="BB19">
        <f t="shared" si="17"/>
        <v>2.1386768796876319E-4</v>
      </c>
      <c r="BC19">
        <f t="shared" si="18"/>
        <v>8.7553485886995115E-5</v>
      </c>
      <c r="BD19">
        <f t="shared" si="19"/>
        <v>1.1461577029771586E-4</v>
      </c>
      <c r="BE19">
        <f t="shared" si="20"/>
        <v>0</v>
      </c>
      <c r="BF19">
        <f t="shared" si="21"/>
        <v>0</v>
      </c>
      <c r="BG19">
        <f t="shared" si="22"/>
        <v>1.4470226000384561E-3</v>
      </c>
      <c r="BH19">
        <f t="shared" si="23"/>
        <v>2.3208868751378738E-2</v>
      </c>
      <c r="BI19">
        <f t="shared" si="24"/>
        <v>-8.1243472708470755E-4</v>
      </c>
      <c r="BJ19">
        <f t="shared" si="25"/>
        <v>9.9881243121263891E-4</v>
      </c>
    </row>
    <row r="21" spans="1:62" x14ac:dyDescent="0.2">
      <c r="AL21" t="s">
        <v>73</v>
      </c>
    </row>
    <row r="22" spans="1:62" x14ac:dyDescent="0.2">
      <c r="AL22" t="s">
        <v>74</v>
      </c>
      <c r="AM22">
        <f>SUM(AM3:AM19)</f>
        <v>-7.8307836257696092E-2</v>
      </c>
      <c r="AN22">
        <f>SUM(AN3:AN19)</f>
        <v>6.3584032953159494E-2</v>
      </c>
      <c r="AO22">
        <f>SUM(AO3:AO19)</f>
        <v>1.6759808261570353E-2</v>
      </c>
      <c r="AP22">
        <f>SUM(AP3:AP19)</f>
        <v>1.3671148681596919E-2</v>
      </c>
      <c r="AQ22">
        <f>SUM(AQ3:AQ19)</f>
        <v>-0.45999137773865939</v>
      </c>
      <c r="AR22">
        <f t="shared" ref="AO22:BF22" si="26">SUM(AR3:AR19)</f>
        <v>0.39891297579469048</v>
      </c>
      <c r="AS22">
        <f t="shared" si="26"/>
        <v>0.23845071928522249</v>
      </c>
      <c r="AT22">
        <f t="shared" si="26"/>
        <v>0.60888431931438636</v>
      </c>
      <c r="AU22">
        <f t="shared" si="26"/>
        <v>0.47310806333029032</v>
      </c>
      <c r="AV22">
        <f t="shared" si="26"/>
        <v>0.31449759056832871</v>
      </c>
      <c r="AW22">
        <f t="shared" si="26"/>
        <v>0.12144425072407491</v>
      </c>
      <c r="AX22">
        <f t="shared" si="26"/>
        <v>0.2679017427598131</v>
      </c>
      <c r="AY22">
        <f t="shared" si="26"/>
        <v>0.47643978208888088</v>
      </c>
      <c r="AZ22">
        <f t="shared" si="26"/>
        <v>0.2797133940565662</v>
      </c>
      <c r="BA22">
        <f t="shared" si="26"/>
        <v>0.85526912000608224</v>
      </c>
      <c r="BB22">
        <f t="shared" si="26"/>
        <v>0.37827268612305115</v>
      </c>
      <c r="BC22">
        <f t="shared" si="26"/>
        <v>9.768208379922512E-2</v>
      </c>
      <c r="BD22">
        <f t="shared" si="26"/>
        <v>0.17361686474105392</v>
      </c>
      <c r="BE22">
        <f t="shared" si="26"/>
        <v>8.6159488134791324</v>
      </c>
      <c r="BF22">
        <f t="shared" si="26"/>
        <v>198.33816620873955</v>
      </c>
      <c r="BG22">
        <f>SUM(BG2:BG19)</f>
        <v>6.9110955492498176</v>
      </c>
      <c r="BH22">
        <f>SUM(BH2:BH19)</f>
        <v>82.955471440800792</v>
      </c>
    </row>
    <row r="24" spans="1:62" x14ac:dyDescent="0.2">
      <c r="AM24" t="s">
        <v>75</v>
      </c>
      <c r="AN24" t="s">
        <v>76</v>
      </c>
      <c r="AO24" t="s">
        <v>77</v>
      </c>
      <c r="AP24" t="s">
        <v>78</v>
      </c>
      <c r="AQ24" t="s">
        <v>79</v>
      </c>
      <c r="AR24" t="s">
        <v>80</v>
      </c>
      <c r="AS24" t="s">
        <v>81</v>
      </c>
      <c r="AT24" t="s">
        <v>78</v>
      </c>
      <c r="AU24" t="s">
        <v>79</v>
      </c>
      <c r="AV24" t="s">
        <v>80</v>
      </c>
      <c r="AW24" t="s">
        <v>82</v>
      </c>
    </row>
    <row r="26" spans="1:62" x14ac:dyDescent="0.2">
      <c r="AL26" t="s">
        <v>83</v>
      </c>
      <c r="AM26">
        <f>AM22</f>
        <v>-7.8307836257696092E-2</v>
      </c>
      <c r="AN26">
        <f>AN22</f>
        <v>6.3584032953159494E-2</v>
      </c>
      <c r="AO26">
        <f>1.95*AN26</f>
        <v>0.12398886425866101</v>
      </c>
      <c r="AP26">
        <f>AM26-AO26</f>
        <v>-0.20229670051635712</v>
      </c>
      <c r="AQ26">
        <f>AM26+AO26</f>
        <v>4.5681028000964921E-2</v>
      </c>
      <c r="AS26">
        <f>1.99*AN26</f>
        <v>0.12653222557678739</v>
      </c>
      <c r="AT26">
        <f>AM26-AS26</f>
        <v>-0.2048400618344835</v>
      </c>
      <c r="AU26">
        <f>AM26+AS26</f>
        <v>4.8224389319091301E-2</v>
      </c>
    </row>
    <row r="27" spans="1:62" x14ac:dyDescent="0.2">
      <c r="AL27" t="s">
        <v>84</v>
      </c>
      <c r="AM27">
        <f>AO22</f>
        <v>1.6759808261570353E-2</v>
      </c>
      <c r="AN27">
        <f>AP22</f>
        <v>1.3671148681596919E-2</v>
      </c>
      <c r="AO27">
        <f>1.95*AN27</f>
        <v>2.6658739929113991E-2</v>
      </c>
      <c r="AP27">
        <f t="shared" ref="AP27:AP34" si="27">AM27-AO27</f>
        <v>-9.8989316675436381E-3</v>
      </c>
      <c r="AQ27">
        <f t="shared" ref="AQ27:AQ34" si="28">AM27+AO27</f>
        <v>4.3418548190684345E-2</v>
      </c>
      <c r="AS27">
        <f t="shared" ref="AS27:AS34" si="29">1.99*AN27</f>
        <v>2.7205585876377867E-2</v>
      </c>
      <c r="AT27">
        <f t="shared" ref="AT27:AT34" si="30">AM27-AS27</f>
        <v>-1.0445777614807514E-2</v>
      </c>
      <c r="AU27">
        <f t="shared" ref="AU27:AU34" si="31">AM27+AS27</f>
        <v>4.396539413794822E-2</v>
      </c>
    </row>
    <row r="28" spans="1:62" x14ac:dyDescent="0.2">
      <c r="AL28" t="s">
        <v>85</v>
      </c>
      <c r="AM28">
        <f>AQ22</f>
        <v>-0.45999137773865939</v>
      </c>
      <c r="AN28">
        <f>AR22</f>
        <v>0.39891297579469048</v>
      </c>
      <c r="AO28">
        <f>1.95*AN28</f>
        <v>0.77788030279964637</v>
      </c>
      <c r="AP28">
        <f t="shared" si="27"/>
        <v>-1.2378716805383059</v>
      </c>
      <c r="AQ28">
        <f t="shared" si="28"/>
        <v>0.31788892506098698</v>
      </c>
      <c r="AS28">
        <f t="shared" si="29"/>
        <v>0.793836821831434</v>
      </c>
      <c r="AT28">
        <f t="shared" si="30"/>
        <v>-1.2538281995700933</v>
      </c>
      <c r="AU28">
        <f t="shared" si="31"/>
        <v>0.33384544409277461</v>
      </c>
    </row>
    <row r="29" spans="1:62" x14ac:dyDescent="0.2">
      <c r="AL29" t="s">
        <v>86</v>
      </c>
      <c r="AM29">
        <f>AS22</f>
        <v>0.23845071928522249</v>
      </c>
      <c r="AN29">
        <f>AT22</f>
        <v>0.60888431931438636</v>
      </c>
      <c r="AO29">
        <f t="shared" ref="AO29:AO34" si="32">1.95*AN29</f>
        <v>1.1873244226630533</v>
      </c>
      <c r="AP29">
        <f>AM29-AO29</f>
        <v>-0.94887370337783072</v>
      </c>
      <c r="AQ29">
        <f t="shared" si="28"/>
        <v>1.4257751419482758</v>
      </c>
      <c r="AS29">
        <f t="shared" si="29"/>
        <v>1.2116797954356289</v>
      </c>
      <c r="AT29">
        <f t="shared" si="30"/>
        <v>-0.97322907615040632</v>
      </c>
      <c r="AU29">
        <f t="shared" si="31"/>
        <v>1.4501305147208514</v>
      </c>
    </row>
    <row r="30" spans="1:62" x14ac:dyDescent="0.2">
      <c r="AL30" t="s">
        <v>87</v>
      </c>
      <c r="AM30">
        <f>AU22</f>
        <v>0.47310806333029032</v>
      </c>
      <c r="AN30">
        <f>AV22</f>
        <v>0.31449759056832871</v>
      </c>
      <c r="AO30">
        <f t="shared" si="32"/>
        <v>0.61327030160824092</v>
      </c>
      <c r="AP30">
        <f t="shared" si="27"/>
        <v>-0.1401622382779506</v>
      </c>
      <c r="AQ30">
        <f t="shared" si="28"/>
        <v>1.0863783649385312</v>
      </c>
      <c r="AS30">
        <f t="shared" si="29"/>
        <v>0.62585020523097412</v>
      </c>
      <c r="AT30">
        <f t="shared" si="30"/>
        <v>-0.1527421419006838</v>
      </c>
      <c r="AU30">
        <f t="shared" si="31"/>
        <v>1.0989582685612644</v>
      </c>
    </row>
    <row r="31" spans="1:62" x14ac:dyDescent="0.2">
      <c r="AL31" t="s">
        <v>88</v>
      </c>
      <c r="AM31">
        <f>AW22</f>
        <v>0.12144425072407491</v>
      </c>
      <c r="AN31">
        <f>AX22</f>
        <v>0.2679017427598131</v>
      </c>
      <c r="AO31">
        <f t="shared" si="32"/>
        <v>0.52240839838163555</v>
      </c>
      <c r="AP31">
        <f t="shared" si="27"/>
        <v>-0.40096414765756061</v>
      </c>
      <c r="AQ31">
        <f t="shared" si="28"/>
        <v>0.6438526491057105</v>
      </c>
      <c r="AS31">
        <f t="shared" si="29"/>
        <v>0.53312446809202807</v>
      </c>
      <c r="AT31">
        <f t="shared" si="30"/>
        <v>-0.41168021736795313</v>
      </c>
      <c r="AU31">
        <f t="shared" si="31"/>
        <v>0.65456871881610301</v>
      </c>
    </row>
    <row r="32" spans="1:62" x14ac:dyDescent="0.2">
      <c r="AL32" t="s">
        <v>89</v>
      </c>
      <c r="AM32">
        <f>AY22</f>
        <v>0.47643978208888088</v>
      </c>
      <c r="AN32">
        <f>AZ22</f>
        <v>0.2797133940565662</v>
      </c>
      <c r="AO32">
        <f t="shared" si="32"/>
        <v>0.54544111841030407</v>
      </c>
      <c r="AP32">
        <f t="shared" si="27"/>
        <v>-6.900133632142319E-2</v>
      </c>
      <c r="AQ32">
        <f t="shared" si="28"/>
        <v>1.0218809004991849</v>
      </c>
      <c r="AS32">
        <f t="shared" si="29"/>
        <v>0.55662965417256671</v>
      </c>
      <c r="AT32">
        <f t="shared" si="30"/>
        <v>-8.0189872083685831E-2</v>
      </c>
      <c r="AU32">
        <f t="shared" si="31"/>
        <v>1.0330694362614476</v>
      </c>
    </row>
    <row r="33" spans="38:47" x14ac:dyDescent="0.2">
      <c r="AL33" t="s">
        <v>90</v>
      </c>
      <c r="AM33">
        <f>BA22</f>
        <v>0.85526912000608224</v>
      </c>
      <c r="AN33">
        <f>BB22</f>
        <v>0.37827268612305115</v>
      </c>
      <c r="AO33">
        <f>1.95*AN33</f>
        <v>0.73763173793994974</v>
      </c>
      <c r="AP33">
        <f>AM33-AO33</f>
        <v>0.1176373820661325</v>
      </c>
      <c r="AQ33">
        <f>AM33+AO33</f>
        <v>1.592900857946032</v>
      </c>
      <c r="AS33">
        <f t="shared" si="29"/>
        <v>0.75276264538487181</v>
      </c>
      <c r="AT33">
        <f t="shared" si="30"/>
        <v>0.10250647462121043</v>
      </c>
      <c r="AU33">
        <f t="shared" si="31"/>
        <v>1.6080317653909542</v>
      </c>
    </row>
    <row r="34" spans="38:47" x14ac:dyDescent="0.2">
      <c r="AL34" t="s">
        <v>91</v>
      </c>
      <c r="AM34">
        <f>BC22</f>
        <v>9.768208379922512E-2</v>
      </c>
      <c r="AN34">
        <f>BD22</f>
        <v>0.17361686474105392</v>
      </c>
      <c r="AO34">
        <f>1.95*AN34</f>
        <v>0.33855288624505514</v>
      </c>
      <c r="AP34">
        <f>AM34-AO34</f>
        <v>-0.24087080244583003</v>
      </c>
      <c r="AQ34">
        <f>AM34+AO34</f>
        <v>0.43623497004428025</v>
      </c>
      <c r="AS34">
        <f>1.99*AN34</f>
        <v>0.34549756083469729</v>
      </c>
      <c r="AT34">
        <f t="shared" si="30"/>
        <v>-0.24781547703547219</v>
      </c>
      <c r="AU34">
        <f t="shared" si="31"/>
        <v>0.4431796446339224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ModelsCovs_maskedpalmcivet_dis.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2016-04-05T04:27:26Z</dcterms:created>
  <dcterms:modified xsi:type="dcterms:W3CDTF">2016-04-05T04:35:56Z</dcterms:modified>
</cp:coreProperties>
</file>