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"/>
    </mc:Choice>
  </mc:AlternateContent>
  <bookViews>
    <workbookView xWindow="-60" yWindow="460" windowWidth="25520" windowHeight="15540" tabRatio="500"/>
  </bookViews>
  <sheets>
    <sheet name="ModelsCovs_muntjac_CAM_dis_ele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3" i="1" l="1"/>
  <c r="AK2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21" i="1"/>
  <c r="AK35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21" i="1"/>
  <c r="AL35" i="1"/>
  <c r="AQ35" i="1"/>
  <c r="AS35" i="1"/>
  <c r="AR35" i="1"/>
  <c r="AM35" i="1"/>
  <c r="AO35" i="1"/>
  <c r="AN35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21" i="1"/>
  <c r="AK34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21" i="1"/>
  <c r="AL34" i="1"/>
  <c r="AQ34" i="1"/>
  <c r="AS34" i="1"/>
  <c r="AR34" i="1"/>
  <c r="AM34" i="1"/>
  <c r="AO34" i="1"/>
  <c r="AN34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21" i="1"/>
  <c r="AK32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21" i="1"/>
  <c r="AL32" i="1"/>
  <c r="AQ32" i="1"/>
  <c r="AS32" i="1"/>
  <c r="AR32" i="1"/>
  <c r="AM32" i="1"/>
  <c r="AO32" i="1"/>
  <c r="AN32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21" i="1"/>
  <c r="AK31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21" i="1"/>
  <c r="AL31" i="1"/>
  <c r="AQ31" i="1"/>
  <c r="AS31" i="1"/>
  <c r="AR31" i="1"/>
  <c r="AM31" i="1"/>
  <c r="AO31" i="1"/>
  <c r="AN31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21" i="1"/>
  <c r="AK30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21" i="1"/>
  <c r="AL30" i="1"/>
  <c r="AQ30" i="1"/>
  <c r="AS30" i="1"/>
  <c r="AR30" i="1"/>
  <c r="AM30" i="1"/>
  <c r="AO30" i="1"/>
  <c r="AN30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21" i="1"/>
  <c r="AK29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21" i="1"/>
  <c r="AL29" i="1"/>
  <c r="AQ29" i="1"/>
  <c r="AS29" i="1"/>
  <c r="AR29" i="1"/>
  <c r="AM29" i="1"/>
  <c r="AO29" i="1"/>
  <c r="AN29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21" i="1"/>
  <c r="AK28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1" i="1"/>
  <c r="AL28" i="1"/>
  <c r="AQ28" i="1"/>
  <c r="AS28" i="1"/>
  <c r="AR28" i="1"/>
  <c r="AM28" i="1"/>
  <c r="AO28" i="1"/>
  <c r="AN28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21" i="1"/>
  <c r="AK27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21" i="1"/>
  <c r="AL27" i="1"/>
  <c r="AQ27" i="1"/>
  <c r="AS27" i="1"/>
  <c r="AR27" i="1"/>
  <c r="AM27" i="1"/>
  <c r="AO27" i="1"/>
  <c r="AN27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21" i="1"/>
  <c r="AK26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21" i="1"/>
  <c r="AL26" i="1"/>
  <c r="AQ26" i="1"/>
  <c r="AS26" i="1"/>
  <c r="AR26" i="1"/>
  <c r="AM26" i="1"/>
  <c r="AO26" i="1"/>
  <c r="AN26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21" i="1"/>
  <c r="AK25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21" i="1"/>
  <c r="AL25" i="1"/>
  <c r="AQ25" i="1"/>
  <c r="AS25" i="1"/>
  <c r="AR25" i="1"/>
  <c r="AM25" i="1"/>
  <c r="AO25" i="1"/>
  <c r="AN25" i="1"/>
</calcChain>
</file>

<file path=xl/sharedStrings.xml><?xml version="1.0" encoding="utf-8"?>
<sst xmlns="http://schemas.openxmlformats.org/spreadsheetml/2006/main" count="141" uniqueCount="92">
  <si>
    <t>model</t>
  </si>
  <si>
    <t>formula</t>
  </si>
  <si>
    <t>lam(dis.s)</t>
  </si>
  <si>
    <t>SElam(dis.s)</t>
  </si>
  <si>
    <t>lam(ele.s)</t>
  </si>
  <si>
    <t>SElam(ele.s)</t>
  </si>
  <si>
    <t>lam(Int)</t>
  </si>
  <si>
    <t>SElam(Int)</t>
  </si>
  <si>
    <t>lam(PASLvshilin)</t>
  </si>
  <si>
    <t>SElam(PASLvshilin)</t>
  </si>
  <si>
    <t>lam(PASMangao)</t>
  </si>
  <si>
    <t>SElam(PASMangao)</t>
  </si>
  <si>
    <t>lam(PASMengla)</t>
  </si>
  <si>
    <t>SElam(PASMengla)</t>
  </si>
  <si>
    <t>lam(PASMengsong)</t>
  </si>
  <si>
    <t>SElam(PASMengsong)</t>
  </si>
  <si>
    <t>lam(PASNabanhe)</t>
  </si>
  <si>
    <t>SElam(PASNabanhe)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</si>
  <si>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</si>
  <si>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</si>
  <si>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</si>
  <si>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</si>
  <si>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</si>
  <si>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</si>
  <si>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</si>
  <si>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</si>
  <si>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</si>
  <si>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</si>
  <si>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</si>
  <si>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</si>
  <si>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</si>
  <si>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</si>
  <si>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</si>
  <si>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</si>
  <si>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m015</t>
  </si>
  <si>
    <t>~camhours + cam_angle ~ ele.s + PAS</t>
  </si>
  <si>
    <t>NA</t>
  </si>
  <si>
    <t>m012</t>
  </si>
  <si>
    <t>~camhours + cam_angle ~ ele.s + dis.s + PAS</t>
  </si>
  <si>
    <t>m013</t>
  </si>
  <si>
    <t>~camhours + cam_angle ~ PAS</t>
  </si>
  <si>
    <t>m014</t>
  </si>
  <si>
    <t>~camhours + cam_angle ~ dis.s + PAS</t>
  </si>
  <si>
    <t>m007</t>
  </si>
  <si>
    <t>~camhours ~ ele.s + PAS</t>
  </si>
  <si>
    <t>m004</t>
  </si>
  <si>
    <t>~camhours ~ ele.s + dis.s + PAS</t>
  </si>
  <si>
    <t>m005</t>
  </si>
  <si>
    <t>~camhours ~ PAS</t>
  </si>
  <si>
    <t>m006</t>
  </si>
  <si>
    <t>~camhours ~ dis.s + PAS</t>
  </si>
  <si>
    <t>m016</t>
  </si>
  <si>
    <t>~camhours + cam_angle ~ dis.s</t>
  </si>
  <si>
    <t>m008</t>
  </si>
  <si>
    <t>~camhours ~ dis.s</t>
  </si>
  <si>
    <t>m011</t>
  </si>
  <si>
    <t>~camhours + cam_angle ~ ele.s + dis.s</t>
  </si>
  <si>
    <t>m003</t>
  </si>
  <si>
    <t>~camhours ~ ele.s + dis.s</t>
  </si>
  <si>
    <t>m010</t>
  </si>
  <si>
    <t>~camhours + cam_angle ~ ele.s</t>
  </si>
  <si>
    <t>m002</t>
  </si>
  <si>
    <t>~camhours ~ ele.s</t>
  </si>
  <si>
    <t>m001</t>
  </si>
  <si>
    <t>~1 ~ 1</t>
  </si>
  <si>
    <t>m017</t>
  </si>
  <si>
    <t>~camhours + cam_angle ~ 1</t>
  </si>
  <si>
    <t>m009</t>
  </si>
  <si>
    <t>~camhours ~ 1</t>
  </si>
  <si>
    <t>Standerdize</t>
  </si>
  <si>
    <t>sum</t>
  </si>
  <si>
    <t>Mean</t>
  </si>
  <si>
    <t>SE</t>
  </si>
  <si>
    <t>95%CI</t>
  </si>
  <si>
    <t>low CI</t>
  </si>
  <si>
    <t>hi CI</t>
  </si>
  <si>
    <t>significant</t>
  </si>
  <si>
    <t>99%CI</t>
  </si>
  <si>
    <t>trend</t>
  </si>
  <si>
    <t>Distance</t>
  </si>
  <si>
    <t>*</t>
  </si>
  <si>
    <t>Elevation</t>
  </si>
  <si>
    <t>Palvshiling</t>
  </si>
  <si>
    <t>PAMangao</t>
  </si>
  <si>
    <t>PAMengla</t>
  </si>
  <si>
    <t>PAMengsong</t>
  </si>
  <si>
    <t>PANBH</t>
  </si>
  <si>
    <t>Cam_angle</t>
  </si>
  <si>
    <t>camhour</t>
  </si>
  <si>
    <t xml:space="preserve">   </t>
  </si>
  <si>
    <t>p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</si>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</sst>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AC1" workbookViewId="0">
      <selection activeCell="AP26" sqref="AP26"/>
    </sheetView>
  </sheetViews>
  <sheetFormatPr baseColWidth="10" defaultRowHeight="16" x14ac:dyDescent="0.2"/>
  <cols>
    <col min="3" max="3" width="37" customWidth="1"/>
  </cols>
  <sheetData>
    <row r="1" spans="1: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</row>
    <row r="2" spans="1:56" x14ac:dyDescent="0.2">
      <c r="A2">
        <v>15</v>
      </c>
      <c r="B2" t="s">
        <v>34</v>
      </c>
      <c r="C2" t="s">
        <v>35</v>
      </c>
      <c r="F2">
        <v>0.25973397370627299</v>
      </c>
      <c r="G2">
        <v>0.119949700168773</v>
      </c>
      <c r="H2">
        <v>-0.54814517263985896</v>
      </c>
      <c r="I2">
        <v>0.287464049750837</v>
      </c>
      <c r="J2">
        <v>-7.2930384195842599</v>
      </c>
      <c r="K2">
        <v>26.0690370109022</v>
      </c>
      <c r="L2">
        <v>-6.5024883931334303</v>
      </c>
      <c r="M2">
        <v>11.0183883203819</v>
      </c>
      <c r="N2">
        <v>1.40086633072337</v>
      </c>
      <c r="O2">
        <v>0.30829823016310098</v>
      </c>
      <c r="P2">
        <v>0.35858705143040398</v>
      </c>
      <c r="Q2">
        <v>0.47503999911591099</v>
      </c>
      <c r="R2">
        <v>2.1664504284705699</v>
      </c>
      <c r="S2">
        <v>0.33964375655171403</v>
      </c>
      <c r="T2">
        <v>1.11769710684126</v>
      </c>
      <c r="U2">
        <v>0.27509677997925303</v>
      </c>
      <c r="V2">
        <v>-3.48074283642551E-2</v>
      </c>
      <c r="W2">
        <v>5.5900195350448302E-2</v>
      </c>
      <c r="X2">
        <v>-4.9817590280169401</v>
      </c>
      <c r="Y2">
        <v>0.29978102292483</v>
      </c>
      <c r="Z2">
        <v>0</v>
      </c>
      <c r="AA2">
        <v>297570.57463319902</v>
      </c>
      <c r="AB2">
        <v>1424.41106083255</v>
      </c>
      <c r="AC2">
        <v>10</v>
      </c>
      <c r="AD2">
        <v>115</v>
      </c>
      <c r="AE2">
        <v>2868.8221216651</v>
      </c>
      <c r="AF2">
        <v>0</v>
      </c>
      <c r="AG2">
        <v>0.53849564686816698</v>
      </c>
      <c r="AH2" t="s">
        <v>36</v>
      </c>
      <c r="AI2">
        <v>0.53849564686816698</v>
      </c>
      <c r="AK2">
        <f>D2*$AG2</f>
        <v>0</v>
      </c>
      <c r="AL2">
        <f t="shared" ref="AL2:BD15" si="0">E2*$AG2</f>
        <v>0</v>
      </c>
      <c r="AM2">
        <f t="shared" si="0"/>
        <v>0.13986561418459895</v>
      </c>
      <c r="AN2">
        <f t="shared" si="0"/>
        <v>6.4592391384026102E-2</v>
      </c>
      <c r="AO2">
        <f t="shared" si="0"/>
        <v>-0.29517378931836391</v>
      </c>
      <c r="AP2">
        <f t="shared" si="0"/>
        <v>0.15479813942191992</v>
      </c>
      <c r="AQ2">
        <f t="shared" si="0"/>
        <v>-3.9272694413884204</v>
      </c>
      <c r="AR2">
        <f t="shared" si="0"/>
        <v>14.038062948415966</v>
      </c>
      <c r="AS2">
        <f t="shared" si="0"/>
        <v>-3.5015616935131342</v>
      </c>
      <c r="AT2">
        <f t="shared" si="0"/>
        <v>5.9333541460287069</v>
      </c>
      <c r="AU2">
        <f t="shared" si="0"/>
        <v>0.75436042093871669</v>
      </c>
      <c r="AV2">
        <f t="shared" si="0"/>
        <v>0.16601725487999008</v>
      </c>
      <c r="AW2">
        <f t="shared" si="0"/>
        <v>0.19309756621856405</v>
      </c>
      <c r="AX2">
        <f t="shared" si="0"/>
        <v>0.25580697161217597</v>
      </c>
      <c r="AY2">
        <f t="shared" si="0"/>
        <v>1.166624124887077</v>
      </c>
      <c r="AZ2">
        <f t="shared" si="0"/>
        <v>0.18289668438904946</v>
      </c>
      <c r="BA2">
        <f t="shared" si="0"/>
        <v>0.60187502655116309</v>
      </c>
      <c r="BB2">
        <f t="shared" si="0"/>
        <v>0.14813841848627765</v>
      </c>
      <c r="BC2">
        <f t="shared" si="0"/>
        <v>-1.8743648652826933E-2</v>
      </c>
      <c r="BD2">
        <f t="shared" si="0"/>
        <v>3.0102011855296557E-2</v>
      </c>
    </row>
    <row r="3" spans="1:56" x14ac:dyDescent="0.2">
      <c r="A3">
        <v>12</v>
      </c>
      <c r="B3" t="s">
        <v>37</v>
      </c>
      <c r="C3" t="s">
        <v>38</v>
      </c>
      <c r="D3">
        <v>-1.44788307510014E-2</v>
      </c>
      <c r="E3">
        <v>0.14147936333584599</v>
      </c>
      <c r="F3">
        <v>0.26934613947392799</v>
      </c>
      <c r="G3">
        <v>0.154605836309196</v>
      </c>
      <c r="H3">
        <v>-0.56118373175110003</v>
      </c>
      <c r="I3">
        <v>0.31574923090096602</v>
      </c>
      <c r="J3">
        <v>-8.0050391521144295</v>
      </c>
      <c r="K3">
        <v>37.568623183165698</v>
      </c>
      <c r="L3">
        <v>-11.627433108143</v>
      </c>
      <c r="M3">
        <v>143.191453729519</v>
      </c>
      <c r="N3">
        <v>1.4239887158622899</v>
      </c>
      <c r="O3">
        <v>0.38227489334485298</v>
      </c>
      <c r="P3">
        <v>0.35268175615234898</v>
      </c>
      <c r="Q3">
        <v>0.47774503845426902</v>
      </c>
      <c r="R3">
        <v>2.1829414999100898</v>
      </c>
      <c r="S3">
        <v>0.37885460883192301</v>
      </c>
      <c r="T3">
        <v>1.11826533468639</v>
      </c>
      <c r="U3">
        <v>0.27513954735315699</v>
      </c>
      <c r="V3">
        <v>-3.4936360257674499E-2</v>
      </c>
      <c r="W3">
        <v>5.5876793809665502E-2</v>
      </c>
      <c r="X3">
        <v>-4.9819976676046798</v>
      </c>
      <c r="Y3">
        <v>0.29976552195739498</v>
      </c>
      <c r="Z3">
        <v>0</v>
      </c>
      <c r="AA3">
        <v>9875965.8512127697</v>
      </c>
      <c r="AB3">
        <v>1424.3969389112899</v>
      </c>
      <c r="AC3">
        <v>11</v>
      </c>
      <c r="AD3">
        <v>115</v>
      </c>
      <c r="AE3">
        <v>2870.7938778225798</v>
      </c>
      <c r="AF3">
        <v>1.97175615747938</v>
      </c>
      <c r="AG3">
        <v>0.20091889798333601</v>
      </c>
      <c r="AH3" t="s">
        <v>36</v>
      </c>
      <c r="AI3">
        <v>0.73941454485150304</v>
      </c>
      <c r="AK3">
        <f>D3*$AG3</f>
        <v>-2.9090707185784387E-3</v>
      </c>
      <c r="AL3">
        <f t="shared" si="0"/>
        <v>2.8425877768822168E-2</v>
      </c>
      <c r="AM3">
        <f t="shared" si="0"/>
        <v>5.4116729519167531E-2</v>
      </c>
      <c r="AN3">
        <f t="shared" si="0"/>
        <v>3.1063234253035699E-2</v>
      </c>
      <c r="AO3">
        <f t="shared" si="0"/>
        <v>-0.11275241694960707</v>
      </c>
      <c r="AP3">
        <f t="shared" si="0"/>
        <v>6.3439987511707999E-2</v>
      </c>
      <c r="AQ3">
        <f t="shared" si="0"/>
        <v>-1.6083636447562897</v>
      </c>
      <c r="AR3">
        <f t="shared" si="0"/>
        <v>7.5482463687128609</v>
      </c>
      <c r="AS3">
        <f t="shared" si="0"/>
        <v>-2.336171046463047</v>
      </c>
      <c r="AT3">
        <f t="shared" si="0"/>
        <v>28.769869083966807</v>
      </c>
      <c r="AU3">
        <f t="shared" si="0"/>
        <v>0.28610624353175707</v>
      </c>
      <c r="AV3">
        <f t="shared" si="0"/>
        <v>7.6806250297545176E-2</v>
      </c>
      <c r="AW3">
        <f t="shared" si="0"/>
        <v>7.0860429784957588E-2</v>
      </c>
      <c r="AX3">
        <f t="shared" si="0"/>
        <v>9.5988006643238213E-2</v>
      </c>
      <c r="AY3">
        <f t="shared" si="0"/>
        <v>0.43859420052402581</v>
      </c>
      <c r="AZ3">
        <f t="shared" si="0"/>
        <v>7.6119050502417809E-2</v>
      </c>
      <c r="BA3">
        <f t="shared" si="0"/>
        <v>0.22468063869815588</v>
      </c>
      <c r="BB3">
        <f t="shared" si="0"/>
        <v>5.5280734645830193E-2</v>
      </c>
      <c r="BC3">
        <f t="shared" si="0"/>
        <v>-7.0193750025207774E-3</v>
      </c>
      <c r="BD3">
        <f t="shared" si="0"/>
        <v>1.1226703835080084E-2</v>
      </c>
    </row>
    <row r="4" spans="1:56" x14ac:dyDescent="0.2">
      <c r="A4">
        <v>13</v>
      </c>
      <c r="B4" t="s">
        <v>39</v>
      </c>
      <c r="C4" t="s">
        <v>40</v>
      </c>
      <c r="H4">
        <v>-0.4663154238692</v>
      </c>
      <c r="I4">
        <v>0.282350119404714</v>
      </c>
      <c r="J4">
        <v>-11.605429053209001</v>
      </c>
      <c r="K4">
        <v>169.68417828835001</v>
      </c>
      <c r="L4">
        <v>-12.9284074332459</v>
      </c>
      <c r="M4">
        <v>270.17993164965497</v>
      </c>
      <c r="N4">
        <v>1.43988955290916</v>
      </c>
      <c r="O4">
        <v>0.30823997451471902</v>
      </c>
      <c r="P4">
        <v>0.39188885893610098</v>
      </c>
      <c r="Q4">
        <v>0.47671338464968099</v>
      </c>
      <c r="R4">
        <v>1.92196144117592</v>
      </c>
      <c r="S4">
        <v>0.322496348266471</v>
      </c>
      <c r="T4">
        <v>1.11359236187094</v>
      </c>
      <c r="U4">
        <v>0.27485117868326198</v>
      </c>
      <c r="V4">
        <v>-3.4924857828798499E-2</v>
      </c>
      <c r="W4">
        <v>5.58375954692127E-2</v>
      </c>
      <c r="X4">
        <v>-4.9568779855494096</v>
      </c>
      <c r="Y4">
        <v>0.29753923507267699</v>
      </c>
      <c r="Z4">
        <v>0</v>
      </c>
      <c r="AA4">
        <v>31267123.800616901</v>
      </c>
      <c r="AB4">
        <v>1426.7509360546801</v>
      </c>
      <c r="AC4">
        <v>9</v>
      </c>
      <c r="AD4">
        <v>115</v>
      </c>
      <c r="AE4">
        <v>2871.5018721093502</v>
      </c>
      <c r="AF4">
        <v>2.6797504442529299</v>
      </c>
      <c r="AG4">
        <v>0.14102034780315101</v>
      </c>
      <c r="AH4" t="s">
        <v>36</v>
      </c>
      <c r="AI4">
        <v>0.88043489265465402</v>
      </c>
      <c r="AK4">
        <f t="shared" ref="AK4:AS18" si="1">D4*$AG4</f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-6.5759963260008367E-2</v>
      </c>
      <c r="AP4">
        <f t="shared" si="0"/>
        <v>3.9817112040713983E-2</v>
      </c>
      <c r="AQ4">
        <f t="shared" si="0"/>
        <v>-1.6366016414883269</v>
      </c>
      <c r="AR4">
        <f t="shared" si="0"/>
        <v>23.928921838915002</v>
      </c>
      <c r="AS4">
        <f t="shared" si="0"/>
        <v>-1.8231685127771795</v>
      </c>
      <c r="AT4">
        <f t="shared" si="0"/>
        <v>38.100867930665913</v>
      </c>
      <c r="AU4">
        <f t="shared" si="0"/>
        <v>0.20305372554937334</v>
      </c>
      <c r="AV4">
        <f t="shared" si="0"/>
        <v>4.3468108412900081E-2</v>
      </c>
      <c r="AW4">
        <f t="shared" si="0"/>
        <v>5.5264303187348943E-2</v>
      </c>
      <c r="AX4">
        <f t="shared" si="0"/>
        <v>6.7226287305715324E-2</v>
      </c>
      <c r="AY4">
        <f t="shared" si="0"/>
        <v>0.27103567089887359</v>
      </c>
      <c r="AZ4">
        <f t="shared" si="0"/>
        <v>4.5478547197783853E-2</v>
      </c>
      <c r="BA4">
        <f t="shared" si="0"/>
        <v>0.15703918218197235</v>
      </c>
      <c r="BB4">
        <f t="shared" si="0"/>
        <v>3.8759608812019605E-2</v>
      </c>
      <c r="BC4">
        <f t="shared" si="0"/>
        <v>-4.9251155979927654E-3</v>
      </c>
      <c r="BD4">
        <f t="shared" si="0"/>
        <v>7.8742371335600234E-3</v>
      </c>
    </row>
    <row r="5" spans="1:56" x14ac:dyDescent="0.2">
      <c r="A5">
        <v>14</v>
      </c>
      <c r="B5" t="s">
        <v>41</v>
      </c>
      <c r="C5" t="s">
        <v>42</v>
      </c>
      <c r="D5">
        <v>0.14117838238573899</v>
      </c>
      <c r="E5">
        <v>0.110975182146146</v>
      </c>
      <c r="H5">
        <v>-0.38201422559033499</v>
      </c>
      <c r="I5">
        <v>0.28951305094712498</v>
      </c>
      <c r="J5">
        <v>-11.1295913860412</v>
      </c>
      <c r="K5">
        <v>135.93845695398201</v>
      </c>
      <c r="L5">
        <v>-13.7928089045511</v>
      </c>
      <c r="M5">
        <v>413.27714612902798</v>
      </c>
      <c r="N5">
        <v>1.2155743693135499</v>
      </c>
      <c r="O5">
        <v>0.36020501669813099</v>
      </c>
      <c r="P5">
        <v>0.44178625206338801</v>
      </c>
      <c r="Q5">
        <v>0.47733131417187802</v>
      </c>
      <c r="R5">
        <v>1.86723355608741</v>
      </c>
      <c r="S5">
        <v>0.32585672795513598</v>
      </c>
      <c r="T5">
        <v>1.1101967147437299</v>
      </c>
      <c r="U5">
        <v>0.27515808934557301</v>
      </c>
      <c r="V5">
        <v>-3.4899048616047E-2</v>
      </c>
      <c r="W5">
        <v>5.5890393976995002E-2</v>
      </c>
      <c r="X5">
        <v>-4.9662565255038702</v>
      </c>
      <c r="Y5">
        <v>0.29859261857825098</v>
      </c>
      <c r="Z5">
        <v>0</v>
      </c>
      <c r="AA5">
        <v>79647684.128040299</v>
      </c>
      <c r="AB5">
        <v>1425.9331398362101</v>
      </c>
      <c r="AC5">
        <v>10</v>
      </c>
      <c r="AD5">
        <v>115</v>
      </c>
      <c r="AE5">
        <v>2871.8662796724202</v>
      </c>
      <c r="AF5">
        <v>3.0441580073202199</v>
      </c>
      <c r="AG5">
        <v>0.11753079790784</v>
      </c>
      <c r="AH5" t="s">
        <v>36</v>
      </c>
      <c r="AI5">
        <v>0.99796569056249396</v>
      </c>
      <c r="AK5">
        <f t="shared" si="1"/>
        <v>1.6592807929134049E-2</v>
      </c>
      <c r="AL5">
        <f t="shared" si="0"/>
        <v>1.3043001705604421E-2</v>
      </c>
      <c r="AM5">
        <f t="shared" si="0"/>
        <v>0</v>
      </c>
      <c r="AN5">
        <f t="shared" si="0"/>
        <v>0</v>
      </c>
      <c r="AO5">
        <f t="shared" si="0"/>
        <v>-4.4898436745777662E-2</v>
      </c>
      <c r="AP5">
        <f t="shared" si="0"/>
        <v>3.4026699882548736E-2</v>
      </c>
      <c r="AQ5">
        <f t="shared" si="0"/>
        <v>-1.3080697559896453</v>
      </c>
      <c r="AR5">
        <f t="shared" si="0"/>
        <v>15.976955312162067</v>
      </c>
      <c r="AS5">
        <f t="shared" si="0"/>
        <v>-1.6210798359422514</v>
      </c>
      <c r="AT5">
        <f t="shared" si="0"/>
        <v>48.572792741619651</v>
      </c>
      <c r="AU5">
        <f t="shared" si="0"/>
        <v>0.14286742554174089</v>
      </c>
      <c r="AV5">
        <f t="shared" si="0"/>
        <v>4.2335183022938164E-2</v>
      </c>
      <c r="AW5">
        <f t="shared" si="0"/>
        <v>5.1923490709724122E-2</v>
      </c>
      <c r="AX5">
        <f t="shared" si="0"/>
        <v>5.6101130221018682E-2</v>
      </c>
      <c r="AY5">
        <f t="shared" si="0"/>
        <v>0.21945744972724682</v>
      </c>
      <c r="AZ5">
        <f t="shared" si="0"/>
        <v>3.8298201240205089E-2</v>
      </c>
      <c r="BA5">
        <f t="shared" si="0"/>
        <v>0.13048230571849323</v>
      </c>
      <c r="BB5">
        <f t="shared" si="0"/>
        <v>3.2339549791581927E-2</v>
      </c>
      <c r="BC5">
        <f t="shared" si="0"/>
        <v>-4.1017130300685031E-3</v>
      </c>
      <c r="BD5">
        <f t="shared" si="0"/>
        <v>6.5688425994997581E-3</v>
      </c>
    </row>
    <row r="6" spans="1:56" x14ac:dyDescent="0.2">
      <c r="A6">
        <v>7</v>
      </c>
      <c r="B6" t="s">
        <v>43</v>
      </c>
      <c r="C6" t="s">
        <v>44</v>
      </c>
      <c r="F6">
        <v>0.27292590816997903</v>
      </c>
      <c r="G6">
        <v>0.125600929186824</v>
      </c>
      <c r="H6">
        <v>-0.60124918171894703</v>
      </c>
      <c r="I6">
        <v>0.28596381920465502</v>
      </c>
      <c r="J6">
        <v>-10.3084203082317</v>
      </c>
      <c r="K6">
        <v>121.440129194099</v>
      </c>
      <c r="L6">
        <v>-16.161577482619801</v>
      </c>
      <c r="M6">
        <v>1398.16647921762</v>
      </c>
      <c r="N6">
        <v>1.3504340431727</v>
      </c>
      <c r="O6">
        <v>0.30966636015896398</v>
      </c>
      <c r="P6">
        <v>0.38364487725094898</v>
      </c>
      <c r="Q6">
        <v>0.47753032700666698</v>
      </c>
      <c r="R6">
        <v>1.8702053416039699</v>
      </c>
      <c r="S6">
        <v>0.34062477496746602</v>
      </c>
      <c r="V6">
        <v>-3.6120695619502999E-2</v>
      </c>
      <c r="W6">
        <v>5.59243654905437E-2</v>
      </c>
      <c r="X6">
        <v>-3.8366039351248098</v>
      </c>
      <c r="Y6">
        <v>0.113569576708575</v>
      </c>
      <c r="Z6">
        <v>0</v>
      </c>
      <c r="AA6">
        <v>649144237.03050494</v>
      </c>
      <c r="AB6">
        <v>1431.60246853019</v>
      </c>
      <c r="AC6">
        <v>9</v>
      </c>
      <c r="AD6">
        <v>115</v>
      </c>
      <c r="AE6">
        <v>2881.20493706038</v>
      </c>
      <c r="AF6">
        <v>12.382815395279501</v>
      </c>
      <c r="AG6">
        <v>1.10227002790774E-3</v>
      </c>
      <c r="AH6" t="s">
        <v>36</v>
      </c>
      <c r="AI6">
        <v>0.99906796059040104</v>
      </c>
      <c r="AK6">
        <f t="shared" si="1"/>
        <v>0</v>
      </c>
      <c r="AL6">
        <f t="shared" si="0"/>
        <v>0</v>
      </c>
      <c r="AM6">
        <f t="shared" si="0"/>
        <v>3.0083804841526805E-4</v>
      </c>
      <c r="AN6">
        <f t="shared" si="0"/>
        <v>1.3844613971999856E-4</v>
      </c>
      <c r="AO6">
        <f t="shared" si="0"/>
        <v>-6.6273895231284952E-4</v>
      </c>
      <c r="AP6">
        <f t="shared" si="0"/>
        <v>3.1520934697531897E-4</v>
      </c>
      <c r="AQ6">
        <f t="shared" si="0"/>
        <v>-1.1362662740839269E-2</v>
      </c>
      <c r="AR6">
        <f t="shared" si="0"/>
        <v>0.13385981459589905</v>
      </c>
      <c r="AS6">
        <f t="shared" si="0"/>
        <v>-1.781442246280043E-2</v>
      </c>
      <c r="AT6">
        <f t="shared" si="0"/>
        <v>1.5411570040668725</v>
      </c>
      <c r="AU6">
        <f t="shared" si="0"/>
        <v>1.4885429704555341E-3</v>
      </c>
      <c r="AV6">
        <f t="shared" si="0"/>
        <v>3.413359474545095E-4</v>
      </c>
      <c r="AW6">
        <f t="shared" si="0"/>
        <v>4.2288024955406501E-4</v>
      </c>
      <c r="AX6">
        <f t="shared" si="0"/>
        <v>5.2636736687643095E-4</v>
      </c>
      <c r="AY6">
        <f t="shared" si="0"/>
        <v>2.0614712940830123E-3</v>
      </c>
      <c r="AZ6">
        <f t="shared" si="0"/>
        <v>3.7546048020945639E-4</v>
      </c>
      <c r="BA6">
        <f t="shared" si="0"/>
        <v>0</v>
      </c>
      <c r="BB6">
        <f t="shared" si="0"/>
        <v>0</v>
      </c>
      <c r="BC6">
        <f t="shared" si="0"/>
        <v>-3.9814760168556549E-5</v>
      </c>
      <c r="BD6">
        <f t="shared" si="0"/>
        <v>6.1643751909984246E-5</v>
      </c>
    </row>
    <row r="7" spans="1:56" x14ac:dyDescent="0.2">
      <c r="A7">
        <v>4</v>
      </c>
      <c r="B7" t="s">
        <v>45</v>
      </c>
      <c r="C7" t="s">
        <v>46</v>
      </c>
      <c r="D7">
        <v>-1.9678390914129899E-3</v>
      </c>
      <c r="E7">
        <v>0.142833760310656</v>
      </c>
      <c r="F7">
        <v>0.27411219373161799</v>
      </c>
      <c r="G7">
        <v>0.160124067447382</v>
      </c>
      <c r="H7">
        <v>-0.60343918212481296</v>
      </c>
      <c r="I7">
        <v>0.31462689881968597</v>
      </c>
      <c r="J7">
        <v>-8.6217396693537705</v>
      </c>
      <c r="K7">
        <v>52.3285700133018</v>
      </c>
      <c r="L7">
        <v>-7.0344899754470402</v>
      </c>
      <c r="M7">
        <v>14.6470834229447</v>
      </c>
      <c r="N7">
        <v>1.3540402058474501</v>
      </c>
      <c r="O7">
        <v>0.384179543340676</v>
      </c>
      <c r="P7">
        <v>0.38038557857469302</v>
      </c>
      <c r="Q7">
        <v>0.480836266359634</v>
      </c>
      <c r="R7">
        <v>1.87268942569353</v>
      </c>
      <c r="S7">
        <v>0.37870537071695298</v>
      </c>
      <c r="V7">
        <v>-3.6117536590524899E-2</v>
      </c>
      <c r="W7">
        <v>5.5923627986060397E-2</v>
      </c>
      <c r="X7">
        <v>-3.83634210742653</v>
      </c>
      <c r="Y7">
        <v>0.11363911173400799</v>
      </c>
      <c r="Z7">
        <v>0</v>
      </c>
      <c r="AA7">
        <v>998958.12705453602</v>
      </c>
      <c r="AB7">
        <v>1431.6073829198201</v>
      </c>
      <c r="AC7">
        <v>10</v>
      </c>
      <c r="AD7">
        <v>115</v>
      </c>
      <c r="AE7">
        <v>2883.2147658396502</v>
      </c>
      <c r="AF7">
        <v>14.3926441745484</v>
      </c>
      <c r="AG7">
        <v>4.03514573372367E-4</v>
      </c>
      <c r="AH7" t="s">
        <v>36</v>
      </c>
      <c r="AI7">
        <v>0.99947147516377399</v>
      </c>
      <c r="AK7">
        <f t="shared" si="1"/>
        <v>-7.9405175143697894E-7</v>
      </c>
      <c r="AL7">
        <f t="shared" si="0"/>
        <v>5.7635503854925284E-5</v>
      </c>
      <c r="AM7">
        <f t="shared" si="0"/>
        <v>1.1060826490977745E-4</v>
      </c>
      <c r="AN7">
        <f t="shared" si="0"/>
        <v>6.4612394762678463E-5</v>
      </c>
      <c r="AO7">
        <f t="shared" si="0"/>
        <v>-2.4349650413126397E-4</v>
      </c>
      <c r="AP7">
        <f t="shared" si="0"/>
        <v>1.2695653884869647E-4</v>
      </c>
      <c r="AQ7">
        <f t="shared" si="0"/>
        <v>-3.4789976044068993E-3</v>
      </c>
      <c r="AR7">
        <f t="shared" si="0"/>
        <v>2.1115340604103514E-2</v>
      </c>
      <c r="AS7">
        <f t="shared" si="0"/>
        <v>-2.8385192213347048E-3</v>
      </c>
      <c r="AT7">
        <f t="shared" si="0"/>
        <v>5.9103116185589997E-3</v>
      </c>
      <c r="AU7">
        <f t="shared" si="0"/>
        <v>5.4637495599156583E-4</v>
      </c>
      <c r="AV7">
        <f t="shared" si="0"/>
        <v>1.5502204452950364E-4</v>
      </c>
      <c r="AW7">
        <f t="shared" si="0"/>
        <v>1.5349112445556823E-4</v>
      </c>
      <c r="AX7">
        <f t="shared" si="0"/>
        <v>1.9402444088206954E-4</v>
      </c>
      <c r="AY7">
        <f t="shared" si="0"/>
        <v>7.5565747466766777E-4</v>
      </c>
      <c r="AZ7">
        <f t="shared" si="0"/>
        <v>1.5281313609867537E-4</v>
      </c>
      <c r="BA7">
        <f t="shared" si="0"/>
        <v>0</v>
      </c>
      <c r="BB7">
        <f t="shared" si="0"/>
        <v>0</v>
      </c>
      <c r="BC7">
        <f t="shared" si="0"/>
        <v>-1.4573952368586509E-5</v>
      </c>
      <c r="BD7">
        <f t="shared" si="0"/>
        <v>2.2565998888230124E-5</v>
      </c>
    </row>
    <row r="8" spans="1:56" x14ac:dyDescent="0.2">
      <c r="A8">
        <v>5</v>
      </c>
      <c r="B8" t="s">
        <v>47</v>
      </c>
      <c r="C8" t="s">
        <v>48</v>
      </c>
      <c r="H8">
        <v>-0.51288478816722904</v>
      </c>
      <c r="I8">
        <v>0.28056914453600601</v>
      </c>
      <c r="J8">
        <v>-13.6828148885016</v>
      </c>
      <c r="K8">
        <v>487.57801707876598</v>
      </c>
      <c r="L8">
        <v>-14.722474233816699</v>
      </c>
      <c r="M8">
        <v>671.62621608792199</v>
      </c>
      <c r="N8">
        <v>1.39664347311911</v>
      </c>
      <c r="O8">
        <v>0.30946332005471</v>
      </c>
      <c r="P8">
        <v>0.42417643405655298</v>
      </c>
      <c r="Q8">
        <v>0.478332903447932</v>
      </c>
      <c r="R8">
        <v>1.6228188209058501</v>
      </c>
      <c r="S8">
        <v>0.32301622010189401</v>
      </c>
      <c r="V8">
        <v>-3.59346283296334E-2</v>
      </c>
      <c r="W8">
        <v>5.5884063110526697E-2</v>
      </c>
      <c r="X8">
        <v>-3.8215854516512202</v>
      </c>
      <c r="Y8">
        <v>0.111999068639421</v>
      </c>
      <c r="Z8">
        <v>0</v>
      </c>
      <c r="AA8">
        <v>149042093.76216</v>
      </c>
      <c r="AB8">
        <v>1433.97653359687</v>
      </c>
      <c r="AC8">
        <v>8</v>
      </c>
      <c r="AD8">
        <v>115</v>
      </c>
      <c r="AE8">
        <v>2883.95306719375</v>
      </c>
      <c r="AF8">
        <v>15.130945528650001</v>
      </c>
      <c r="AG8">
        <v>2.78958193751902E-4</v>
      </c>
      <c r="AH8" t="s">
        <v>36</v>
      </c>
      <c r="AI8">
        <v>0.999750433357526</v>
      </c>
      <c r="AK8">
        <f t="shared" si="1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-1.4307341410995709E-4</v>
      </c>
      <c r="AP8">
        <f t="shared" si="0"/>
        <v>7.826706178228056E-5</v>
      </c>
      <c r="AQ8">
        <f t="shared" si="0"/>
        <v>-3.8169333267380388E-3</v>
      </c>
      <c r="AR8">
        <f t="shared" si="0"/>
        <v>0.13601388295742659</v>
      </c>
      <c r="AS8">
        <f t="shared" si="0"/>
        <v>-4.106954819824424E-3</v>
      </c>
      <c r="AT8">
        <f t="shared" si="0"/>
        <v>0.18735563611631134</v>
      </c>
      <c r="AU8">
        <f t="shared" si="0"/>
        <v>3.8960514057669E-4</v>
      </c>
      <c r="AV8">
        <f t="shared" si="0"/>
        <v>8.632732879492865E-5</v>
      </c>
      <c r="AW8">
        <f t="shared" si="0"/>
        <v>1.1832749187653879E-4</v>
      </c>
      <c r="AX8">
        <f t="shared" si="0"/>
        <v>1.3343488275793805E-4</v>
      </c>
      <c r="AY8">
        <f t="shared" si="0"/>
        <v>4.5269860706648727E-4</v>
      </c>
      <c r="AZ8">
        <f t="shared" si="0"/>
        <v>9.0108021312191173E-5</v>
      </c>
      <c r="BA8">
        <f t="shared" si="0"/>
        <v>0</v>
      </c>
      <c r="BB8">
        <f t="shared" si="0"/>
        <v>0</v>
      </c>
      <c r="BC8">
        <f t="shared" si="0"/>
        <v>-1.0024259011980461E-5</v>
      </c>
      <c r="BD8">
        <f t="shared" si="0"/>
        <v>1.5589317304829824E-5</v>
      </c>
    </row>
    <row r="9" spans="1:56" x14ac:dyDescent="0.2">
      <c r="A9">
        <v>6</v>
      </c>
      <c r="B9" t="s">
        <v>49</v>
      </c>
      <c r="C9" t="s">
        <v>50</v>
      </c>
      <c r="D9">
        <v>0.14970129474549601</v>
      </c>
      <c r="E9">
        <v>0.11292669481043099</v>
      </c>
      <c r="H9">
        <v>-0.42425103668492398</v>
      </c>
      <c r="I9">
        <v>0.28784406955789998</v>
      </c>
      <c r="J9">
        <v>-11.175879997965</v>
      </c>
      <c r="K9">
        <v>141.712673096483</v>
      </c>
      <c r="L9">
        <v>-10.3749976541817</v>
      </c>
      <c r="M9">
        <v>75.761327603308999</v>
      </c>
      <c r="N9">
        <v>1.1581872507464599</v>
      </c>
      <c r="O9">
        <v>0.36325433916809502</v>
      </c>
      <c r="P9">
        <v>0.47587631904476402</v>
      </c>
      <c r="Q9">
        <v>0.47910846541205399</v>
      </c>
      <c r="R9">
        <v>1.5641212724231299</v>
      </c>
      <c r="S9">
        <v>0.32643871005726</v>
      </c>
      <c r="V9">
        <v>-3.5884529768022901E-2</v>
      </c>
      <c r="W9">
        <v>5.59321444963614E-2</v>
      </c>
      <c r="X9">
        <v>-3.83299031282613</v>
      </c>
      <c r="Y9">
        <v>0.112716528984652</v>
      </c>
      <c r="Z9">
        <v>0</v>
      </c>
      <c r="AA9">
        <v>6978205.3079991303</v>
      </c>
      <c r="AB9">
        <v>1433.08786954067</v>
      </c>
      <c r="AC9">
        <v>9</v>
      </c>
      <c r="AD9">
        <v>115</v>
      </c>
      <c r="AE9">
        <v>2884.17573908134</v>
      </c>
      <c r="AF9">
        <v>15.3536174162455</v>
      </c>
      <c r="AG9">
        <v>2.49566642469774E-4</v>
      </c>
      <c r="AH9" t="s">
        <v>36</v>
      </c>
      <c r="AI9">
        <v>0.999999999999995</v>
      </c>
      <c r="AK9">
        <f t="shared" si="1"/>
        <v>3.7360449503011461E-5</v>
      </c>
      <c r="AL9">
        <f t="shared" si="0"/>
        <v>2.8182736069048116E-5</v>
      </c>
      <c r="AM9">
        <f t="shared" si="0"/>
        <v>0</v>
      </c>
      <c r="AN9">
        <f t="shared" si="0"/>
        <v>0</v>
      </c>
      <c r="AO9">
        <f t="shared" si="0"/>
        <v>-1.058789067897774E-4</v>
      </c>
      <c r="AP9">
        <f t="shared" si="0"/>
        <v>7.1836277994401189E-5</v>
      </c>
      <c r="AQ9">
        <f t="shared" si="0"/>
        <v>-2.7891268477372297E-3</v>
      </c>
      <c r="AR9">
        <f t="shared" si="0"/>
        <v>3.5366756020105937E-2</v>
      </c>
      <c r="AS9">
        <f t="shared" si="0"/>
        <v>-2.5892533301859083E-3</v>
      </c>
      <c r="AT9">
        <f t="shared" si="0"/>
        <v>1.8907500159010437E-2</v>
      </c>
      <c r="AU9">
        <f t="shared" si="0"/>
        <v>2.8904490352009226E-4</v>
      </c>
      <c r="AV9">
        <f t="shared" si="0"/>
        <v>9.0656165788757987E-5</v>
      </c>
      <c r="AW9">
        <f t="shared" si="0"/>
        <v>1.1876285517487673E-4</v>
      </c>
      <c r="AX9">
        <f t="shared" si="0"/>
        <v>1.1956949109173216E-4</v>
      </c>
      <c r="AY9">
        <f t="shared" si="0"/>
        <v>3.9035249437419122E-4</v>
      </c>
      <c r="AZ9">
        <f t="shared" si="0"/>
        <v>8.1468212841154423E-5</v>
      </c>
      <c r="BA9">
        <f t="shared" si="0"/>
        <v>0</v>
      </c>
      <c r="BB9">
        <f t="shared" si="0"/>
        <v>0</v>
      </c>
      <c r="BC9">
        <f t="shared" si="0"/>
        <v>-8.9555816108121338E-6</v>
      </c>
      <c r="BD9">
        <f t="shared" si="0"/>
        <v>1.3958797508091163E-5</v>
      </c>
    </row>
    <row r="10" spans="1:56" x14ac:dyDescent="0.2">
      <c r="A10">
        <v>16</v>
      </c>
      <c r="B10" t="s">
        <v>51</v>
      </c>
      <c r="C10" t="s">
        <v>52</v>
      </c>
      <c r="D10">
        <v>0.41386009282438602</v>
      </c>
      <c r="E10">
        <v>8.3268659984806301E-2</v>
      </c>
      <c r="H10">
        <v>0.14893492681745199</v>
      </c>
      <c r="I10">
        <v>0.12771982948588001</v>
      </c>
      <c r="T10">
        <v>0.43298542541941698</v>
      </c>
      <c r="U10">
        <v>0.28977635155983</v>
      </c>
      <c r="V10">
        <v>-3.8348279435045998E-2</v>
      </c>
      <c r="W10">
        <v>5.6248127284842901E-2</v>
      </c>
      <c r="X10">
        <v>-4.0280111590606298</v>
      </c>
      <c r="Y10">
        <v>0.28925835035460101</v>
      </c>
      <c r="Z10">
        <v>0</v>
      </c>
      <c r="AA10">
        <v>64.519195367393607</v>
      </c>
      <c r="AB10">
        <v>1462.7263269933101</v>
      </c>
      <c r="AC10">
        <v>5</v>
      </c>
      <c r="AD10">
        <v>115</v>
      </c>
      <c r="AE10">
        <v>2935.4526539866201</v>
      </c>
      <c r="AF10">
        <v>66.630532321521102</v>
      </c>
      <c r="AG10" s="1">
        <v>1.8303997176025602E-15</v>
      </c>
      <c r="AH10" t="s">
        <v>36</v>
      </c>
      <c r="AI10">
        <v>0.999999999999997</v>
      </c>
      <c r="AK10">
        <f t="shared" si="1"/>
        <v>7.5752939703272555E-16</v>
      </c>
      <c r="AL10">
        <f t="shared" si="0"/>
        <v>1.5241493172133305E-16</v>
      </c>
      <c r="AM10">
        <f t="shared" si="0"/>
        <v>0</v>
      </c>
      <c r="AN10">
        <f t="shared" si="0"/>
        <v>0</v>
      </c>
      <c r="AO10">
        <f t="shared" si="0"/>
        <v>2.7261044798782209E-16</v>
      </c>
      <c r="AP10">
        <f t="shared" si="0"/>
        <v>2.337783398232019E-16</v>
      </c>
      <c r="AQ10">
        <f t="shared" si="0"/>
        <v>0</v>
      </c>
      <c r="AR10">
        <f t="shared" si="0"/>
        <v>0</v>
      </c>
      <c r="AS10">
        <f t="shared" si="0"/>
        <v>0</v>
      </c>
      <c r="AT10">
        <f t="shared" si="0"/>
        <v>0</v>
      </c>
      <c r="AU10">
        <f t="shared" si="0"/>
        <v>0</v>
      </c>
      <c r="AV10">
        <f t="shared" si="0"/>
        <v>0</v>
      </c>
      <c r="AW10">
        <f t="shared" si="0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7.9253640041372521E-16</v>
      </c>
      <c r="BB10">
        <f t="shared" si="0"/>
        <v>5.3040655206301307E-16</v>
      </c>
      <c r="BC10">
        <f t="shared" si="0"/>
        <v>-7.0192679848452263E-17</v>
      </c>
      <c r="BD10">
        <f t="shared" si="0"/>
        <v>1.0295655629784931E-16</v>
      </c>
    </row>
    <row r="11" spans="1:56" x14ac:dyDescent="0.2">
      <c r="A11">
        <v>8</v>
      </c>
      <c r="B11" t="s">
        <v>53</v>
      </c>
      <c r="C11" t="s">
        <v>54</v>
      </c>
      <c r="D11">
        <v>0.42021670877070399</v>
      </c>
      <c r="E11">
        <v>8.3230896614083005E-2</v>
      </c>
      <c r="H11">
        <v>0.137379481787893</v>
      </c>
      <c r="I11">
        <v>0.12594812142995601</v>
      </c>
      <c r="V11">
        <v>-3.7976834872572501E-2</v>
      </c>
      <c r="W11">
        <v>5.6253109050111397E-2</v>
      </c>
      <c r="X11">
        <v>-3.6278844374259198</v>
      </c>
      <c r="Y11">
        <v>9.5733512338918497E-2</v>
      </c>
      <c r="Z11">
        <v>0</v>
      </c>
      <c r="AA11">
        <v>6.5626518899133099</v>
      </c>
      <c r="AB11">
        <v>1463.90532714243</v>
      </c>
      <c r="AC11">
        <v>4</v>
      </c>
      <c r="AD11">
        <v>115</v>
      </c>
      <c r="AE11">
        <v>2935.81065428485</v>
      </c>
      <c r="AF11">
        <v>66.988532619754594</v>
      </c>
      <c r="AG11" s="1">
        <v>1.5304077739327299E-15</v>
      </c>
      <c r="AH11" t="s">
        <v>36</v>
      </c>
      <c r="AI11">
        <v>0.999999999999999</v>
      </c>
      <c r="AK11">
        <f t="shared" si="1"/>
        <v>6.4310291783911139E-16</v>
      </c>
      <c r="AL11">
        <f t="shared" si="0"/>
        <v>1.2737721120958396E-16</v>
      </c>
      <c r="AM11">
        <f t="shared" si="0"/>
        <v>0</v>
      </c>
      <c r="AN11">
        <f t="shared" si="0"/>
        <v>0</v>
      </c>
      <c r="AO11">
        <f t="shared" si="0"/>
        <v>2.1024662690704134E-16</v>
      </c>
      <c r="AP11">
        <f t="shared" si="0"/>
        <v>1.9275198414862814E-16</v>
      </c>
      <c r="AQ11">
        <f t="shared" si="0"/>
        <v>0</v>
      </c>
      <c r="AR11">
        <f t="shared" si="0"/>
        <v>0</v>
      </c>
      <c r="AS11">
        <f t="shared" si="0"/>
        <v>0</v>
      </c>
      <c r="AT11">
        <f t="shared" si="0"/>
        <v>0</v>
      </c>
      <c r="AU11">
        <f t="shared" si="0"/>
        <v>0</v>
      </c>
      <c r="AV11">
        <f t="shared" si="0"/>
        <v>0</v>
      </c>
      <c r="AW11">
        <f t="shared" si="0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-5.8120043318344545E-17</v>
      </c>
      <c r="BD11">
        <f t="shared" si="0"/>
        <v>8.6090195398176087E-17</v>
      </c>
    </row>
    <row r="12" spans="1:56" x14ac:dyDescent="0.2">
      <c r="A12">
        <v>11</v>
      </c>
      <c r="B12" t="s">
        <v>55</v>
      </c>
      <c r="C12" t="s">
        <v>56</v>
      </c>
      <c r="D12">
        <v>0.41441006017756699</v>
      </c>
      <c r="E12">
        <v>9.8510574716012406E-2</v>
      </c>
      <c r="F12">
        <v>-1.39251489580189E-3</v>
      </c>
      <c r="G12">
        <v>0.130438740249573</v>
      </c>
      <c r="H12">
        <v>0.14912715442639901</v>
      </c>
      <c r="I12">
        <v>0.129220084235285</v>
      </c>
      <c r="T12">
        <v>0.43330204800275601</v>
      </c>
      <c r="U12">
        <v>0.29138640154609302</v>
      </c>
      <c r="V12">
        <v>-3.8346103008351E-2</v>
      </c>
      <c r="W12">
        <v>5.6251006016978099E-2</v>
      </c>
      <c r="X12">
        <v>-4.0283898922002903</v>
      </c>
      <c r="Y12">
        <v>0.29176121542792799</v>
      </c>
      <c r="Z12">
        <v>0</v>
      </c>
      <c r="AA12">
        <v>67.297836047886406</v>
      </c>
      <c r="AB12">
        <v>1462.7262670520099</v>
      </c>
      <c r="AC12">
        <v>6</v>
      </c>
      <c r="AD12">
        <v>115</v>
      </c>
      <c r="AE12">
        <v>2937.4525341040198</v>
      </c>
      <c r="AF12">
        <v>68.630412438923898</v>
      </c>
      <c r="AG12" s="1">
        <v>6.7340678889964397E-16</v>
      </c>
      <c r="AH12" t="s">
        <v>36</v>
      </c>
      <c r="AI12">
        <v>0.999999999999999</v>
      </c>
      <c r="AK12">
        <f t="shared" si="1"/>
        <v>2.790665479118836E-16</v>
      </c>
      <c r="AL12">
        <f t="shared" si="0"/>
        <v>6.6337689792168376E-17</v>
      </c>
      <c r="AM12">
        <f t="shared" si="0"/>
        <v>-9.3772898447687303E-19</v>
      </c>
      <c r="AN12">
        <f t="shared" si="0"/>
        <v>8.7838333219579695E-17</v>
      </c>
      <c r="AO12">
        <f t="shared" si="0"/>
        <v>1.0042323820002269E-16</v>
      </c>
      <c r="AP12">
        <f t="shared" si="0"/>
        <v>8.7017681986224783E-17</v>
      </c>
      <c r="AQ12">
        <f t="shared" si="0"/>
        <v>0</v>
      </c>
      <c r="AR12">
        <f t="shared" si="0"/>
        <v>0</v>
      </c>
      <c r="AS12">
        <f t="shared" si="0"/>
        <v>0</v>
      </c>
      <c r="AT12">
        <f t="shared" si="0"/>
        <v>0</v>
      </c>
      <c r="AU12">
        <f t="shared" si="0"/>
        <v>0</v>
      </c>
      <c r="AV12">
        <f t="shared" si="0"/>
        <v>0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2.917885407691753E-16</v>
      </c>
      <c r="BB12">
        <f t="shared" si="0"/>
        <v>1.9622158099417674E-16</v>
      </c>
      <c r="BC12">
        <f t="shared" si="0"/>
        <v>-2.5822526093668625E-17</v>
      </c>
      <c r="BD12">
        <f t="shared" si="0"/>
        <v>3.7879809334267773E-17</v>
      </c>
    </row>
    <row r="13" spans="1:56" x14ac:dyDescent="0.2">
      <c r="A13">
        <v>3</v>
      </c>
      <c r="B13" t="s">
        <v>57</v>
      </c>
      <c r="C13" t="s">
        <v>58</v>
      </c>
      <c r="D13">
        <v>0.41256675624837003</v>
      </c>
      <c r="E13">
        <v>9.8439005249741099E-2</v>
      </c>
      <c r="F13">
        <v>1.9000744308531499E-2</v>
      </c>
      <c r="G13">
        <v>0.13042670613548901</v>
      </c>
      <c r="H13">
        <v>0.13479162599879499</v>
      </c>
      <c r="I13">
        <v>0.12729826914258299</v>
      </c>
      <c r="V13">
        <v>-3.8077770848690302E-2</v>
      </c>
      <c r="W13">
        <v>5.6256698470820397E-2</v>
      </c>
      <c r="X13">
        <v>-3.6266317076296701</v>
      </c>
      <c r="Y13">
        <v>9.6029047765829906E-2</v>
      </c>
      <c r="Z13">
        <v>0</v>
      </c>
      <c r="AA13">
        <v>7.4058734868560698</v>
      </c>
      <c r="AB13">
        <v>1463.8947056747299</v>
      </c>
      <c r="AC13">
        <v>5</v>
      </c>
      <c r="AD13">
        <v>115</v>
      </c>
      <c r="AE13">
        <v>2937.7894113494599</v>
      </c>
      <c r="AF13">
        <v>68.967289684358093</v>
      </c>
      <c r="AG13" s="1">
        <v>5.6901737260836198E-16</v>
      </c>
      <c r="AH13" t="s">
        <v>36</v>
      </c>
      <c r="AI13">
        <v>1</v>
      </c>
      <c r="AK13">
        <f t="shared" si="1"/>
        <v>2.3475765166600202E-16</v>
      </c>
      <c r="AL13">
        <f t="shared" si="0"/>
        <v>5.6013504129388435E-17</v>
      </c>
      <c r="AM13">
        <f t="shared" si="0"/>
        <v>1.0811753604043882E-17</v>
      </c>
      <c r="AN13">
        <f t="shared" si="0"/>
        <v>7.4215061643178878E-17</v>
      </c>
      <c r="AO13">
        <f t="shared" si="0"/>
        <v>7.6698776875443295E-17</v>
      </c>
      <c r="AP13">
        <f t="shared" si="0"/>
        <v>7.2434926645104696E-17</v>
      </c>
      <c r="AQ13">
        <f t="shared" si="0"/>
        <v>0</v>
      </c>
      <c r="AR13">
        <f t="shared" si="0"/>
        <v>0</v>
      </c>
      <c r="AS13">
        <f t="shared" si="0"/>
        <v>0</v>
      </c>
      <c r="AT13">
        <f t="shared" si="0"/>
        <v>0</v>
      </c>
      <c r="AU13">
        <f t="shared" si="0"/>
        <v>0</v>
      </c>
      <c r="AV13">
        <f t="shared" si="0"/>
        <v>0</v>
      </c>
      <c r="AW13">
        <f t="shared" si="0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-2.1666913123105033E-17</v>
      </c>
      <c r="BD13">
        <f t="shared" si="0"/>
        <v>3.2011038755487075E-17</v>
      </c>
    </row>
    <row r="14" spans="1:56" x14ac:dyDescent="0.2">
      <c r="A14">
        <v>10</v>
      </c>
      <c r="B14" t="s">
        <v>59</v>
      </c>
      <c r="C14" t="s">
        <v>60</v>
      </c>
      <c r="F14">
        <v>0.235250396848069</v>
      </c>
      <c r="G14">
        <v>0.115098505024415</v>
      </c>
      <c r="H14">
        <v>0.120648738645416</v>
      </c>
      <c r="I14">
        <v>0.12467589961870899</v>
      </c>
      <c r="T14">
        <v>0.40951157156742102</v>
      </c>
      <c r="U14">
        <v>0.28184218948318501</v>
      </c>
      <c r="V14">
        <v>-3.9941328646030699E-2</v>
      </c>
      <c r="W14">
        <v>5.6184393199487398E-2</v>
      </c>
      <c r="X14">
        <v>-3.9268828536779701</v>
      </c>
      <c r="Y14">
        <v>0.27801247393373402</v>
      </c>
      <c r="Z14">
        <v>0</v>
      </c>
      <c r="AA14">
        <v>56.875765027974303</v>
      </c>
      <c r="AB14">
        <v>1471.3156949982299</v>
      </c>
      <c r="AC14">
        <v>5</v>
      </c>
      <c r="AD14">
        <v>115</v>
      </c>
      <c r="AE14">
        <v>2952.6313899964598</v>
      </c>
      <c r="AF14">
        <v>83.809268331363498</v>
      </c>
      <c r="AG14" s="1">
        <v>3.4058915299460701E-19</v>
      </c>
      <c r="AH14" t="s">
        <v>36</v>
      </c>
      <c r="AI14">
        <v>1</v>
      </c>
      <c r="AK14">
        <f t="shared" si="1"/>
        <v>0</v>
      </c>
      <c r="AL14">
        <f t="shared" si="0"/>
        <v>0</v>
      </c>
      <c r="AM14">
        <f t="shared" si="0"/>
        <v>8.0123733404128993E-20</v>
      </c>
      <c r="AN14">
        <f t="shared" si="0"/>
        <v>3.9201302337211027E-20</v>
      </c>
      <c r="AO14">
        <f t="shared" si="0"/>
        <v>4.1091651705109944E-20</v>
      </c>
      <c r="AP14">
        <f t="shared" si="0"/>
        <v>4.2463259049976745E-20</v>
      </c>
      <c r="AQ14">
        <f t="shared" si="0"/>
        <v>0</v>
      </c>
      <c r="AR14">
        <f t="shared" si="0"/>
        <v>0</v>
      </c>
      <c r="AS14">
        <f t="shared" si="0"/>
        <v>0</v>
      </c>
      <c r="AT14">
        <f t="shared" si="0"/>
        <v>0</v>
      </c>
      <c r="AU14">
        <f t="shared" si="0"/>
        <v>0</v>
      </c>
      <c r="AV14">
        <f t="shared" si="0"/>
        <v>0</v>
      </c>
      <c r="AW14">
        <f t="shared" si="0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1.3947519930163832E-19</v>
      </c>
      <c r="BB14">
        <f t="shared" si="0"/>
        <v>9.5992392594223518E-20</v>
      </c>
      <c r="BC14">
        <f t="shared" si="0"/>
        <v>-1.360358329303083E-20</v>
      </c>
      <c r="BD14">
        <f t="shared" si="0"/>
        <v>1.9135794891329371E-20</v>
      </c>
    </row>
    <row r="15" spans="1:56" x14ac:dyDescent="0.2">
      <c r="A15">
        <v>2</v>
      </c>
      <c r="B15" t="s">
        <v>61</v>
      </c>
      <c r="C15" t="s">
        <v>62</v>
      </c>
      <c r="F15">
        <v>0.25412248929925002</v>
      </c>
      <c r="G15">
        <v>0.114797146109684</v>
      </c>
      <c r="H15">
        <v>0.111985947212667</v>
      </c>
      <c r="I15">
        <v>0.123476724461778</v>
      </c>
      <c r="V15">
        <v>-3.9626197379141102E-2</v>
      </c>
      <c r="W15">
        <v>5.6191138245321903E-2</v>
      </c>
      <c r="X15">
        <v>-3.55233472460684</v>
      </c>
      <c r="Y15">
        <v>8.9744323733468703E-2</v>
      </c>
      <c r="Z15">
        <v>0</v>
      </c>
      <c r="AA15">
        <v>6.5306213572818201</v>
      </c>
      <c r="AB15">
        <v>1472.44916372233</v>
      </c>
      <c r="AC15">
        <v>4</v>
      </c>
      <c r="AD15">
        <v>115</v>
      </c>
      <c r="AE15">
        <v>2952.89832744466</v>
      </c>
      <c r="AF15">
        <v>84.076205779556901</v>
      </c>
      <c r="AG15" s="1">
        <v>2.9803418564870701E-19</v>
      </c>
      <c r="AH15" t="s">
        <v>36</v>
      </c>
      <c r="AI15">
        <v>1</v>
      </c>
      <c r="AK15">
        <f t="shared" si="1"/>
        <v>0</v>
      </c>
      <c r="AL15">
        <f t="shared" si="0"/>
        <v>0</v>
      </c>
      <c r="AM15">
        <f t="shared" si="0"/>
        <v>7.5737189153324245E-20</v>
      </c>
      <c r="AN15">
        <f t="shared" si="0"/>
        <v>3.4213473955595307E-20</v>
      </c>
      <c r="AO15">
        <f t="shared" si="0"/>
        <v>3.3375640581626301E-20</v>
      </c>
      <c r="AP15">
        <f t="shared" si="0"/>
        <v>3.6800285021535786E-20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ref="AT15:BD18" si="2">M15*$AG15</f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si="2"/>
        <v>0</v>
      </c>
      <c r="BC15">
        <f t="shared" si="2"/>
        <v>-1.1809961466247247E-20</v>
      </c>
      <c r="BD15">
        <f t="shared" si="2"/>
        <v>1.6746880127618429E-20</v>
      </c>
    </row>
    <row r="16" spans="1:56" x14ac:dyDescent="0.2">
      <c r="A16">
        <v>1</v>
      </c>
      <c r="B16" t="s">
        <v>63</v>
      </c>
      <c r="C16" t="s">
        <v>64</v>
      </c>
      <c r="H16">
        <v>0.151676508192783</v>
      </c>
      <c r="I16">
        <v>0.119737987973874</v>
      </c>
      <c r="X16">
        <v>-3.5529570950738201</v>
      </c>
      <c r="Y16">
        <v>9.0395552930251893E-2</v>
      </c>
      <c r="Z16">
        <v>0</v>
      </c>
      <c r="AA16">
        <v>3.8897750080556199</v>
      </c>
      <c r="AB16">
        <v>1475.2386541522201</v>
      </c>
      <c r="AC16">
        <v>2</v>
      </c>
      <c r="AD16">
        <v>115</v>
      </c>
      <c r="AE16">
        <v>2954.4773083044402</v>
      </c>
      <c r="AF16">
        <v>85.655186639337003</v>
      </c>
      <c r="AG16" s="1">
        <v>1.3533020663410101E-19</v>
      </c>
      <c r="AH16" t="s">
        <v>36</v>
      </c>
      <c r="AI16">
        <v>1</v>
      </c>
      <c r="AK16">
        <f t="shared" si="1"/>
        <v>0</v>
      </c>
      <c r="AL16">
        <f t="shared" si="1"/>
        <v>0</v>
      </c>
      <c r="AM16">
        <f t="shared" si="1"/>
        <v>0</v>
      </c>
      <c r="AN16">
        <f t="shared" si="1"/>
        <v>0</v>
      </c>
      <c r="AO16">
        <f t="shared" si="1"/>
        <v>2.0526413195268239E-20</v>
      </c>
      <c r="AP16">
        <f t="shared" si="1"/>
        <v>1.6204166654455869E-20</v>
      </c>
      <c r="AQ16">
        <f t="shared" si="1"/>
        <v>0</v>
      </c>
      <c r="AR16">
        <f t="shared" si="1"/>
        <v>0</v>
      </c>
      <c r="AS16">
        <f t="shared" si="1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2"/>
        <v>0</v>
      </c>
      <c r="AZ16">
        <f t="shared" si="2"/>
        <v>0</v>
      </c>
      <c r="BA16">
        <f t="shared" si="2"/>
        <v>0</v>
      </c>
      <c r="BB16">
        <f t="shared" si="2"/>
        <v>0</v>
      </c>
      <c r="BC16">
        <f t="shared" si="2"/>
        <v>0</v>
      </c>
      <c r="BD16">
        <f t="shared" si="2"/>
        <v>0</v>
      </c>
    </row>
    <row r="17" spans="1:56" x14ac:dyDescent="0.2">
      <c r="A17">
        <v>17</v>
      </c>
      <c r="B17" t="s">
        <v>65</v>
      </c>
      <c r="C17" t="s">
        <v>66</v>
      </c>
      <c r="H17">
        <v>0.15850406926787799</v>
      </c>
      <c r="I17">
        <v>0.121263054550421</v>
      </c>
      <c r="T17">
        <v>0.47468910849371598</v>
      </c>
      <c r="U17">
        <v>0.28198213129620803</v>
      </c>
      <c r="V17">
        <v>-3.8866361578027198E-2</v>
      </c>
      <c r="W17">
        <v>5.6160543282780098E-2</v>
      </c>
      <c r="X17">
        <v>-3.9907726996490398</v>
      </c>
      <c r="Y17">
        <v>0.27922289443668202</v>
      </c>
      <c r="Z17">
        <v>0</v>
      </c>
      <c r="AA17">
        <v>56.502565869916602</v>
      </c>
      <c r="AB17">
        <v>1473.5047169048701</v>
      </c>
      <c r="AC17">
        <v>4</v>
      </c>
      <c r="AD17">
        <v>115</v>
      </c>
      <c r="AE17">
        <v>2955.0094338097301</v>
      </c>
      <c r="AF17">
        <v>86.187312144632898</v>
      </c>
      <c r="AG17" s="1">
        <v>1.03715856848307E-19</v>
      </c>
      <c r="AH17" t="s">
        <v>36</v>
      </c>
      <c r="AI17">
        <v>1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1.6439385358061371E-20</v>
      </c>
      <c r="AP17">
        <f t="shared" si="1"/>
        <v>1.2576901606739906E-20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2"/>
        <v>0</v>
      </c>
      <c r="AZ17">
        <f t="shared" si="2"/>
        <v>0</v>
      </c>
      <c r="BA17">
        <f t="shared" si="2"/>
        <v>4.9232787623984717E-20</v>
      </c>
      <c r="BB17">
        <f t="shared" si="2"/>
        <v>2.9246018363298019E-20</v>
      </c>
      <c r="BC17">
        <f t="shared" si="2"/>
        <v>-4.031057993641208E-21</v>
      </c>
      <c r="BD17">
        <f t="shared" si="2"/>
        <v>5.8247388676399695E-21</v>
      </c>
    </row>
    <row r="18" spans="1:56" x14ac:dyDescent="0.2">
      <c r="A18">
        <v>9</v>
      </c>
      <c r="B18" t="s">
        <v>67</v>
      </c>
      <c r="C18" t="s">
        <v>68</v>
      </c>
      <c r="H18">
        <v>0.149820854860132</v>
      </c>
      <c r="I18">
        <v>0.119751021550542</v>
      </c>
      <c r="V18">
        <v>-3.84953416365309E-2</v>
      </c>
      <c r="W18">
        <v>5.6156772327785397E-2</v>
      </c>
      <c r="X18">
        <v>-3.5549586803193698</v>
      </c>
      <c r="Y18">
        <v>9.0406550166623897E-2</v>
      </c>
      <c r="Z18">
        <v>0</v>
      </c>
      <c r="AA18">
        <v>5.75387192207954</v>
      </c>
      <c r="AB18">
        <v>1475.0216219246799</v>
      </c>
      <c r="AC18">
        <v>3</v>
      </c>
      <c r="AD18">
        <v>115</v>
      </c>
      <c r="AE18">
        <v>2956.0432438493599</v>
      </c>
      <c r="AF18">
        <v>87.221122184264004</v>
      </c>
      <c r="AG18" s="1">
        <v>6.18523438919607E-20</v>
      </c>
      <c r="AH18" t="s">
        <v>36</v>
      </c>
      <c r="AI18">
        <v>1</v>
      </c>
      <c r="AK18">
        <f t="shared" si="1"/>
        <v>0</v>
      </c>
      <c r="AL18">
        <f t="shared" si="1"/>
        <v>0</v>
      </c>
      <c r="AM18">
        <f t="shared" si="1"/>
        <v>0</v>
      </c>
      <c r="AN18">
        <f t="shared" si="1"/>
        <v>0</v>
      </c>
      <c r="AO18">
        <f t="shared" si="1"/>
        <v>9.2667710369964156E-21</v>
      </c>
      <c r="AP18">
        <f t="shared" si="1"/>
        <v>7.4068813663577205E-21</v>
      </c>
      <c r="AQ18">
        <f t="shared" si="1"/>
        <v>0</v>
      </c>
      <c r="AR18">
        <f t="shared" si="1"/>
        <v>0</v>
      </c>
      <c r="AS18">
        <f t="shared" si="1"/>
        <v>0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0</v>
      </c>
      <c r="AY18">
        <f t="shared" si="2"/>
        <v>0</v>
      </c>
      <c r="AZ18">
        <f t="shared" si="2"/>
        <v>0</v>
      </c>
      <c r="BA18">
        <f t="shared" si="2"/>
        <v>0</v>
      </c>
      <c r="BB18">
        <f t="shared" si="2"/>
        <v>0</v>
      </c>
      <c r="BC18">
        <f t="shared" si="2"/>
        <v>-2.3810271091412223E-21</v>
      </c>
      <c r="BD18">
        <f t="shared" si="2"/>
        <v>3.4734279938807249E-21</v>
      </c>
    </row>
    <row r="20" spans="1:56" x14ac:dyDescent="0.2">
      <c r="AJ20" t="s">
        <v>69</v>
      </c>
    </row>
    <row r="21" spans="1:56" x14ac:dyDescent="0.2">
      <c r="AJ21" t="s">
        <v>70</v>
      </c>
      <c r="AK21">
        <f>SUM(AK2:AK18)</f>
        <v>1.3720303608309099E-2</v>
      </c>
      <c r="AL21">
        <f>SUM(AL2:AL18)</f>
        <v>4.1554697714350962E-2</v>
      </c>
      <c r="AM21">
        <f t="shared" ref="AM21:BD21" si="3">SUM(AM2:AM18)</f>
        <v>0.19439379001709153</v>
      </c>
      <c r="AN21">
        <f t="shared" si="3"/>
        <v>9.5858684171544625E-2</v>
      </c>
      <c r="AO21">
        <f t="shared" si="3"/>
        <v>-0.51973979405110016</v>
      </c>
      <c r="AP21">
        <f t="shared" si="3"/>
        <v>0.29267420808249189</v>
      </c>
      <c r="AQ21">
        <f t="shared" si="3"/>
        <v>-8.5017522041424041</v>
      </c>
      <c r="AR21">
        <f t="shared" si="3"/>
        <v>61.818542262383431</v>
      </c>
      <c r="AS21">
        <f t="shared" si="3"/>
        <v>-9.3093302385297587</v>
      </c>
      <c r="AT21">
        <f t="shared" si="3"/>
        <v>123.13021435424184</v>
      </c>
      <c r="AU21">
        <f t="shared" si="3"/>
        <v>1.3891013835321318</v>
      </c>
      <c r="AV21">
        <f t="shared" si="3"/>
        <v>0.32930013809994113</v>
      </c>
      <c r="AW21">
        <f t="shared" si="3"/>
        <v>0.37195925162165572</v>
      </c>
      <c r="AX21">
        <f t="shared" si="3"/>
        <v>0.4760957919637564</v>
      </c>
      <c r="AY21">
        <f t="shared" si="3"/>
        <v>2.0993716259074149</v>
      </c>
      <c r="AZ21">
        <f t="shared" si="3"/>
        <v>0.34349233317991773</v>
      </c>
      <c r="BA21">
        <f t="shared" si="3"/>
        <v>1.1140771531497857</v>
      </c>
      <c r="BB21">
        <f t="shared" si="3"/>
        <v>0.27451831173571017</v>
      </c>
      <c r="BC21">
        <f t="shared" si="3"/>
        <v>-3.4863220836569092E-2</v>
      </c>
      <c r="BD21">
        <f t="shared" si="3"/>
        <v>5.5885553289047818E-2</v>
      </c>
    </row>
    <row r="23" spans="1:56" x14ac:dyDescent="0.2">
      <c r="AK23" t="s">
        <v>71</v>
      </c>
      <c r="AL23" t="s">
        <v>72</v>
      </c>
      <c r="AM23" t="s">
        <v>73</v>
      </c>
      <c r="AN23" t="s">
        <v>74</v>
      </c>
      <c r="AO23" t="s">
        <v>75</v>
      </c>
      <c r="AP23" t="s">
        <v>76</v>
      </c>
      <c r="AQ23" t="s">
        <v>77</v>
      </c>
      <c r="AR23" t="s">
        <v>74</v>
      </c>
      <c r="AS23" t="s">
        <v>75</v>
      </c>
      <c r="AT23" t="s">
        <v>76</v>
      </c>
      <c r="AU23" t="s">
        <v>78</v>
      </c>
    </row>
    <row r="25" spans="1:56" x14ac:dyDescent="0.2">
      <c r="AJ25" t="s">
        <v>79</v>
      </c>
      <c r="AK25">
        <f>AK21</f>
        <v>1.3720303608309099E-2</v>
      </c>
      <c r="AL25">
        <f>AL21</f>
        <v>4.1554697714350962E-2</v>
      </c>
      <c r="AM25">
        <f>1.95*AL25</f>
        <v>8.1031660542984371E-2</v>
      </c>
      <c r="AN25">
        <f>AK25-AM25</f>
        <v>-6.731135693467527E-2</v>
      </c>
      <c r="AO25">
        <f>AK25+AM25</f>
        <v>9.4751964151293472E-2</v>
      </c>
      <c r="AQ25">
        <f>1.99*AL25</f>
        <v>8.2693848451558416E-2</v>
      </c>
      <c r="AR25">
        <f>AK25-AQ25</f>
        <v>-6.8973544843249315E-2</v>
      </c>
      <c r="AS25">
        <f>AK25+AQ25</f>
        <v>9.6414152059867517E-2</v>
      </c>
      <c r="AU25" t="s">
        <v>89</v>
      </c>
    </row>
    <row r="26" spans="1:56" x14ac:dyDescent="0.2">
      <c r="AJ26" t="s">
        <v>81</v>
      </c>
      <c r="AK26">
        <f>AM21</f>
        <v>0.19439379001709153</v>
      </c>
      <c r="AL26">
        <f>AN21</f>
        <v>9.5858684171544625E-2</v>
      </c>
      <c r="AM26">
        <f>1.95*AL26</f>
        <v>0.18692443413451201</v>
      </c>
      <c r="AN26">
        <f t="shared" ref="AN26:AN35" si="4">AK26-AM26</f>
        <v>7.4693558825795203E-3</v>
      </c>
      <c r="AO26">
        <f t="shared" ref="AO26:AO35" si="5">AK26+AM26</f>
        <v>0.38131822415160355</v>
      </c>
      <c r="AP26" t="s">
        <v>80</v>
      </c>
      <c r="AQ26">
        <f t="shared" ref="AQ26:AQ35" si="6">1.99*AL26</f>
        <v>0.19075878150137379</v>
      </c>
      <c r="AR26">
        <f t="shared" ref="AR26:AR35" si="7">AK26-AQ26</f>
        <v>3.6350085157177414E-3</v>
      </c>
      <c r="AS26">
        <f t="shared" ref="AS26:AS35" si="8">AK26+AQ26</f>
        <v>0.38515257151846533</v>
      </c>
      <c r="AT26" t="s">
        <v>80</v>
      </c>
      <c r="AU26" t="s">
        <v>90</v>
      </c>
    </row>
    <row r="27" spans="1:56" x14ac:dyDescent="0.2">
      <c r="AJ27" t="s">
        <v>91</v>
      </c>
      <c r="AK27">
        <f>AO21</f>
        <v>-0.51973979405110016</v>
      </c>
      <c r="AL27">
        <f>AP21</f>
        <v>0.29267420808249189</v>
      </c>
      <c r="AM27">
        <f>1.95*AL27</f>
        <v>0.57071470576085914</v>
      </c>
      <c r="AN27">
        <f t="shared" si="4"/>
        <v>-1.0904544998119592</v>
      </c>
      <c r="AO27">
        <f t="shared" si="5"/>
        <v>5.0974911709758985E-2</v>
      </c>
      <c r="AQ27">
        <f t="shared" si="6"/>
        <v>0.5824216740841589</v>
      </c>
      <c r="AR27">
        <f t="shared" si="7"/>
        <v>-1.1021614681352592</v>
      </c>
      <c r="AS27">
        <f t="shared" si="8"/>
        <v>6.2681880033058746E-2</v>
      </c>
    </row>
    <row r="28" spans="1:56" x14ac:dyDescent="0.2">
      <c r="AJ28" t="s">
        <v>82</v>
      </c>
      <c r="AK28">
        <f>AQ21</f>
        <v>-8.5017522041424041</v>
      </c>
      <c r="AL28">
        <f>AR21</f>
        <v>61.818542262383431</v>
      </c>
      <c r="AM28">
        <f t="shared" ref="AM28:AM35" si="9">1.95*AL28</f>
        <v>120.54615741164768</v>
      </c>
      <c r="AN28">
        <f>AK28-AM28</f>
        <v>-129.04790961579008</v>
      </c>
      <c r="AO28">
        <f t="shared" si="5"/>
        <v>112.04440520750528</v>
      </c>
      <c r="AQ28">
        <f t="shared" si="6"/>
        <v>123.01889910214302</v>
      </c>
      <c r="AR28">
        <f t="shared" si="7"/>
        <v>-131.52065130628543</v>
      </c>
      <c r="AS28">
        <f t="shared" si="8"/>
        <v>114.51714689800062</v>
      </c>
    </row>
    <row r="29" spans="1:56" x14ac:dyDescent="0.2">
      <c r="AJ29" t="s">
        <v>83</v>
      </c>
      <c r="AK29">
        <f>AS21</f>
        <v>-9.3093302385297587</v>
      </c>
      <c r="AL29">
        <f>AT21</f>
        <v>123.13021435424184</v>
      </c>
      <c r="AM29">
        <f t="shared" si="9"/>
        <v>240.10391799077158</v>
      </c>
      <c r="AN29">
        <f t="shared" si="4"/>
        <v>-249.41324822930133</v>
      </c>
      <c r="AO29">
        <f t="shared" si="5"/>
        <v>230.79458775224182</v>
      </c>
      <c r="AQ29">
        <f t="shared" si="6"/>
        <v>245.02912656494127</v>
      </c>
      <c r="AR29">
        <f t="shared" si="7"/>
        <v>-254.33845680347102</v>
      </c>
      <c r="AS29">
        <f t="shared" si="8"/>
        <v>235.71979632641151</v>
      </c>
    </row>
    <row r="30" spans="1:56" x14ac:dyDescent="0.2">
      <c r="AJ30" t="s">
        <v>84</v>
      </c>
      <c r="AK30">
        <f>AU21</f>
        <v>1.3891013835321318</v>
      </c>
      <c r="AL30">
        <f>AV21</f>
        <v>0.32930013809994113</v>
      </c>
      <c r="AM30">
        <f t="shared" si="9"/>
        <v>0.64213526929488518</v>
      </c>
      <c r="AN30">
        <f t="shared" si="4"/>
        <v>0.74696611423724657</v>
      </c>
      <c r="AO30">
        <f t="shared" si="5"/>
        <v>2.0312366528270172</v>
      </c>
      <c r="AP30" t="s">
        <v>80</v>
      </c>
      <c r="AQ30">
        <f t="shared" si="6"/>
        <v>0.65530727481888285</v>
      </c>
      <c r="AR30">
        <f t="shared" si="7"/>
        <v>0.7337941087132489</v>
      </c>
      <c r="AS30">
        <f t="shared" si="8"/>
        <v>2.0444086583510144</v>
      </c>
      <c r="AT30" t="s">
        <v>80</v>
      </c>
      <c r="AU30" t="s">
        <v>90</v>
      </c>
    </row>
    <row r="31" spans="1:56" x14ac:dyDescent="0.2">
      <c r="AJ31" t="s">
        <v>85</v>
      </c>
      <c r="AK31">
        <f>AW21</f>
        <v>0.37195925162165572</v>
      </c>
      <c r="AL31">
        <f>AX21</f>
        <v>0.4760957919637564</v>
      </c>
      <c r="AM31">
        <f t="shared" si="9"/>
        <v>0.92838679432932492</v>
      </c>
      <c r="AN31">
        <f t="shared" si="4"/>
        <v>-0.55642754270766925</v>
      </c>
      <c r="AO31">
        <f t="shared" si="5"/>
        <v>1.3003460459509806</v>
      </c>
      <c r="AQ31">
        <f t="shared" si="6"/>
        <v>0.9474306260078752</v>
      </c>
      <c r="AR31">
        <f t="shared" si="7"/>
        <v>-0.57547137438621943</v>
      </c>
      <c r="AS31">
        <f t="shared" si="8"/>
        <v>1.319389877629531</v>
      </c>
    </row>
    <row r="32" spans="1:56" x14ac:dyDescent="0.2">
      <c r="AJ32" t="s">
        <v>86</v>
      </c>
      <c r="AK32">
        <f>AY21</f>
        <v>2.0993716259074149</v>
      </c>
      <c r="AL32">
        <f>AZ21</f>
        <v>0.34349233317991773</v>
      </c>
      <c r="AM32">
        <f>1.95*AL32</f>
        <v>0.66981004970083957</v>
      </c>
      <c r="AN32">
        <f>AK32-AM32</f>
        <v>1.4295615762065754</v>
      </c>
      <c r="AO32">
        <f>AK32+AM32</f>
        <v>2.7691816756082543</v>
      </c>
      <c r="AP32" t="s">
        <v>80</v>
      </c>
      <c r="AQ32">
        <f t="shared" si="6"/>
        <v>0.68354974302803628</v>
      </c>
      <c r="AR32">
        <f t="shared" si="7"/>
        <v>1.4158218828793787</v>
      </c>
      <c r="AS32">
        <f t="shared" si="8"/>
        <v>2.7829213689354511</v>
      </c>
      <c r="AT32" t="s">
        <v>80</v>
      </c>
      <c r="AU32" t="s">
        <v>90</v>
      </c>
    </row>
    <row r="34" spans="36:47" x14ac:dyDescent="0.2">
      <c r="AJ34" t="s">
        <v>87</v>
      </c>
      <c r="AK34">
        <f>BA21</f>
        <v>1.1140771531497857</v>
      </c>
      <c r="AL34">
        <f>BB21</f>
        <v>0.27451831173571017</v>
      </c>
      <c r="AM34">
        <f t="shared" si="9"/>
        <v>0.53531070788463486</v>
      </c>
      <c r="AN34">
        <f t="shared" si="4"/>
        <v>0.57876644526515086</v>
      </c>
      <c r="AO34">
        <f t="shared" si="5"/>
        <v>1.6493878610344206</v>
      </c>
      <c r="AP34" t="s">
        <v>80</v>
      </c>
      <c r="AQ34">
        <f t="shared" si="6"/>
        <v>0.5462914403540633</v>
      </c>
      <c r="AR34">
        <f t="shared" si="7"/>
        <v>0.56778571279572243</v>
      </c>
      <c r="AS34">
        <f t="shared" si="8"/>
        <v>1.660368593503849</v>
      </c>
      <c r="AT34" t="s">
        <v>80</v>
      </c>
      <c r="AU34" t="s">
        <v>90</v>
      </c>
    </row>
    <row r="35" spans="36:47" x14ac:dyDescent="0.2">
      <c r="AJ35" t="s">
        <v>88</v>
      </c>
      <c r="AK35">
        <f>BC21</f>
        <v>-3.4863220836569092E-2</v>
      </c>
      <c r="AL35">
        <f>BD21</f>
        <v>5.5885553289047818E-2</v>
      </c>
      <c r="AM35">
        <f t="shared" si="9"/>
        <v>0.10897682891364324</v>
      </c>
      <c r="AN35">
        <f t="shared" si="4"/>
        <v>-0.14384004975021233</v>
      </c>
      <c r="AO35">
        <f t="shared" si="5"/>
        <v>7.411360807707415E-2</v>
      </c>
      <c r="AQ35">
        <f t="shared" si="6"/>
        <v>0.11121225104520516</v>
      </c>
      <c r="AR35">
        <f t="shared" si="7"/>
        <v>-0.14607547188177425</v>
      </c>
      <c r="AS35">
        <f t="shared" si="8"/>
        <v>7.6349030208636065E-2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ModelsCovs_muntjac_CAM_dis_ele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2016-03-07T19:46:52Z</dcterms:created>
  <dcterms:modified xsi:type="dcterms:W3CDTF">2016-03-08T04:48:04Z</dcterms:modified>
</cp:coreProperties>
</file>