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result/"/>
    </mc:Choice>
  </mc:AlternateContent>
  <bookViews>
    <workbookView xWindow="80" yWindow="460" windowWidth="25520" windowHeight="15540" tabRatio="500"/>
  </bookViews>
  <sheets>
    <sheet name="ModelsCovs_muntjac_dis.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7" i="1" l="1"/>
  <c r="AM36" i="1"/>
  <c r="AM33" i="1"/>
  <c r="AN30" i="1"/>
  <c r="AM30" i="1"/>
  <c r="AM29" i="1"/>
  <c r="AN21" i="1"/>
  <c r="AM21" i="1"/>
  <c r="BG21" i="1"/>
  <c r="BH21" i="1"/>
  <c r="AN37" i="1"/>
  <c r="AS37" i="1"/>
  <c r="AU37" i="1"/>
  <c r="AT37" i="1"/>
  <c r="AO37" i="1"/>
  <c r="AQ37" i="1"/>
  <c r="AP37" i="1"/>
  <c r="BE21" i="1"/>
  <c r="BF21" i="1"/>
  <c r="AN36" i="1"/>
  <c r="AS36" i="1"/>
  <c r="AU36" i="1"/>
  <c r="AT36" i="1"/>
  <c r="AO36" i="1"/>
  <c r="AQ36" i="1"/>
  <c r="AP36" i="1"/>
  <c r="BC21" i="1"/>
  <c r="BD21" i="1"/>
  <c r="AN33" i="1"/>
  <c r="AS33" i="1"/>
  <c r="AU33" i="1"/>
  <c r="AT33" i="1"/>
  <c r="AO33" i="1"/>
  <c r="AQ33" i="1"/>
  <c r="AP33" i="1"/>
  <c r="BA21" i="1"/>
  <c r="AM32" i="1"/>
  <c r="BB21" i="1"/>
  <c r="AN32" i="1"/>
  <c r="AS32" i="1"/>
  <c r="AU32" i="1"/>
  <c r="AT32" i="1"/>
  <c r="AO32" i="1"/>
  <c r="AQ32" i="1"/>
  <c r="AP32" i="1"/>
  <c r="AY21" i="1"/>
  <c r="AM31" i="1"/>
  <c r="AZ21" i="1"/>
  <c r="AN31" i="1"/>
  <c r="AS31" i="1"/>
  <c r="AU31" i="1"/>
  <c r="AT31" i="1"/>
  <c r="AO31" i="1"/>
  <c r="AQ31" i="1"/>
  <c r="AP31" i="1"/>
  <c r="AW21" i="1"/>
  <c r="AX21" i="1"/>
  <c r="AS30" i="1"/>
  <c r="AU30" i="1"/>
  <c r="AT30" i="1"/>
  <c r="AO30" i="1"/>
  <c r="AQ30" i="1"/>
  <c r="AP30" i="1"/>
  <c r="AU21" i="1"/>
  <c r="AV21" i="1"/>
  <c r="AN29" i="1"/>
  <c r="AS29" i="1"/>
  <c r="AU29" i="1"/>
  <c r="AT29" i="1"/>
  <c r="AO29" i="1"/>
  <c r="AQ29" i="1"/>
  <c r="AP29" i="1"/>
  <c r="AS21" i="1"/>
  <c r="AM28" i="1"/>
  <c r="AT21" i="1"/>
  <c r="AN28" i="1"/>
  <c r="AS28" i="1"/>
  <c r="AU28" i="1"/>
  <c r="AT28" i="1"/>
  <c r="AO28" i="1"/>
  <c r="AQ28" i="1"/>
  <c r="AP28" i="1"/>
  <c r="AQ21" i="1"/>
  <c r="AM27" i="1"/>
  <c r="AR21" i="1"/>
  <c r="AN27" i="1"/>
  <c r="AS27" i="1"/>
  <c r="AU27" i="1"/>
  <c r="AT27" i="1"/>
  <c r="AO27" i="1"/>
  <c r="AQ27" i="1"/>
  <c r="AP27" i="1"/>
  <c r="AO21" i="1"/>
  <c r="AM26" i="1"/>
  <c r="AP21" i="1"/>
  <c r="AN26" i="1"/>
  <c r="AS26" i="1"/>
  <c r="AU26" i="1"/>
  <c r="AT26" i="1"/>
  <c r="AO26" i="1"/>
  <c r="AQ26" i="1"/>
  <c r="AP26" i="1"/>
  <c r="AM25" i="1"/>
  <c r="AN25" i="1"/>
  <c r="AS25" i="1"/>
  <c r="AU25" i="1"/>
  <c r="AT25" i="1"/>
  <c r="AO25" i="1"/>
  <c r="AQ25" i="1"/>
  <c r="AP25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J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AM2" i="1"/>
</calcChain>
</file>

<file path=xl/sharedStrings.xml><?xml version="1.0" encoding="utf-8"?>
<sst xmlns="http://schemas.openxmlformats.org/spreadsheetml/2006/main" count="138" uniqueCount="93">
  <si>
    <t>model</t>
  </si>
  <si>
    <t>formula</t>
  </si>
  <si>
    <t>lam(dis.v.s)</t>
  </si>
  <si>
    <t>SElam(dis.v.s)</t>
  </si>
  <si>
    <t>lam(ele.s)</t>
  </si>
  <si>
    <t>SElam(ele.s)</t>
  </si>
  <si>
    <t>lam(Int)</t>
  </si>
  <si>
    <t>SElam(Int)</t>
  </si>
  <si>
    <t>lam(PASLvshilin)</t>
  </si>
  <si>
    <t>SElam(PASLvshilin)</t>
  </si>
  <si>
    <t>lam(PASMangao)</t>
  </si>
  <si>
    <t>SElam(PASMangao)</t>
  </si>
  <si>
    <t>lam(PASMengla)</t>
  </si>
  <si>
    <t>SElam(PASMengla)</t>
  </si>
  <si>
    <t>lam(PASMengsong)</t>
  </si>
  <si>
    <t>SElam(PASMengsong)</t>
  </si>
  <si>
    <t>lam(PASNabanhe)</t>
  </si>
  <si>
    <t>SElam(PASNabanhe)</t>
  </si>
  <si>
    <t>lam(pop.s)</t>
  </si>
  <si>
    <t>SElam(pop.s)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</si>
  <si>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</si>
  <si>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</si>
  <si>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</si>
  <si>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</si>
  <si>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</si>
  <si>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</si>
  <si>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</si>
  <si>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</si>
  <si>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</si>
  <si>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</si>
  <si>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</si>
  <si>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</si>
  <si>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</si>
  <si>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</si>
  <si>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</si>
  <si>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</si>
  <si>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m020</t>
  </si>
  <si>
    <t>~camhours + cam_angle ~ ele.s + pop.s + PAS + dis.v.s</t>
  </si>
  <si>
    <t>NA</t>
  </si>
  <si>
    <t>m013</t>
  </si>
  <si>
    <t>~camhours + cam_angle ~ PAS</t>
  </si>
  <si>
    <t>m014</t>
  </si>
  <si>
    <t>~camhours + cam_angle ~ pop.s + PAS</t>
  </si>
  <si>
    <t>m012</t>
  </si>
  <si>
    <t>~camhours + cam_angle ~ pop.s + dis.v.s + PAS</t>
  </si>
  <si>
    <t>m018</t>
  </si>
  <si>
    <t>~camhours ~ ele.s + pop.s + PAS + dis.v.s</t>
  </si>
  <si>
    <t>m007</t>
  </si>
  <si>
    <t>~camhours ~ ele.s + PAS</t>
  </si>
  <si>
    <t>m005</t>
  </si>
  <si>
    <t>~camhours ~ PAS</t>
  </si>
  <si>
    <t>m006</t>
  </si>
  <si>
    <t>~camhours ~ pop.s + PAS</t>
  </si>
  <si>
    <t>m010</t>
  </si>
  <si>
    <t>~camhours + cam_angle ~ ele.s + pop.s + dis.v.s</t>
  </si>
  <si>
    <t>m003</t>
  </si>
  <si>
    <t>~camhours ~ ele.s + pop.s</t>
  </si>
  <si>
    <t>m002</t>
  </si>
  <si>
    <t>~camhours ~ ele.s</t>
  </si>
  <si>
    <t>m001</t>
  </si>
  <si>
    <t>~1 ~ 1</t>
  </si>
  <si>
    <t>m017</t>
  </si>
  <si>
    <t>~camhours + cam_angle ~ 1</t>
  </si>
  <si>
    <t>m011</t>
  </si>
  <si>
    <t>~camhours + cam_angle ~ pop.s + dis.v.s</t>
  </si>
  <si>
    <t>m009</t>
  </si>
  <si>
    <t>~camhours ~ pop.s + dis.v.s</t>
  </si>
  <si>
    <t>m016</t>
  </si>
  <si>
    <t>~camhours + cam_angle ~ pop.s</t>
  </si>
  <si>
    <t>m008</t>
  </si>
  <si>
    <t>~camhours ~ pop.s</t>
  </si>
  <si>
    <t>Standerdize</t>
  </si>
  <si>
    <t>sum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</si>
  <si>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</si>
  <si>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</si>
  <si>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</si>
  <si>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</si>
  <si>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</si>
  <si>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</si>
  <si>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</si>
  <si>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</si>
  <si>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Distance</t>
  </si>
  <si>
    <t>*</t>
  </si>
  <si>
    <t>Elevation</t>
  </si>
  <si>
    <t>int</t>
  </si>
  <si>
    <t>lsl</t>
  </si>
  <si>
    <t>PASMangao</t>
  </si>
  <si>
    <t>PASMengla</t>
  </si>
  <si>
    <t>PAMengsong</t>
  </si>
  <si>
    <t>PANABANHE</t>
  </si>
  <si>
    <t>Pop</t>
  </si>
  <si>
    <t>Cam_angle</t>
  </si>
  <si>
    <t>camhour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</si>
</sst>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7"/>
  <sheetViews>
    <sheetView tabSelected="1" topLeftCell="AF16" workbookViewId="0">
      <selection activeCell="AR30" sqref="AR30"/>
    </sheetView>
  </sheetViews>
  <sheetFormatPr baseColWidth="10" defaultRowHeight="16" x14ac:dyDescent="0.2"/>
  <cols>
    <col min="3" max="3" width="51.6640625" customWidth="1"/>
    <col min="47" max="47" width="17.6640625" customWidth="1"/>
  </cols>
  <sheetData>
    <row r="1" spans="1:6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</row>
    <row r="2" spans="1:62" x14ac:dyDescent="0.2">
      <c r="A2">
        <v>17</v>
      </c>
      <c r="B2" t="s">
        <v>36</v>
      </c>
      <c r="C2" t="s">
        <v>37</v>
      </c>
      <c r="D2">
        <v>0.117157582012277</v>
      </c>
      <c r="E2">
        <v>0.103787212919391</v>
      </c>
      <c r="F2">
        <v>0.47220422057619399</v>
      </c>
      <c r="G2">
        <v>0.15579054441982701</v>
      </c>
      <c r="H2">
        <v>-0.23819079957502201</v>
      </c>
      <c r="I2">
        <v>0.34764354728494201</v>
      </c>
      <c r="J2">
        <v>-13.3236678734254</v>
      </c>
      <c r="K2">
        <v>247.58521405306399</v>
      </c>
      <c r="L2">
        <v>-13.035197165724201</v>
      </c>
      <c r="M2">
        <v>240.95813961317501</v>
      </c>
      <c r="N2">
        <v>1.61158504238167</v>
      </c>
      <c r="O2">
        <v>0.33284260649589098</v>
      </c>
      <c r="P2">
        <v>0.277758870872226</v>
      </c>
      <c r="Q2">
        <v>0.51947672044847903</v>
      </c>
      <c r="R2">
        <v>1.05703761983776</v>
      </c>
      <c r="S2">
        <v>0.74234667139021504</v>
      </c>
      <c r="T2">
        <v>0.81293915682293905</v>
      </c>
      <c r="U2">
        <v>0.41775465533300798</v>
      </c>
      <c r="V2">
        <v>1.06856450068692</v>
      </c>
      <c r="W2">
        <v>0.27608136576785303</v>
      </c>
      <c r="X2">
        <v>-3.6036746208755202E-2</v>
      </c>
      <c r="Y2">
        <v>5.5841867906305902E-2</v>
      </c>
      <c r="Z2">
        <v>-4.9714049896081196</v>
      </c>
      <c r="AA2">
        <v>0.30325683951853799</v>
      </c>
      <c r="AB2">
        <v>0</v>
      </c>
      <c r="AC2">
        <v>27360497.193625901</v>
      </c>
      <c r="AD2">
        <v>1421.9191152599799</v>
      </c>
      <c r="AE2">
        <v>12</v>
      </c>
      <c r="AF2">
        <v>115</v>
      </c>
      <c r="AG2">
        <v>2867.8382305199698</v>
      </c>
      <c r="AH2">
        <v>0</v>
      </c>
      <c r="AI2">
        <v>0.79935678812993605</v>
      </c>
      <c r="AJ2" t="s">
        <v>38</v>
      </c>
      <c r="AK2">
        <v>0.79935678812993605</v>
      </c>
      <c r="AM2">
        <f>D2*$AI2</f>
        <v>9.3650708462403309E-2</v>
      </c>
      <c r="AN2">
        <f t="shared" ref="AN2:BJ2" si="0">E2*$AI2</f>
        <v>8.296301316820219E-2</v>
      </c>
      <c r="AO2">
        <f t="shared" si="0"/>
        <v>0.37745964910118629</v>
      </c>
      <c r="AP2">
        <f t="shared" si="0"/>
        <v>0.12453222920844705</v>
      </c>
      <c r="AQ2">
        <f t="shared" si="0"/>
        <v>-0.19039943251039093</v>
      </c>
      <c r="AR2">
        <f t="shared" si="0"/>
        <v>0.27789122937178878</v>
      </c>
      <c r="AS2">
        <f t="shared" si="0"/>
        <v>-10.650364357411343</v>
      </c>
      <c r="AT2">
        <f t="shared" si="0"/>
        <v>197.90892149391993</v>
      </c>
      <c r="AU2">
        <f t="shared" si="0"/>
        <v>-10.419773339033743</v>
      </c>
      <c r="AV2">
        <f t="shared" si="0"/>
        <v>192.6115245549523</v>
      </c>
      <c r="AW2">
        <f t="shared" si="0"/>
        <v>1.2882314432764586</v>
      </c>
      <c r="AX2">
        <f t="shared" si="0"/>
        <v>0.26605999688135162</v>
      </c>
      <c r="AY2">
        <f t="shared" si="0"/>
        <v>0.22202843889502022</v>
      </c>
      <c r="AZ2">
        <f t="shared" si="0"/>
        <v>0.41524724276596886</v>
      </c>
      <c r="BA2">
        <f t="shared" si="0"/>
        <v>0.84495019672602423</v>
      </c>
      <c r="BB2">
        <f t="shared" si="0"/>
        <v>0.59339985092143133</v>
      </c>
      <c r="BC2">
        <f t="shared" si="0"/>
        <v>0.64982843334304297</v>
      </c>
      <c r="BD2">
        <f t="shared" si="0"/>
        <v>0.33393501951332172</v>
      </c>
      <c r="BE2">
        <f t="shared" si="0"/>
        <v>0.85416428717876525</v>
      </c>
      <c r="BF2">
        <f t="shared" si="0"/>
        <v>0.22068751380271706</v>
      </c>
      <c r="BG2">
        <f t="shared" si="0"/>
        <v>-2.880621770408421E-2</v>
      </c>
      <c r="BH2">
        <f t="shared" si="0"/>
        <v>4.4637576172760846E-2</v>
      </c>
      <c r="BI2">
        <f t="shared" si="0"/>
        <v>-3.9739263249862846</v>
      </c>
      <c r="BJ2">
        <f>AA2*$AI2</f>
        <v>0.24241041321597398</v>
      </c>
    </row>
    <row r="3" spans="1:62" x14ac:dyDescent="0.2">
      <c r="A3">
        <v>12</v>
      </c>
      <c r="B3" t="s">
        <v>39</v>
      </c>
      <c r="C3" t="s">
        <v>40</v>
      </c>
      <c r="H3">
        <v>-0.4663154238692</v>
      </c>
      <c r="I3">
        <v>0.282350119404714</v>
      </c>
      <c r="J3">
        <v>-11.605429053209001</v>
      </c>
      <c r="K3">
        <v>169.68417828835001</v>
      </c>
      <c r="L3">
        <v>-12.9284074332459</v>
      </c>
      <c r="M3">
        <v>270.17993164965497</v>
      </c>
      <c r="N3">
        <v>1.43988955290916</v>
      </c>
      <c r="O3">
        <v>0.30823997451471902</v>
      </c>
      <c r="P3">
        <v>0.39188885893610098</v>
      </c>
      <c r="Q3">
        <v>0.47671338464968099</v>
      </c>
      <c r="R3">
        <v>1.92196144117592</v>
      </c>
      <c r="S3">
        <v>0.322496348266471</v>
      </c>
      <c r="V3">
        <v>1.11359236187094</v>
      </c>
      <c r="W3">
        <v>0.27485117868326198</v>
      </c>
      <c r="X3">
        <v>-3.4924857828798499E-2</v>
      </c>
      <c r="Y3">
        <v>5.58375954692127E-2</v>
      </c>
      <c r="Z3">
        <v>-4.9568779855494096</v>
      </c>
      <c r="AA3">
        <v>0.29753923507267699</v>
      </c>
      <c r="AB3">
        <v>0</v>
      </c>
      <c r="AC3">
        <v>31267123.800616901</v>
      </c>
      <c r="AD3">
        <v>1426.7509360546801</v>
      </c>
      <c r="AE3">
        <v>9</v>
      </c>
      <c r="AF3">
        <v>115</v>
      </c>
      <c r="AG3">
        <v>2871.5018721093502</v>
      </c>
      <c r="AH3">
        <v>3.6636415893867702</v>
      </c>
      <c r="AI3">
        <v>0.12799441046752599</v>
      </c>
      <c r="AJ3" t="s">
        <v>38</v>
      </c>
      <c r="AK3">
        <v>0.92735119859746196</v>
      </c>
      <c r="AM3">
        <f t="shared" ref="AM3:AM18" si="1">D3*$AI3</f>
        <v>0</v>
      </c>
      <c r="AN3">
        <f t="shared" ref="AN3:AN18" si="2">E3*$AI3</f>
        <v>0</v>
      </c>
      <c r="AO3">
        <f t="shared" ref="AO3:AO18" si="3">F3*$AI3</f>
        <v>0</v>
      </c>
      <c r="AP3">
        <f t="shared" ref="AP3:AP18" si="4">G3*$AI3</f>
        <v>0</v>
      </c>
      <c r="AQ3">
        <f t="shared" ref="AQ3:AQ18" si="5">H3*$AI3</f>
        <v>-5.9685767770052751E-2</v>
      </c>
      <c r="AR3">
        <f t="shared" ref="AR3:AR18" si="6">I3*$AI3</f>
        <v>3.6139237078641938E-2</v>
      </c>
      <c r="AS3">
        <f t="shared" ref="AS3:AS18" si="7">J3*$AI3</f>
        <v>-1.4854300498881845</v>
      </c>
      <c r="AT3">
        <f t="shared" ref="AT3:AT18" si="8">K3*$AI3</f>
        <v>21.718626365683935</v>
      </c>
      <c r="AU3">
        <f t="shared" ref="AU3:AU18" si="9">L3*$AI3</f>
        <v>-1.6547638877022899</v>
      </c>
      <c r="AV3">
        <f t="shared" ref="AV3:AV18" si="10">M3*$AI3</f>
        <v>34.581521071654059</v>
      </c>
      <c r="AW3">
        <f t="shared" ref="AW3:AW18" si="11">N3*$AI3</f>
        <v>0.18429781446295751</v>
      </c>
      <c r="AX3">
        <f t="shared" ref="AX3:AX18" si="12">O3*$AI3</f>
        <v>3.94529938205367E-2</v>
      </c>
      <c r="AY3">
        <f t="shared" ref="AY3:AY18" si="13">P3*$AI3</f>
        <v>5.0159583468317698E-2</v>
      </c>
      <c r="AZ3">
        <f t="shared" ref="AZ3:AZ18" si="14">Q3*$AI3</f>
        <v>6.1016648630214873E-2</v>
      </c>
      <c r="BA3">
        <f t="shared" ref="BA3:BA18" si="15">R3*$AI3</f>
        <v>0.24600032160462854</v>
      </c>
      <c r="BB3">
        <f t="shared" ref="BB3:BB18" si="16">S3*$AI3</f>
        <v>4.1277729974296906E-2</v>
      </c>
      <c r="BC3">
        <f t="shared" ref="BC3:BC18" si="17">T3*$AI3</f>
        <v>0</v>
      </c>
      <c r="BD3">
        <f t="shared" ref="BD3:BD18" si="18">U3*$AI3</f>
        <v>0</v>
      </c>
      <c r="BE3">
        <f t="shared" ref="BE3:BE18" si="19">V3*$AI3</f>
        <v>0.14253359785881084</v>
      </c>
      <c r="BF3">
        <f t="shared" ref="BF3:BF18" si="20">W3*$AI3</f>
        <v>3.5179414581868761E-2</v>
      </c>
      <c r="BG3">
        <f t="shared" ref="BG3:BG18" si="21">X3*$AI3</f>
        <v>-4.4701865884592233E-3</v>
      </c>
      <c r="BH3">
        <f t="shared" ref="BH3:BH18" si="22">Y3*$AI3</f>
        <v>7.1469001140060801E-3</v>
      </c>
      <c r="BI3">
        <f t="shared" ref="BI3:BI18" si="23">Z3*$AI3</f>
        <v>-0.63445267551985451</v>
      </c>
      <c r="BJ3">
        <f t="shared" ref="BJ3:BJ18" si="24">AA3*$AI3</f>
        <v>3.8083358984085922E-2</v>
      </c>
    </row>
    <row r="4" spans="1:62" x14ac:dyDescent="0.2">
      <c r="A4">
        <v>13</v>
      </c>
      <c r="B4" t="s">
        <v>41</v>
      </c>
      <c r="C4" t="s">
        <v>42</v>
      </c>
      <c r="H4">
        <v>-0.41181223232235298</v>
      </c>
      <c r="I4">
        <v>0.34579878273145898</v>
      </c>
      <c r="J4">
        <v>-9.5297182693432205</v>
      </c>
      <c r="K4">
        <v>53.134702772559798</v>
      </c>
      <c r="L4">
        <v>-6.4289536914726204</v>
      </c>
      <c r="M4">
        <v>10.168972129444301</v>
      </c>
      <c r="N4">
        <v>1.46468684787932</v>
      </c>
      <c r="O4">
        <v>0.320250651201331</v>
      </c>
      <c r="P4">
        <v>0.36180340480395101</v>
      </c>
      <c r="Q4">
        <v>0.49020554853319998</v>
      </c>
      <c r="R4">
        <v>1.74798617741674</v>
      </c>
      <c r="S4">
        <v>0.71063509542437198</v>
      </c>
      <c r="T4">
        <v>9.5062530606508405E-2</v>
      </c>
      <c r="U4">
        <v>0.34225036998588998</v>
      </c>
      <c r="V4">
        <v>1.1056970735593601</v>
      </c>
      <c r="W4">
        <v>0.27620563191156899</v>
      </c>
      <c r="X4">
        <v>-3.51379653153788E-2</v>
      </c>
      <c r="Y4">
        <v>5.5821403665614701E-2</v>
      </c>
      <c r="Z4">
        <v>-4.9498699362255998</v>
      </c>
      <c r="AA4">
        <v>0.29866103259553201</v>
      </c>
      <c r="AB4">
        <v>0</v>
      </c>
      <c r="AC4">
        <v>1209285.4227007399</v>
      </c>
      <c r="AD4">
        <v>1426.7190928867301</v>
      </c>
      <c r="AE4">
        <v>10</v>
      </c>
      <c r="AF4">
        <v>115</v>
      </c>
      <c r="AG4">
        <v>2873.4381857734602</v>
      </c>
      <c r="AH4">
        <v>5.5999552534967698</v>
      </c>
      <c r="AI4">
        <v>4.8610023898203999E-2</v>
      </c>
      <c r="AJ4" t="s">
        <v>38</v>
      </c>
      <c r="AK4">
        <v>0.97596122249566597</v>
      </c>
      <c r="AM4">
        <f t="shared" si="1"/>
        <v>0</v>
      </c>
      <c r="AN4">
        <f t="shared" si="2"/>
        <v>0</v>
      </c>
      <c r="AO4">
        <f t="shared" si="3"/>
        <v>0</v>
      </c>
      <c r="AP4">
        <f t="shared" si="4"/>
        <v>0</v>
      </c>
      <c r="AQ4">
        <f t="shared" si="5"/>
        <v>-2.0018202454762317E-2</v>
      </c>
      <c r="AR4">
        <f t="shared" si="6"/>
        <v>1.6809287092546074E-2</v>
      </c>
      <c r="AS4">
        <f t="shared" si="7"/>
        <v>-0.46323983281592523</v>
      </c>
      <c r="AT4">
        <f t="shared" si="8"/>
        <v>2.5828791715980981</v>
      </c>
      <c r="AU4">
        <f t="shared" si="9"/>
        <v>-0.31251159258293087</v>
      </c>
      <c r="AV4">
        <f t="shared" si="10"/>
        <v>0.49431397823245787</v>
      </c>
      <c r="AW4">
        <f t="shared" si="11"/>
        <v>7.1198462678798827E-2</v>
      </c>
      <c r="AX4">
        <f t="shared" si="12"/>
        <v>1.5567391808312094E-2</v>
      </c>
      <c r="AY4">
        <f t="shared" si="13"/>
        <v>1.7587272153971635E-2</v>
      </c>
      <c r="AZ4">
        <f t="shared" si="14"/>
        <v>2.3828903429231052E-2</v>
      </c>
      <c r="BA4">
        <f t="shared" si="15"/>
        <v>8.4969649857957991E-2</v>
      </c>
      <c r="BB4">
        <f t="shared" si="16"/>
        <v>3.4543988971481199E-2</v>
      </c>
      <c r="BC4">
        <f t="shared" si="17"/>
        <v>4.6209918846061224E-3</v>
      </c>
      <c r="BD4">
        <f t="shared" si="18"/>
        <v>1.6636798664183272E-2</v>
      </c>
      <c r="BE4">
        <f t="shared" si="19"/>
        <v>5.374796116989472E-2</v>
      </c>
      <c r="BF4">
        <f t="shared" si="20"/>
        <v>1.3426362368039907E-2</v>
      </c>
      <c r="BG4">
        <f t="shared" si="21"/>
        <v>-1.7080573337148266E-3</v>
      </c>
      <c r="BH4">
        <f t="shared" si="22"/>
        <v>2.713479766216823E-3</v>
      </c>
      <c r="BI4">
        <f t="shared" si="23"/>
        <v>-0.2406132958929279</v>
      </c>
      <c r="BJ4">
        <f t="shared" si="24"/>
        <v>1.4517919931931094E-2</v>
      </c>
    </row>
    <row r="5" spans="1:62" x14ac:dyDescent="0.2">
      <c r="A5">
        <v>11</v>
      </c>
      <c r="B5" t="s">
        <v>43</v>
      </c>
      <c r="C5" t="s">
        <v>44</v>
      </c>
      <c r="D5">
        <v>3.9405377104800798E-2</v>
      </c>
      <c r="E5">
        <v>9.8461751411036497E-2</v>
      </c>
      <c r="H5">
        <v>-0.42600713324725897</v>
      </c>
      <c r="I5">
        <v>0.34826570132063001</v>
      </c>
      <c r="J5">
        <v>-7.2932556731034603</v>
      </c>
      <c r="K5">
        <v>17.884680791463499</v>
      </c>
      <c r="L5">
        <v>-7.1991486975172796</v>
      </c>
      <c r="M5">
        <v>15.142425141384299</v>
      </c>
      <c r="N5">
        <v>1.4395571333016</v>
      </c>
      <c r="O5">
        <v>0.32507558987676699</v>
      </c>
      <c r="P5">
        <v>0.41615344437399099</v>
      </c>
      <c r="Q5">
        <v>0.51174988603954097</v>
      </c>
      <c r="R5">
        <v>1.79465414672263</v>
      </c>
      <c r="S5">
        <v>0.72055916110433804</v>
      </c>
      <c r="T5">
        <v>7.8183218947358399E-2</v>
      </c>
      <c r="U5">
        <v>0.34488285399365198</v>
      </c>
      <c r="V5">
        <v>1.1029827044600999</v>
      </c>
      <c r="W5">
        <v>0.27632663318273698</v>
      </c>
      <c r="X5">
        <v>-3.4975319584378002E-2</v>
      </c>
      <c r="Y5">
        <v>5.5834682697602001E-2</v>
      </c>
      <c r="Z5">
        <v>-4.9463787973544502</v>
      </c>
      <c r="AA5">
        <v>0.29873522538316599</v>
      </c>
      <c r="AB5">
        <v>0</v>
      </c>
      <c r="AC5">
        <v>137921.652621705</v>
      </c>
      <c r="AD5">
        <v>1426.63714732214</v>
      </c>
      <c r="AE5">
        <v>11</v>
      </c>
      <c r="AF5">
        <v>115</v>
      </c>
      <c r="AG5">
        <v>2875.27429464429</v>
      </c>
      <c r="AH5">
        <v>7.4360641243229102</v>
      </c>
      <c r="AI5">
        <v>1.9409746314795698E-2</v>
      </c>
      <c r="AJ5" t="s">
        <v>38</v>
      </c>
      <c r="AK5">
        <v>0.99537096881046105</v>
      </c>
      <c r="AM5">
        <f t="shared" si="1"/>
        <v>7.6484837304304203E-4</v>
      </c>
      <c r="AN5">
        <f t="shared" si="2"/>
        <v>1.9111176165986959E-3</v>
      </c>
      <c r="AO5">
        <f t="shared" si="3"/>
        <v>0</v>
      </c>
      <c r="AP5">
        <f t="shared" si="4"/>
        <v>0</v>
      </c>
      <c r="AQ5">
        <f t="shared" si="5"/>
        <v>-8.2686903846226657E-3</v>
      </c>
      <c r="AR5">
        <f t="shared" si="6"/>
        <v>6.759748912777838E-3</v>
      </c>
      <c r="AS5">
        <f t="shared" si="7"/>
        <v>-0.14156024242388271</v>
      </c>
      <c r="AT5">
        <f t="shared" si="8"/>
        <v>0.34713711708340605</v>
      </c>
      <c r="AU5">
        <f t="shared" si="9"/>
        <v>-0.13973364990130227</v>
      </c>
      <c r="AV5">
        <f t="shared" si="10"/>
        <v>0.29391063058505362</v>
      </c>
      <c r="AW5">
        <f t="shared" si="11"/>
        <v>2.794143876303859E-2</v>
      </c>
      <c r="AX5">
        <f t="shared" si="12"/>
        <v>6.3096347326406163E-3</v>
      </c>
      <c r="AY5">
        <f t="shared" si="13"/>
        <v>8.0774327833276083E-3</v>
      </c>
      <c r="AZ5">
        <f t="shared" si="14"/>
        <v>9.9329354646530994E-3</v>
      </c>
      <c r="BA5">
        <f t="shared" si="15"/>
        <v>3.4833781710682389E-2</v>
      </c>
      <c r="BB5">
        <f t="shared" si="16"/>
        <v>1.3985870521837205E-2</v>
      </c>
      <c r="BC5">
        <f t="shared" si="17"/>
        <v>1.517516445842355E-3</v>
      </c>
      <c r="BD5">
        <f t="shared" si="18"/>
        <v>6.6940887043395094E-3</v>
      </c>
      <c r="BE5">
        <f t="shared" si="19"/>
        <v>2.1408614483177817E-2</v>
      </c>
      <c r="BF5">
        <f t="shared" si="20"/>
        <v>5.3634298500985318E-3</v>
      </c>
      <c r="BG5">
        <f t="shared" si="21"/>
        <v>-6.7886208041168276E-4</v>
      </c>
      <c r="BH5">
        <f t="shared" si="22"/>
        <v>1.0837370267275676E-3</v>
      </c>
      <c r="BI5">
        <f t="shared" si="23"/>
        <v>-9.6007957633534119E-2</v>
      </c>
      <c r="BJ5">
        <f t="shared" si="24"/>
        <v>5.7983749399805684E-3</v>
      </c>
    </row>
    <row r="6" spans="1:62" x14ac:dyDescent="0.2">
      <c r="A6">
        <v>16</v>
      </c>
      <c r="B6" t="s">
        <v>45</v>
      </c>
      <c r="C6" t="s">
        <v>46</v>
      </c>
      <c r="D6">
        <v>0.123965391940372</v>
      </c>
      <c r="E6">
        <v>0.103822030240488</v>
      </c>
      <c r="F6">
        <v>0.50462149709698001</v>
      </c>
      <c r="G6">
        <v>0.158226394879559</v>
      </c>
      <c r="H6">
        <v>-0.21141727408057301</v>
      </c>
      <c r="I6">
        <v>0.35464561637571101</v>
      </c>
      <c r="J6">
        <v>-9.2446206110773907</v>
      </c>
      <c r="K6">
        <v>27.2889001819001</v>
      </c>
      <c r="L6">
        <v>-15.377595323905901</v>
      </c>
      <c r="M6">
        <v>753.31983520674601</v>
      </c>
      <c r="N6">
        <v>1.60767302364755</v>
      </c>
      <c r="O6">
        <v>0.33751137169731699</v>
      </c>
      <c r="P6">
        <v>0.25312936858726098</v>
      </c>
      <c r="Q6">
        <v>0.52502608035208598</v>
      </c>
      <c r="R6">
        <v>0.49564290409147399</v>
      </c>
      <c r="S6">
        <v>0.79134918879296201</v>
      </c>
      <c r="T6">
        <v>0.98374597924055596</v>
      </c>
      <c r="U6">
        <v>0.44476181653373598</v>
      </c>
      <c r="X6">
        <v>-3.7489437414846699E-2</v>
      </c>
      <c r="Y6">
        <v>5.5899492600789198E-2</v>
      </c>
      <c r="Z6">
        <v>-3.8713403646679501</v>
      </c>
      <c r="AA6">
        <v>0.11850235457343999</v>
      </c>
      <c r="AB6">
        <v>0</v>
      </c>
      <c r="AC6">
        <v>191325827.566773</v>
      </c>
      <c r="AD6">
        <v>1428.42088857918</v>
      </c>
      <c r="AE6">
        <v>11</v>
      </c>
      <c r="AF6">
        <v>115</v>
      </c>
      <c r="AG6">
        <v>2878.8417771583599</v>
      </c>
      <c r="AH6">
        <v>11.0035466383965</v>
      </c>
      <c r="AI6">
        <v>3.2610005655605498E-3</v>
      </c>
      <c r="AJ6" t="s">
        <v>38</v>
      </c>
      <c r="AK6">
        <v>0.99863196937602206</v>
      </c>
      <c r="AM6">
        <f t="shared" si="1"/>
        <v>4.0425121322748829E-4</v>
      </c>
      <c r="AN6">
        <f t="shared" si="2"/>
        <v>3.3856369933187589E-4</v>
      </c>
      <c r="AO6">
        <f t="shared" si="3"/>
        <v>1.6455709874272631E-3</v>
      </c>
      <c r="AP6">
        <f t="shared" si="4"/>
        <v>5.1597636318884881E-4</v>
      </c>
      <c r="AQ6">
        <f t="shared" si="5"/>
        <v>-6.8943185034601832E-4</v>
      </c>
      <c r="AR6">
        <f t="shared" si="6"/>
        <v>1.1564995555747633E-3</v>
      </c>
      <c r="AS6">
        <f t="shared" si="7"/>
        <v>-3.0146713041116088E-2</v>
      </c>
      <c r="AT6">
        <f t="shared" si="8"/>
        <v>8.898911892670161E-2</v>
      </c>
      <c r="AU6">
        <f t="shared" si="9"/>
        <v>-5.0146347048218409E-2</v>
      </c>
      <c r="AV6">
        <f t="shared" si="10"/>
        <v>2.4565764086571789</v>
      </c>
      <c r="AW6">
        <f t="shared" si="11"/>
        <v>5.2426226393510996E-3</v>
      </c>
      <c r="AX6">
        <f t="shared" si="12"/>
        <v>1.1006247739880676E-3</v>
      </c>
      <c r="AY6">
        <f t="shared" si="13"/>
        <v>8.2545501412304291E-4</v>
      </c>
      <c r="AZ6">
        <f t="shared" si="14"/>
        <v>1.712110344962191E-3</v>
      </c>
      <c r="BA6">
        <f t="shared" si="15"/>
        <v>1.61629179055837E-3</v>
      </c>
      <c r="BB6">
        <f t="shared" si="16"/>
        <v>2.5805901522097316E-3</v>
      </c>
      <c r="BC6">
        <f t="shared" si="17"/>
        <v>3.20799619467137E-3</v>
      </c>
      <c r="BD6">
        <f t="shared" si="18"/>
        <v>1.4503685352562504E-3</v>
      </c>
      <c r="BE6">
        <f t="shared" si="19"/>
        <v>0</v>
      </c>
      <c r="BF6">
        <f t="shared" si="20"/>
        <v>0</v>
      </c>
      <c r="BG6">
        <f t="shared" si="21"/>
        <v>-1.2225307661236192E-4</v>
      </c>
      <c r="BH6">
        <f t="shared" si="22"/>
        <v>1.8228827698572135E-4</v>
      </c>
      <c r="BI6">
        <f t="shared" si="23"/>
        <v>-1.2624443118659571E-2</v>
      </c>
      <c r="BJ6">
        <f t="shared" si="24"/>
        <v>3.8643624528424461E-4</v>
      </c>
    </row>
    <row r="7" spans="1:62" x14ac:dyDescent="0.2">
      <c r="A7">
        <v>6</v>
      </c>
      <c r="B7" t="s">
        <v>47</v>
      </c>
      <c r="C7" t="s">
        <v>48</v>
      </c>
      <c r="F7">
        <v>0.27292590816997903</v>
      </c>
      <c r="G7">
        <v>0.125600929186824</v>
      </c>
      <c r="H7">
        <v>-0.60124918171894703</v>
      </c>
      <c r="I7">
        <v>0.28596381920465502</v>
      </c>
      <c r="J7">
        <v>-10.3084203082317</v>
      </c>
      <c r="K7">
        <v>121.440129194099</v>
      </c>
      <c r="L7">
        <v>-16.161577482619801</v>
      </c>
      <c r="M7">
        <v>1398.16647921762</v>
      </c>
      <c r="N7">
        <v>1.3504340431727</v>
      </c>
      <c r="O7">
        <v>0.30966636015896398</v>
      </c>
      <c r="P7">
        <v>0.38364487725094898</v>
      </c>
      <c r="Q7">
        <v>0.47753032700666698</v>
      </c>
      <c r="R7">
        <v>1.8702053416039699</v>
      </c>
      <c r="S7">
        <v>0.34062477496746602</v>
      </c>
      <c r="X7">
        <v>-3.6120695619502999E-2</v>
      </c>
      <c r="Y7">
        <v>5.59243654905437E-2</v>
      </c>
      <c r="Z7">
        <v>-3.8366039351248098</v>
      </c>
      <c r="AA7">
        <v>0.113569576708575</v>
      </c>
      <c r="AB7">
        <v>0</v>
      </c>
      <c r="AC7">
        <v>649144237.03050494</v>
      </c>
      <c r="AD7">
        <v>1431.60246853019</v>
      </c>
      <c r="AE7">
        <v>9</v>
      </c>
      <c r="AF7">
        <v>115</v>
      </c>
      <c r="AG7">
        <v>2881.20493706038</v>
      </c>
      <c r="AH7">
        <v>13.3667065404134</v>
      </c>
      <c r="AI7">
        <v>1.00045422235813E-3</v>
      </c>
      <c r="AJ7" t="s">
        <v>38</v>
      </c>
      <c r="AK7">
        <v>0.99963242359838</v>
      </c>
      <c r="AM7">
        <f t="shared" si="1"/>
        <v>0</v>
      </c>
      <c r="AN7">
        <f t="shared" si="2"/>
        <v>0</v>
      </c>
      <c r="AO7">
        <f t="shared" si="3"/>
        <v>2.7304987721958276E-4</v>
      </c>
      <c r="AP7">
        <f t="shared" si="4"/>
        <v>1.2565797993706256E-4</v>
      </c>
      <c r="AQ7">
        <f t="shared" si="5"/>
        <v>-6.015222825400911E-4</v>
      </c>
      <c r="AR7">
        <f t="shared" si="6"/>
        <v>2.8609371036495399E-4</v>
      </c>
      <c r="AS7">
        <f t="shared" si="7"/>
        <v>-1.03131026232127E-2</v>
      </c>
      <c r="AT7">
        <f t="shared" si="8"/>
        <v>0.12149529001595315</v>
      </c>
      <c r="AU7">
        <f t="shared" si="9"/>
        <v>-1.6168918432455059E-2</v>
      </c>
      <c r="AV7">
        <f t="shared" si="10"/>
        <v>1.3988015576928685</v>
      </c>
      <c r="AW7">
        <f t="shared" si="11"/>
        <v>1.3510474405082889E-3</v>
      </c>
      <c r="AX7">
        <f t="shared" si="12"/>
        <v>3.0980701754330892E-4</v>
      </c>
      <c r="AY7">
        <f t="shared" si="13"/>
        <v>3.8381913733177836E-4</v>
      </c>
      <c r="AZ7">
        <f t="shared" si="14"/>
        <v>4.7774723195787851E-4</v>
      </c>
      <c r="BA7">
        <f t="shared" si="15"/>
        <v>1.8710548306844206E-3</v>
      </c>
      <c r="BB7">
        <f t="shared" si="16"/>
        <v>3.4077949435598923E-4</v>
      </c>
      <c r="BC7">
        <f t="shared" si="17"/>
        <v>0</v>
      </c>
      <c r="BD7">
        <f t="shared" si="18"/>
        <v>0</v>
      </c>
      <c r="BE7">
        <f t="shared" si="19"/>
        <v>0</v>
      </c>
      <c r="BF7">
        <f t="shared" si="20"/>
        <v>0</v>
      </c>
      <c r="BG7">
        <f t="shared" si="21"/>
        <v>-3.6137102447044585E-5</v>
      </c>
      <c r="BH7">
        <f t="shared" si="22"/>
        <v>5.5949767587713737E-5</v>
      </c>
      <c r="BI7">
        <f t="shared" si="23"/>
        <v>-3.8383466064114331E-3</v>
      </c>
      <c r="BJ7">
        <f t="shared" si="24"/>
        <v>1.1362116254951939E-4</v>
      </c>
    </row>
    <row r="8" spans="1:62" x14ac:dyDescent="0.2">
      <c r="A8">
        <v>4</v>
      </c>
      <c r="B8" t="s">
        <v>49</v>
      </c>
      <c r="C8" t="s">
        <v>50</v>
      </c>
      <c r="H8">
        <v>-0.51288478816722904</v>
      </c>
      <c r="I8">
        <v>0.28056914453600601</v>
      </c>
      <c r="J8">
        <v>-13.6828148885016</v>
      </c>
      <c r="K8">
        <v>487.57801707876598</v>
      </c>
      <c r="L8">
        <v>-14.722474233816699</v>
      </c>
      <c r="M8">
        <v>671.62621608792199</v>
      </c>
      <c r="N8">
        <v>1.39664347311911</v>
      </c>
      <c r="O8">
        <v>0.30946332005471</v>
      </c>
      <c r="P8">
        <v>0.42417643405655298</v>
      </c>
      <c r="Q8">
        <v>0.478332903447932</v>
      </c>
      <c r="R8">
        <v>1.6228188209058501</v>
      </c>
      <c r="S8">
        <v>0.32301622010189401</v>
      </c>
      <c r="X8">
        <v>-3.59346283296334E-2</v>
      </c>
      <c r="Y8">
        <v>5.5884063110526697E-2</v>
      </c>
      <c r="Z8">
        <v>-3.8215854516512202</v>
      </c>
      <c r="AA8">
        <v>0.111999068639421</v>
      </c>
      <c r="AB8">
        <v>0</v>
      </c>
      <c r="AC8">
        <v>149042093.76216</v>
      </c>
      <c r="AD8">
        <v>1433.97653359687</v>
      </c>
      <c r="AE8">
        <v>8</v>
      </c>
      <c r="AF8">
        <v>115</v>
      </c>
      <c r="AG8">
        <v>2883.95306719375</v>
      </c>
      <c r="AH8">
        <v>16.114836673783898</v>
      </c>
      <c r="AI8">
        <v>2.5319104732461102E-4</v>
      </c>
      <c r="AJ8" t="s">
        <v>38</v>
      </c>
      <c r="AK8">
        <v>0.99988561464570502</v>
      </c>
      <c r="AM8">
        <f t="shared" si="1"/>
        <v>0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-1.2985783667292198E-4</v>
      </c>
      <c r="AR8">
        <f t="shared" si="6"/>
        <v>7.1037595552041525E-5</v>
      </c>
      <c r="AS8">
        <f t="shared" si="7"/>
        <v>-3.4643662319685008E-3</v>
      </c>
      <c r="AT8">
        <f t="shared" si="8"/>
        <v>0.12345038879662984</v>
      </c>
      <c r="AU8">
        <f t="shared" si="9"/>
        <v>-3.7275986704696502E-3</v>
      </c>
      <c r="AV8">
        <f t="shared" si="10"/>
        <v>0.17004974506196649</v>
      </c>
      <c r="AW8">
        <f t="shared" si="11"/>
        <v>3.5361762369810968E-4</v>
      </c>
      <c r="AX8">
        <f t="shared" si="12"/>
        <v>7.8353342113203327E-5</v>
      </c>
      <c r="AY8">
        <f t="shared" si="13"/>
        <v>1.0739767558919745E-4</v>
      </c>
      <c r="AZ8">
        <f t="shared" si="14"/>
        <v>1.2110960879380395E-4</v>
      </c>
      <c r="BA8">
        <f t="shared" si="15"/>
        <v>4.1088319688324253E-4</v>
      </c>
      <c r="BB8">
        <f t="shared" si="16"/>
        <v>8.1784815070435612E-5</v>
      </c>
      <c r="BC8">
        <f t="shared" si="17"/>
        <v>0</v>
      </c>
      <c r="BD8">
        <f t="shared" si="18"/>
        <v>0</v>
      </c>
      <c r="BE8">
        <f t="shared" si="19"/>
        <v>0</v>
      </c>
      <c r="BF8">
        <f t="shared" si="20"/>
        <v>0</v>
      </c>
      <c r="BG8">
        <f t="shared" si="21"/>
        <v>-9.0983261820005176E-6</v>
      </c>
      <c r="BH8">
        <f t="shared" si="22"/>
        <v>1.4149344467708914E-5</v>
      </c>
      <c r="BI8">
        <f t="shared" si="23"/>
        <v>-9.6759122294406909E-4</v>
      </c>
      <c r="BJ8">
        <f t="shared" si="24"/>
        <v>2.8357161488196001E-5</v>
      </c>
    </row>
    <row r="9" spans="1:62" x14ac:dyDescent="0.2">
      <c r="A9">
        <v>5</v>
      </c>
      <c r="B9" t="s">
        <v>51</v>
      </c>
      <c r="C9" t="s">
        <v>52</v>
      </c>
      <c r="H9">
        <v>-0.37455964021439803</v>
      </c>
      <c r="I9">
        <v>0.35508411829259101</v>
      </c>
      <c r="J9">
        <v>-11.1175999308958</v>
      </c>
      <c r="K9">
        <v>99.615756279059894</v>
      </c>
      <c r="L9">
        <v>-16.422167715367301</v>
      </c>
      <c r="M9">
        <v>1482.9104525494899</v>
      </c>
      <c r="N9">
        <v>1.4554400290340901</v>
      </c>
      <c r="O9">
        <v>0.32362661626105499</v>
      </c>
      <c r="P9">
        <v>0.34627418145672301</v>
      </c>
      <c r="Q9">
        <v>0.49426634520707702</v>
      </c>
      <c r="R9">
        <v>1.19418714408113</v>
      </c>
      <c r="S9">
        <v>0.76302663992117403</v>
      </c>
      <c r="T9">
        <v>0.23462327538251199</v>
      </c>
      <c r="U9">
        <v>0.37363875580049499</v>
      </c>
      <c r="X9">
        <v>-3.6078882369178798E-2</v>
      </c>
      <c r="Y9">
        <v>5.5906653571285297E-2</v>
      </c>
      <c r="Z9">
        <v>-3.8235435100641899</v>
      </c>
      <c r="AA9">
        <v>0.11227564926969</v>
      </c>
      <c r="AB9">
        <v>0</v>
      </c>
      <c r="AC9">
        <v>725972604.50724101</v>
      </c>
      <c r="AD9">
        <v>1433.77110487955</v>
      </c>
      <c r="AE9">
        <v>9</v>
      </c>
      <c r="AF9">
        <v>115</v>
      </c>
      <c r="AG9">
        <v>2885.5422097590899</v>
      </c>
      <c r="AH9">
        <v>17.703979239126099</v>
      </c>
      <c r="AI9">
        <v>1.1438535429532401E-4</v>
      </c>
      <c r="AJ9" t="s">
        <v>38</v>
      </c>
      <c r="AK9">
        <v>1</v>
      </c>
      <c r="AM9">
        <f t="shared" si="1"/>
        <v>0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-4.2844137150653009E-5</v>
      </c>
      <c r="AR9">
        <f t="shared" si="6"/>
        <v>4.0616422675540759E-5</v>
      </c>
      <c r="AS9">
        <f t="shared" si="7"/>
        <v>-1.2716906070091858E-3</v>
      </c>
      <c r="AT9">
        <f t="shared" si="8"/>
        <v>1.1394583575376913E-2</v>
      </c>
      <c r="AU9">
        <f t="shared" si="9"/>
        <v>-1.8784554724195204E-3</v>
      </c>
      <c r="AV9">
        <f t="shared" si="10"/>
        <v>0.16962323750311267</v>
      </c>
      <c r="AW9">
        <f t="shared" si="11"/>
        <v>1.6648102337666105E-4</v>
      </c>
      <c r="AX9">
        <f t="shared" si="12"/>
        <v>3.7018145160417639E-5</v>
      </c>
      <c r="AY9">
        <f t="shared" si="13"/>
        <v>3.9608694929250576E-5</v>
      </c>
      <c r="AZ9">
        <f t="shared" si="14"/>
        <v>5.6536831012766422E-5</v>
      </c>
      <c r="BA9">
        <f t="shared" si="15"/>
        <v>1.365975195706412E-4</v>
      </c>
      <c r="BB9">
        <f t="shared" si="16"/>
        <v>8.7279072544154104E-5</v>
      </c>
      <c r="BC9">
        <f t="shared" si="17"/>
        <v>2.6837466480558005E-5</v>
      </c>
      <c r="BD9">
        <f t="shared" si="18"/>
        <v>4.2738801460703667E-5</v>
      </c>
      <c r="BE9">
        <f t="shared" si="19"/>
        <v>0</v>
      </c>
      <c r="BF9">
        <f t="shared" si="20"/>
        <v>0</v>
      </c>
      <c r="BG9">
        <f t="shared" si="21"/>
        <v>-4.1268957423778354E-6</v>
      </c>
      <c r="BH9">
        <f t="shared" si="22"/>
        <v>6.3949023762174102E-6</v>
      </c>
      <c r="BI9">
        <f t="shared" si="23"/>
        <v>-4.373573790622791E-4</v>
      </c>
      <c r="BJ9">
        <f t="shared" si="24"/>
        <v>1.2842689920451027E-5</v>
      </c>
    </row>
    <row r="10" spans="1:62" x14ac:dyDescent="0.2">
      <c r="A10">
        <v>9</v>
      </c>
      <c r="B10" t="s">
        <v>53</v>
      </c>
      <c r="C10" t="s">
        <v>54</v>
      </c>
      <c r="D10">
        <v>0.18779882320717201</v>
      </c>
      <c r="E10">
        <v>9.1045503290587596E-2</v>
      </c>
      <c r="F10">
        <v>0.441061279820811</v>
      </c>
      <c r="G10">
        <v>0.149034204078766</v>
      </c>
      <c r="H10">
        <v>0.1437008921697</v>
      </c>
      <c r="I10">
        <v>0.12575329085731601</v>
      </c>
      <c r="T10">
        <v>0.36996467902407298</v>
      </c>
      <c r="U10">
        <v>0.162669525698655</v>
      </c>
      <c r="V10">
        <v>0.46596312698662001</v>
      </c>
      <c r="W10">
        <v>0.28746307370301599</v>
      </c>
      <c r="X10">
        <v>-3.8730900582905299E-2</v>
      </c>
      <c r="Y10">
        <v>5.6146926998407301E-2</v>
      </c>
      <c r="Z10">
        <v>-4.0189637957012199</v>
      </c>
      <c r="AA10">
        <v>0.28752443105605202</v>
      </c>
      <c r="AB10">
        <v>0</v>
      </c>
      <c r="AC10">
        <v>61.138805832845598</v>
      </c>
      <c r="AD10">
        <v>1467.58750241896</v>
      </c>
      <c r="AE10">
        <v>7</v>
      </c>
      <c r="AF10">
        <v>115</v>
      </c>
      <c r="AG10">
        <v>2949.1750048379199</v>
      </c>
      <c r="AH10">
        <v>81.336774317953797</v>
      </c>
      <c r="AI10" s="1">
        <v>1.7405421155647099E-18</v>
      </c>
      <c r="AJ10" t="s">
        <v>38</v>
      </c>
      <c r="AK10">
        <v>1</v>
      </c>
      <c r="AM10">
        <f t="shared" si="1"/>
        <v>3.268717610455741E-19</v>
      </c>
      <c r="AN10">
        <f t="shared" si="2"/>
        <v>1.5846853291005309E-19</v>
      </c>
      <c r="AO10">
        <f t="shared" si="3"/>
        <v>7.6768573307299285E-19</v>
      </c>
      <c r="AP10">
        <f t="shared" si="4"/>
        <v>2.5940030885875806E-19</v>
      </c>
      <c r="AQ10">
        <f t="shared" si="5"/>
        <v>2.5011745486558591E-19</v>
      </c>
      <c r="AR10">
        <f t="shared" si="6"/>
        <v>2.1887889890801709E-19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  <c r="BC10">
        <f t="shared" si="17"/>
        <v>6.439391051127788E-19</v>
      </c>
      <c r="BD10">
        <f t="shared" si="18"/>
        <v>2.8313316039744492E-19</v>
      </c>
      <c r="BE10">
        <f t="shared" si="19"/>
        <v>8.1102844682043911E-19</v>
      </c>
      <c r="BF10">
        <f t="shared" si="20"/>
        <v>5.0034158644978153E-19</v>
      </c>
      <c r="BG10">
        <f t="shared" si="21"/>
        <v>-6.7412763638296447E-20</v>
      </c>
      <c r="BH10">
        <f t="shared" si="22"/>
        <v>9.7726091100265164E-20</v>
      </c>
      <c r="BI10">
        <f t="shared" si="23"/>
        <v>-6.9951757473477775E-18</v>
      </c>
      <c r="BJ10">
        <f t="shared" si="24"/>
        <v>5.0044838150684034E-19</v>
      </c>
    </row>
    <row r="11" spans="1:62" x14ac:dyDescent="0.2">
      <c r="A11">
        <v>3</v>
      </c>
      <c r="B11" t="s">
        <v>55</v>
      </c>
      <c r="C11" t="s">
        <v>56</v>
      </c>
      <c r="F11">
        <v>0.417009451035738</v>
      </c>
      <c r="G11">
        <v>0.151002549712557</v>
      </c>
      <c r="H11">
        <v>0.12922701359529801</v>
      </c>
      <c r="I11">
        <v>0.12388634979879901</v>
      </c>
      <c r="T11">
        <v>0.26271566133535101</v>
      </c>
      <c r="U11">
        <v>0.15816071308506999</v>
      </c>
      <c r="X11">
        <v>-3.87491199098269E-2</v>
      </c>
      <c r="Y11">
        <v>5.6169509380944199E-2</v>
      </c>
      <c r="Z11">
        <v>-3.57541949641102</v>
      </c>
      <c r="AA11">
        <v>9.2145628332674298E-2</v>
      </c>
      <c r="AB11">
        <v>0</v>
      </c>
      <c r="AC11">
        <v>13.1614541917798</v>
      </c>
      <c r="AD11">
        <v>1471.07353897741</v>
      </c>
      <c r="AE11">
        <v>5</v>
      </c>
      <c r="AF11">
        <v>115</v>
      </c>
      <c r="AG11">
        <v>2952.1470779548099</v>
      </c>
      <c r="AH11">
        <v>84.308847434847806</v>
      </c>
      <c r="AI11" s="1">
        <v>3.9382842539208501E-19</v>
      </c>
      <c r="AJ11" t="s">
        <v>38</v>
      </c>
      <c r="AK11">
        <v>1</v>
      </c>
      <c r="AM11">
        <f t="shared" si="1"/>
        <v>0</v>
      </c>
      <c r="AN11">
        <f t="shared" si="2"/>
        <v>0</v>
      </c>
      <c r="AO11">
        <f t="shared" si="3"/>
        <v>1.6423017547502246E-19</v>
      </c>
      <c r="AP11">
        <f t="shared" si="4"/>
        <v>5.9469096383486364E-20</v>
      </c>
      <c r="AQ11">
        <f t="shared" si="5"/>
        <v>5.0893271282357775E-20</v>
      </c>
      <c r="AR11">
        <f t="shared" si="6"/>
        <v>4.8789966068834063E-20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  <c r="BC11">
        <f t="shared" si="17"/>
        <v>1.0346489522954155E-19</v>
      </c>
      <c r="BD11">
        <f t="shared" si="18"/>
        <v>6.228818459318245E-20</v>
      </c>
      <c r="BE11">
        <f t="shared" si="19"/>
        <v>0</v>
      </c>
      <c r="BF11">
        <f t="shared" si="20"/>
        <v>0</v>
      </c>
      <c r="BG11">
        <f t="shared" si="21"/>
        <v>-1.526050487941622E-20</v>
      </c>
      <c r="BH11">
        <f t="shared" si="22"/>
        <v>2.2121149434543201E-20</v>
      </c>
      <c r="BI11">
        <f t="shared" si="23"/>
        <v>-1.4081018303877136E-18</v>
      </c>
      <c r="BJ11">
        <f t="shared" si="24"/>
        <v>3.6289567713021415E-20</v>
      </c>
    </row>
    <row r="12" spans="1:62" x14ac:dyDescent="0.2">
      <c r="A12">
        <v>2</v>
      </c>
      <c r="B12" t="s">
        <v>57</v>
      </c>
      <c r="C12" t="s">
        <v>58</v>
      </c>
      <c r="F12">
        <v>0.25412248929925002</v>
      </c>
      <c r="G12">
        <v>0.114797146109684</v>
      </c>
      <c r="H12">
        <v>0.111985947212667</v>
      </c>
      <c r="I12">
        <v>0.123476724461778</v>
      </c>
      <c r="X12">
        <v>-3.9626197379141102E-2</v>
      </c>
      <c r="Y12">
        <v>5.6191138245321903E-2</v>
      </c>
      <c r="Z12">
        <v>-3.55233472460684</v>
      </c>
      <c r="AA12">
        <v>8.9744323733468703E-2</v>
      </c>
      <c r="AB12">
        <v>0</v>
      </c>
      <c r="AC12">
        <v>6.5306213572818201</v>
      </c>
      <c r="AD12">
        <v>1472.44916372233</v>
      </c>
      <c r="AE12">
        <v>4</v>
      </c>
      <c r="AF12">
        <v>115</v>
      </c>
      <c r="AG12">
        <v>2952.89832744466</v>
      </c>
      <c r="AH12">
        <v>85.060096924690697</v>
      </c>
      <c r="AI12" s="1">
        <v>2.7050500502611299E-19</v>
      </c>
      <c r="AJ12" t="s">
        <v>38</v>
      </c>
      <c r="AK12">
        <v>1</v>
      </c>
      <c r="AM12">
        <f t="shared" si="1"/>
        <v>0</v>
      </c>
      <c r="AN12">
        <f t="shared" si="2"/>
        <v>0</v>
      </c>
      <c r="AO12">
        <f t="shared" si="3"/>
        <v>6.8741405245141973E-20</v>
      </c>
      <c r="AP12">
        <f t="shared" si="4"/>
        <v>3.1053202585383496E-20</v>
      </c>
      <c r="AQ12">
        <f t="shared" si="5"/>
        <v>3.0292759213616512E-20</v>
      </c>
      <c r="AR12">
        <f t="shared" si="6"/>
        <v>3.3401071971141228E-20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  <c r="BC12">
        <f t="shared" si="17"/>
        <v>0</v>
      </c>
      <c r="BD12">
        <f t="shared" si="18"/>
        <v>0</v>
      </c>
      <c r="BE12">
        <f t="shared" si="19"/>
        <v>0</v>
      </c>
      <c r="BF12">
        <f t="shared" si="20"/>
        <v>0</v>
      </c>
      <c r="BG12">
        <f t="shared" si="21"/>
        <v>-1.071908472121031E-20</v>
      </c>
      <c r="BH12">
        <f t="shared" si="22"/>
        <v>1.5199984133473812E-20</v>
      </c>
      <c r="BI12">
        <f t="shared" si="23"/>
        <v>-9.6092432253420903E-19</v>
      </c>
      <c r="BJ12">
        <f t="shared" si="24"/>
        <v>2.4276288742587062E-20</v>
      </c>
    </row>
    <row r="13" spans="1:62" x14ac:dyDescent="0.2">
      <c r="A13">
        <v>1</v>
      </c>
      <c r="B13" t="s">
        <v>59</v>
      </c>
      <c r="C13" t="s">
        <v>60</v>
      </c>
      <c r="H13">
        <v>0.151676508192783</v>
      </c>
      <c r="I13">
        <v>0.119737987973874</v>
      </c>
      <c r="Z13">
        <v>-3.5529570950738201</v>
      </c>
      <c r="AA13">
        <v>9.0395552930251893E-2</v>
      </c>
      <c r="AB13">
        <v>0</v>
      </c>
      <c r="AC13">
        <v>3.8897750080556199</v>
      </c>
      <c r="AD13">
        <v>1475.2386541522201</v>
      </c>
      <c r="AE13">
        <v>2</v>
      </c>
      <c r="AF13">
        <v>115</v>
      </c>
      <c r="AG13">
        <v>2954.4773083044402</v>
      </c>
      <c r="AH13">
        <v>86.6390777844708</v>
      </c>
      <c r="AI13" s="1">
        <v>1.22829863111381E-19</v>
      </c>
      <c r="AJ13" t="s">
        <v>38</v>
      </c>
      <c r="AK13">
        <v>1</v>
      </c>
      <c r="AM13">
        <f t="shared" si="1"/>
        <v>0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1.8630404738531794E-20</v>
      </c>
      <c r="AR13">
        <f t="shared" si="6"/>
        <v>1.4707400672063128E-20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  <c r="BC13">
        <f t="shared" si="17"/>
        <v>0</v>
      </c>
      <c r="BD13">
        <f t="shared" si="18"/>
        <v>0</v>
      </c>
      <c r="BE13">
        <f t="shared" si="19"/>
        <v>0</v>
      </c>
      <c r="BF13">
        <f t="shared" si="20"/>
        <v>0</v>
      </c>
      <c r="BG13">
        <f t="shared" si="21"/>
        <v>0</v>
      </c>
      <c r="BH13">
        <f t="shared" si="22"/>
        <v>0</v>
      </c>
      <c r="BI13">
        <f t="shared" si="23"/>
        <v>-4.3640923362852721E-19</v>
      </c>
      <c r="BJ13">
        <f t="shared" si="24"/>
        <v>1.1103273392300436E-20</v>
      </c>
    </row>
    <row r="14" spans="1:62" x14ac:dyDescent="0.2">
      <c r="A14">
        <v>15</v>
      </c>
      <c r="B14" t="s">
        <v>61</v>
      </c>
      <c r="C14" t="s">
        <v>62</v>
      </c>
      <c r="H14">
        <v>0.15850406926787799</v>
      </c>
      <c r="I14">
        <v>0.121263054550421</v>
      </c>
      <c r="V14">
        <v>0.47468910849371598</v>
      </c>
      <c r="W14">
        <v>0.28198213129620803</v>
      </c>
      <c r="X14">
        <v>-3.8866361578027198E-2</v>
      </c>
      <c r="Y14">
        <v>5.6160543282780098E-2</v>
      </c>
      <c r="Z14">
        <v>-3.9907726996490398</v>
      </c>
      <c r="AA14">
        <v>0.27922289443668202</v>
      </c>
      <c r="AB14">
        <v>0</v>
      </c>
      <c r="AC14">
        <v>56.502565869916602</v>
      </c>
      <c r="AD14">
        <v>1473.5047169048701</v>
      </c>
      <c r="AE14">
        <v>4</v>
      </c>
      <c r="AF14">
        <v>115</v>
      </c>
      <c r="AG14">
        <v>2955.0094338097301</v>
      </c>
      <c r="AH14">
        <v>87.171203289766694</v>
      </c>
      <c r="AI14" s="1">
        <v>9.4135705664007895E-20</v>
      </c>
      <c r="AJ14" t="s">
        <v>38</v>
      </c>
      <c r="AK14">
        <v>1</v>
      </c>
      <c r="AM14">
        <f t="shared" si="1"/>
        <v>0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1.4920892411148484E-20</v>
      </c>
      <c r="AR14">
        <f t="shared" si="6"/>
        <v>1.1415183211076965E-20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  <c r="BC14">
        <f t="shared" si="17"/>
        <v>0</v>
      </c>
      <c r="BD14">
        <f t="shared" si="18"/>
        <v>0</v>
      </c>
      <c r="BE14">
        <f t="shared" si="19"/>
        <v>4.4685194199074757E-20</v>
      </c>
      <c r="BF14">
        <f t="shared" si="20"/>
        <v>2.6544586914209468E-20</v>
      </c>
      <c r="BG14">
        <f t="shared" si="21"/>
        <v>-3.6587123737400735E-21</v>
      </c>
      <c r="BH14">
        <f t="shared" si="22"/>
        <v>5.2867123723985632E-21</v>
      </c>
      <c r="BI14">
        <f t="shared" si="23"/>
        <v>-3.7567420422612021E-19</v>
      </c>
      <c r="BJ14">
        <f t="shared" si="24"/>
        <v>2.6284844205343846E-20</v>
      </c>
    </row>
    <row r="15" spans="1:62" x14ac:dyDescent="0.2">
      <c r="A15">
        <v>10</v>
      </c>
      <c r="B15" t="s">
        <v>63</v>
      </c>
      <c r="C15" t="s">
        <v>64</v>
      </c>
      <c r="D15">
        <v>0.15853591771248601</v>
      </c>
      <c r="E15">
        <v>9.0860963807610606E-2</v>
      </c>
      <c r="H15">
        <v>0.157851174545518</v>
      </c>
      <c r="I15">
        <v>0.122772293682511</v>
      </c>
      <c r="T15">
        <v>4.1816000639058597E-2</v>
      </c>
      <c r="U15">
        <v>0.111221305474378</v>
      </c>
      <c r="V15">
        <v>0.46227554213753502</v>
      </c>
      <c r="W15">
        <v>0.28586903384180801</v>
      </c>
      <c r="X15">
        <v>-3.8424678747837997E-2</v>
      </c>
      <c r="Y15">
        <v>5.6146842714154301E-2</v>
      </c>
      <c r="Z15">
        <v>-3.9900809489637599</v>
      </c>
      <c r="AA15">
        <v>0.284808752165917</v>
      </c>
      <c r="AB15">
        <v>0</v>
      </c>
      <c r="AC15">
        <v>59.652727153724598</v>
      </c>
      <c r="AD15">
        <v>1472.0633159168599</v>
      </c>
      <c r="AE15">
        <v>6</v>
      </c>
      <c r="AF15">
        <v>115</v>
      </c>
      <c r="AG15">
        <v>2956.1266318337198</v>
      </c>
      <c r="AH15">
        <v>88.288401313756395</v>
      </c>
      <c r="AI15" s="1">
        <v>5.38465538637077E-20</v>
      </c>
      <c r="AJ15" t="s">
        <v>38</v>
      </c>
      <c r="AK15">
        <v>1</v>
      </c>
      <c r="AM15">
        <f t="shared" si="1"/>
        <v>8.5366128324377091E-21</v>
      </c>
      <c r="AN15">
        <f t="shared" si="2"/>
        <v>4.8925497817749001E-21</v>
      </c>
      <c r="AO15">
        <f t="shared" si="3"/>
        <v>0</v>
      </c>
      <c r="AP15">
        <f t="shared" si="4"/>
        <v>0</v>
      </c>
      <c r="AQ15">
        <f t="shared" si="5"/>
        <v>8.4997417726147603E-21</v>
      </c>
      <c r="AR15">
        <f t="shared" si="6"/>
        <v>6.6108649247462691E-21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  <c r="BC15">
        <f t="shared" si="17"/>
        <v>2.2516475307759043E-21</v>
      </c>
      <c r="BD15">
        <f t="shared" si="18"/>
        <v>5.9888840160179833E-21</v>
      </c>
      <c r="BE15">
        <f t="shared" si="19"/>
        <v>2.4891944879583459E-20</v>
      </c>
      <c r="BF15">
        <f t="shared" si="20"/>
        <v>1.5393062328728995E-20</v>
      </c>
      <c r="BG15">
        <f t="shared" si="21"/>
        <v>-2.0690365338911233E-21</v>
      </c>
      <c r="BH15">
        <f t="shared" si="22"/>
        <v>3.0233139904848339E-21</v>
      </c>
      <c r="BI15">
        <f t="shared" si="23"/>
        <v>-2.1485210873893103E-19</v>
      </c>
      <c r="BJ15">
        <f t="shared" si="24"/>
        <v>1.5335969814357428E-20</v>
      </c>
    </row>
    <row r="16" spans="1:62" x14ac:dyDescent="0.2">
      <c r="A16">
        <v>8</v>
      </c>
      <c r="B16" t="s">
        <v>65</v>
      </c>
      <c r="C16" t="s">
        <v>66</v>
      </c>
      <c r="D16">
        <v>0.16164879253474901</v>
      </c>
      <c r="E16">
        <v>9.0224130816759604E-2</v>
      </c>
      <c r="H16">
        <v>0.14375472872855799</v>
      </c>
      <c r="I16">
        <v>0.12116732955822</v>
      </c>
      <c r="T16">
        <v>1.6867476259445201E-2</v>
      </c>
      <c r="U16">
        <v>0.111709708933192</v>
      </c>
      <c r="X16">
        <v>-3.8184621271341299E-2</v>
      </c>
      <c r="Y16">
        <v>5.61573676517612E-2</v>
      </c>
      <c r="Z16">
        <v>-3.5616434708012599</v>
      </c>
      <c r="AA16">
        <v>9.0401820180204304E-2</v>
      </c>
      <c r="AB16">
        <v>0</v>
      </c>
      <c r="AC16">
        <v>6.0828433566748901</v>
      </c>
      <c r="AD16">
        <v>1473.45943384471</v>
      </c>
      <c r="AE16">
        <v>5</v>
      </c>
      <c r="AF16">
        <v>115</v>
      </c>
      <c r="AG16">
        <v>2956.91886768943</v>
      </c>
      <c r="AH16">
        <v>89.080637169460701</v>
      </c>
      <c r="AI16" s="1">
        <v>3.6234817957204499E-20</v>
      </c>
      <c r="AJ16" t="s">
        <v>38</v>
      </c>
      <c r="AK16">
        <v>1</v>
      </c>
      <c r="AM16">
        <f t="shared" si="1"/>
        <v>5.8573145704985478E-21</v>
      </c>
      <c r="AN16">
        <f t="shared" si="2"/>
        <v>3.2692549554922889E-21</v>
      </c>
      <c r="AO16">
        <f t="shared" si="3"/>
        <v>0</v>
      </c>
      <c r="AP16">
        <f t="shared" si="4"/>
        <v>0</v>
      </c>
      <c r="AQ16">
        <f t="shared" si="5"/>
        <v>5.2089264259666145E-21</v>
      </c>
      <c r="AR16">
        <f t="shared" si="6"/>
        <v>4.3904761289027054E-21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  <c r="BC16">
        <f t="shared" si="17"/>
        <v>6.1118993165846556E-22</v>
      </c>
      <c r="BD16">
        <f t="shared" si="18"/>
        <v>4.0477809672465132E-21</v>
      </c>
      <c r="BE16">
        <f t="shared" si="19"/>
        <v>0</v>
      </c>
      <c r="BF16">
        <f t="shared" si="20"/>
        <v>0</v>
      </c>
      <c r="BG16">
        <f t="shared" si="21"/>
        <v>-1.3836128005318505E-21</v>
      </c>
      <c r="BH16">
        <f t="shared" si="22"/>
        <v>2.0348519938173717E-21</v>
      </c>
      <c r="BI16">
        <f t="shared" si="23"/>
        <v>-1.2905550279294965E-19</v>
      </c>
      <c r="BJ16">
        <f t="shared" si="24"/>
        <v>3.2756934972296391E-21</v>
      </c>
    </row>
    <row r="17" spans="1:62" x14ac:dyDescent="0.2">
      <c r="A17">
        <v>14</v>
      </c>
      <c r="B17" t="s">
        <v>67</v>
      </c>
      <c r="C17" t="s">
        <v>68</v>
      </c>
      <c r="H17">
        <v>0.15801026571658</v>
      </c>
      <c r="I17">
        <v>0.12285788601561699</v>
      </c>
      <c r="T17">
        <v>-2.4481057295464201E-3</v>
      </c>
      <c r="U17">
        <v>0.109582960101014</v>
      </c>
      <c r="V17">
        <v>0.473596274382105</v>
      </c>
      <c r="W17">
        <v>0.285428789342067</v>
      </c>
      <c r="X17">
        <v>-3.8894651814649003E-2</v>
      </c>
      <c r="Y17">
        <v>5.61629037322698E-2</v>
      </c>
      <c r="Z17">
        <v>-3.9894746776541798</v>
      </c>
      <c r="AA17">
        <v>0.28424737177050702</v>
      </c>
      <c r="AB17">
        <v>0</v>
      </c>
      <c r="AC17">
        <v>58.459211801196702</v>
      </c>
      <c r="AD17">
        <v>1473.5044672731899</v>
      </c>
      <c r="AE17">
        <v>5</v>
      </c>
      <c r="AF17">
        <v>115</v>
      </c>
      <c r="AG17">
        <v>2957.0089345463698</v>
      </c>
      <c r="AH17">
        <v>89.170704026407293</v>
      </c>
      <c r="AI17" s="1">
        <v>3.46392367656131E-20</v>
      </c>
      <c r="AJ17" t="s">
        <v>38</v>
      </c>
      <c r="AK17">
        <v>1</v>
      </c>
      <c r="AM17">
        <f t="shared" si="1"/>
        <v>0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5.473355005554053E-21</v>
      </c>
      <c r="AR17">
        <f t="shared" si="6"/>
        <v>4.2557034022176638E-21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  <c r="BC17">
        <f t="shared" si="17"/>
        <v>-8.4800513993012441E-23</v>
      </c>
      <c r="BD17">
        <f t="shared" si="18"/>
        <v>3.7958701004157577E-21</v>
      </c>
      <c r="BE17">
        <f t="shared" si="19"/>
        <v>1.6405013479634001E-20</v>
      </c>
      <c r="BF17">
        <f t="shared" si="20"/>
        <v>9.8870354137421631E-21</v>
      </c>
      <c r="BG17">
        <f t="shared" si="21"/>
        <v>-1.34728105312371E-21</v>
      </c>
      <c r="BH17">
        <f t="shared" si="22"/>
        <v>1.9454401198264292E-21</v>
      </c>
      <c r="BI17">
        <f t="shared" si="23"/>
        <v>-1.3819235792968114E-19</v>
      </c>
      <c r="BJ17">
        <f t="shared" si="24"/>
        <v>9.846112010761841E-21</v>
      </c>
    </row>
    <row r="18" spans="1:62" x14ac:dyDescent="0.2">
      <c r="A18">
        <v>7</v>
      </c>
      <c r="B18" t="s">
        <v>69</v>
      </c>
      <c r="C18" t="s">
        <v>70</v>
      </c>
      <c r="H18">
        <v>0.144997561997983</v>
      </c>
      <c r="I18">
        <v>0.121108755073812</v>
      </c>
      <c r="T18">
        <v>-3.099795342298E-2</v>
      </c>
      <c r="U18">
        <v>0.10972248592985399</v>
      </c>
      <c r="X18">
        <v>-3.86346518603949E-2</v>
      </c>
      <c r="Y18">
        <v>5.6174207852370102E-2</v>
      </c>
      <c r="Z18">
        <v>-3.5518085509772401</v>
      </c>
      <c r="AA18">
        <v>9.0879712644189994E-2</v>
      </c>
      <c r="AB18">
        <v>0</v>
      </c>
      <c r="AC18">
        <v>6.1529322316659503</v>
      </c>
      <c r="AD18">
        <v>1474.9811130150799</v>
      </c>
      <c r="AE18">
        <v>4</v>
      </c>
      <c r="AF18">
        <v>115</v>
      </c>
      <c r="AG18">
        <v>2957.9622260301498</v>
      </c>
      <c r="AH18">
        <v>90.123995510185097</v>
      </c>
      <c r="AI18" s="1">
        <v>2.1506200915776001E-20</v>
      </c>
      <c r="AJ18" t="s">
        <v>38</v>
      </c>
      <c r="AK18">
        <v>1</v>
      </c>
      <c r="AM18">
        <f t="shared" si="1"/>
        <v>0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3.1183467006263095E-21</v>
      </c>
      <c r="AR18">
        <f t="shared" si="6"/>
        <v>2.6045892192769071E-21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  <c r="BC18">
        <f t="shared" si="17"/>
        <v>-6.6664821429247432E-22</v>
      </c>
      <c r="BD18">
        <f t="shared" si="18"/>
        <v>2.3597138273858452E-21</v>
      </c>
      <c r="BE18">
        <f t="shared" si="19"/>
        <v>0</v>
      </c>
      <c r="BF18">
        <f t="shared" si="20"/>
        <v>0</v>
      </c>
      <c r="BG18">
        <f t="shared" si="21"/>
        <v>-8.308845852207118E-22</v>
      </c>
      <c r="BH18">
        <f t="shared" si="22"/>
        <v>1.2080938003576333E-21</v>
      </c>
      <c r="BI18">
        <f t="shared" si="23"/>
        <v>-7.6385908311687751E-20</v>
      </c>
      <c r="BJ18">
        <f t="shared" si="24"/>
        <v>1.9544773592939387E-21</v>
      </c>
    </row>
    <row r="20" spans="1:62" x14ac:dyDescent="0.2">
      <c r="AL20" t="s">
        <v>71</v>
      </c>
    </row>
    <row r="21" spans="1:62" x14ac:dyDescent="0.2">
      <c r="AL21" t="s">
        <v>72</v>
      </c>
      <c r="AM21">
        <f>SUM(AM2:AM18)</f>
        <v>9.4819808048673834E-2</v>
      </c>
      <c r="AN21">
        <f>SUM(AN2:AN18)</f>
        <v>8.5212694484132753E-2</v>
      </c>
      <c r="AO21">
        <f t="shared" ref="AO21:BF21" si="25">SUM(AO2:AO18)</f>
        <v>0.37937826996583313</v>
      </c>
      <c r="AP21">
        <f t="shared" si="25"/>
        <v>0.12517386355157295</v>
      </c>
      <c r="AQ21">
        <f t="shared" si="25"/>
        <v>-0.27983574922653837</v>
      </c>
      <c r="AR21">
        <f t="shared" si="25"/>
        <v>0.33915374973992202</v>
      </c>
      <c r="AS21">
        <f t="shared" si="25"/>
        <v>-12.785790355042641</v>
      </c>
      <c r="AT21">
        <f t="shared" si="25"/>
        <v>222.90289352960005</v>
      </c>
      <c r="AU21">
        <f t="shared" si="25"/>
        <v>-12.59870378884383</v>
      </c>
      <c r="AV21">
        <f t="shared" si="25"/>
        <v>232.17632118433903</v>
      </c>
      <c r="AW21">
        <f t="shared" si="25"/>
        <v>1.5787829279081875</v>
      </c>
      <c r="AX21">
        <f t="shared" si="25"/>
        <v>0.32891582052164603</v>
      </c>
      <c r="AY21">
        <f t="shared" si="25"/>
        <v>0.29920900782261051</v>
      </c>
      <c r="AZ21">
        <f t="shared" si="25"/>
        <v>0.51239323430679473</v>
      </c>
      <c r="BA21">
        <f t="shared" si="25"/>
        <v>1.2147887772369896</v>
      </c>
      <c r="BB21">
        <f t="shared" si="25"/>
        <v>0.68629787392322694</v>
      </c>
      <c r="BC21">
        <f t="shared" si="25"/>
        <v>0.6592017753346433</v>
      </c>
      <c r="BD21">
        <f t="shared" si="25"/>
        <v>0.35875901421856149</v>
      </c>
      <c r="BE21">
        <f t="shared" si="25"/>
        <v>1.0718544606906486</v>
      </c>
      <c r="BF21">
        <f t="shared" si="25"/>
        <v>0.27465672060272422</v>
      </c>
      <c r="BG21">
        <f>SUM(BG1:BG18)</f>
        <v>-3.5834939107653715E-2</v>
      </c>
      <c r="BH21">
        <f>SUM(BH1:BH18)</f>
        <v>5.5840475371128677E-2</v>
      </c>
    </row>
    <row r="23" spans="1:62" x14ac:dyDescent="0.2">
      <c r="AM23" t="s">
        <v>73</v>
      </c>
      <c r="AN23" t="s">
        <v>74</v>
      </c>
      <c r="AO23" t="s">
        <v>75</v>
      </c>
      <c r="AP23" t="s">
        <v>76</v>
      </c>
      <c r="AQ23" t="s">
        <v>77</v>
      </c>
      <c r="AR23" t="s">
        <v>78</v>
      </c>
      <c r="AS23" t="s">
        <v>79</v>
      </c>
      <c r="AT23" t="s">
        <v>76</v>
      </c>
      <c r="AU23" t="s">
        <v>77</v>
      </c>
      <c r="AV23" t="s">
        <v>78</v>
      </c>
      <c r="AW23" t="s">
        <v>80</v>
      </c>
    </row>
    <row r="25" spans="1:62" x14ac:dyDescent="0.2">
      <c r="AL25" t="s">
        <v>81</v>
      </c>
      <c r="AM25">
        <f>AM21</f>
        <v>9.4819808048673834E-2</v>
      </c>
      <c r="AN25">
        <f>AN21</f>
        <v>8.5212694484132753E-2</v>
      </c>
      <c r="AO25">
        <f>1.95*AN25</f>
        <v>0.16616475424405885</v>
      </c>
      <c r="AP25">
        <f>AM25-AO25</f>
        <v>-7.134494619538502E-2</v>
      </c>
      <c r="AQ25">
        <f>AM25+AO25</f>
        <v>0.2609845622927327</v>
      </c>
      <c r="AS25">
        <f>1.99*AN25</f>
        <v>0.16957326202342418</v>
      </c>
      <c r="AT25">
        <f>AM25-AS25</f>
        <v>-7.4753453974750347E-2</v>
      </c>
      <c r="AU25">
        <f>AM25+AS25</f>
        <v>0.264393070072098</v>
      </c>
    </row>
    <row r="26" spans="1:62" x14ac:dyDescent="0.2">
      <c r="AL26" t="s">
        <v>83</v>
      </c>
      <c r="AM26">
        <f>AO21</f>
        <v>0.37937826996583313</v>
      </c>
      <c r="AN26">
        <f>AP21</f>
        <v>0.12517386355157295</v>
      </c>
      <c r="AO26">
        <f>1.95*AN26</f>
        <v>0.24408903392556724</v>
      </c>
      <c r="AP26">
        <f t="shared" ref="AP26:AP37" si="26">AM26-AO26</f>
        <v>0.13528923604026588</v>
      </c>
      <c r="AQ26">
        <f t="shared" ref="AQ26:AQ37" si="27">AM26+AO26</f>
        <v>0.62346730389140037</v>
      </c>
      <c r="AR26" t="s">
        <v>82</v>
      </c>
      <c r="AS26">
        <f t="shared" ref="AS26:AS37" si="28">1.99*AN26</f>
        <v>0.24909598846763017</v>
      </c>
      <c r="AT26">
        <f t="shared" ref="AT26:AT37" si="29">AM26-AS26</f>
        <v>0.13028228149820295</v>
      </c>
      <c r="AU26">
        <f t="shared" ref="AU26:AU37" si="30">AM26+AS26</f>
        <v>0.62847425843346327</v>
      </c>
    </row>
    <row r="27" spans="1:62" x14ac:dyDescent="0.2">
      <c r="AL27" t="s">
        <v>84</v>
      </c>
      <c r="AM27">
        <f>AQ21</f>
        <v>-0.27983574922653837</v>
      </c>
      <c r="AN27">
        <f>AR21</f>
        <v>0.33915374973992202</v>
      </c>
      <c r="AO27">
        <f>1.95*AN27</f>
        <v>0.66134981199284792</v>
      </c>
      <c r="AP27">
        <f t="shared" si="26"/>
        <v>-0.94118556121938624</v>
      </c>
      <c r="AQ27">
        <f t="shared" si="27"/>
        <v>0.38151406276630956</v>
      </c>
      <c r="AS27">
        <f t="shared" si="28"/>
        <v>0.67491596198244486</v>
      </c>
      <c r="AT27">
        <f t="shared" si="29"/>
        <v>-0.95475171120898317</v>
      </c>
      <c r="AU27">
        <f t="shared" si="30"/>
        <v>0.39508021275590649</v>
      </c>
    </row>
    <row r="28" spans="1:62" x14ac:dyDescent="0.2">
      <c r="AL28" t="s">
        <v>85</v>
      </c>
      <c r="AM28">
        <f>AS21</f>
        <v>-12.785790355042641</v>
      </c>
      <c r="AN28">
        <f>AT21</f>
        <v>222.90289352960005</v>
      </c>
      <c r="AO28">
        <f t="shared" ref="AO28:AO37" si="31">1.95*AN28</f>
        <v>434.66064238272008</v>
      </c>
      <c r="AP28">
        <f>AM28-AO28</f>
        <v>-447.44643273776273</v>
      </c>
      <c r="AQ28">
        <f t="shared" si="27"/>
        <v>421.87485202767743</v>
      </c>
      <c r="AS28">
        <f t="shared" si="28"/>
        <v>443.57675812390409</v>
      </c>
      <c r="AT28">
        <f t="shared" si="29"/>
        <v>-456.36254847894674</v>
      </c>
      <c r="AU28">
        <f t="shared" si="30"/>
        <v>430.79096776886144</v>
      </c>
    </row>
    <row r="29" spans="1:62" x14ac:dyDescent="0.2">
      <c r="AL29" t="s">
        <v>86</v>
      </c>
      <c r="AM29">
        <f>AU21</f>
        <v>-12.59870378884383</v>
      </c>
      <c r="AN29">
        <f>AV21</f>
        <v>232.17632118433903</v>
      </c>
      <c r="AO29">
        <f t="shared" si="31"/>
        <v>452.7438263094611</v>
      </c>
      <c r="AP29">
        <f t="shared" si="26"/>
        <v>-465.34253009830491</v>
      </c>
      <c r="AQ29">
        <f t="shared" si="27"/>
        <v>440.14512252061729</v>
      </c>
      <c r="AS29">
        <f t="shared" si="28"/>
        <v>462.03087915683466</v>
      </c>
      <c r="AT29">
        <f t="shared" si="29"/>
        <v>-474.62958294567846</v>
      </c>
      <c r="AU29">
        <f t="shared" si="30"/>
        <v>449.43217536799085</v>
      </c>
    </row>
    <row r="30" spans="1:62" x14ac:dyDescent="0.2">
      <c r="AL30" t="s">
        <v>87</v>
      </c>
      <c r="AM30">
        <f>AW21</f>
        <v>1.5787829279081875</v>
      </c>
      <c r="AN30">
        <f>AX21</f>
        <v>0.32891582052164603</v>
      </c>
      <c r="AO30">
        <f t="shared" si="31"/>
        <v>0.64138585001720971</v>
      </c>
      <c r="AP30">
        <f t="shared" si="26"/>
        <v>0.93739707789097781</v>
      </c>
      <c r="AQ30">
        <f t="shared" si="27"/>
        <v>2.2201687779253971</v>
      </c>
      <c r="AR30" t="s">
        <v>82</v>
      </c>
      <c r="AS30">
        <f t="shared" si="28"/>
        <v>0.65454248283807559</v>
      </c>
      <c r="AT30">
        <f t="shared" si="29"/>
        <v>0.92424044507011194</v>
      </c>
      <c r="AU30">
        <f t="shared" si="30"/>
        <v>2.233325410746263</v>
      </c>
    </row>
    <row r="31" spans="1:62" x14ac:dyDescent="0.2">
      <c r="AL31" t="s">
        <v>88</v>
      </c>
      <c r="AM31">
        <f>AY21</f>
        <v>0.29920900782261051</v>
      </c>
      <c r="AN31">
        <f>AZ21</f>
        <v>0.51239323430679473</v>
      </c>
      <c r="AO31">
        <f t="shared" si="31"/>
        <v>0.99916680689824966</v>
      </c>
      <c r="AP31">
        <f t="shared" si="26"/>
        <v>-0.69995779907563915</v>
      </c>
      <c r="AQ31">
        <f t="shared" si="27"/>
        <v>1.2983758147208602</v>
      </c>
      <c r="AS31">
        <f t="shared" si="28"/>
        <v>1.0196625362705216</v>
      </c>
      <c r="AT31">
        <f t="shared" si="29"/>
        <v>-0.72045352844791111</v>
      </c>
      <c r="AU31">
        <f t="shared" si="30"/>
        <v>1.318871544093132</v>
      </c>
    </row>
    <row r="32" spans="1:62" x14ac:dyDescent="0.2">
      <c r="AL32" t="s">
        <v>89</v>
      </c>
      <c r="AM32">
        <f>BA21</f>
        <v>1.2147887772369896</v>
      </c>
      <c r="AN32">
        <f>BB21</f>
        <v>0.68629787392322694</v>
      </c>
      <c r="AO32">
        <f>1.95*AN32</f>
        <v>1.3382808541502924</v>
      </c>
      <c r="AP32">
        <f>AM32-AO32</f>
        <v>-0.12349207691330277</v>
      </c>
      <c r="AQ32">
        <f>AM32+AO32</f>
        <v>2.5530696313872818</v>
      </c>
      <c r="AS32">
        <f t="shared" si="28"/>
        <v>1.3657327691072216</v>
      </c>
      <c r="AT32">
        <f t="shared" si="29"/>
        <v>-0.150943991870232</v>
      </c>
      <c r="AU32">
        <f t="shared" si="30"/>
        <v>2.5805215463442113</v>
      </c>
    </row>
    <row r="33" spans="38:47" x14ac:dyDescent="0.2">
      <c r="AL33" t="s">
        <v>90</v>
      </c>
      <c r="AM33">
        <f>BC21</f>
        <v>0.6592017753346433</v>
      </c>
      <c r="AN33">
        <f>BD21</f>
        <v>0.35875901421856149</v>
      </c>
      <c r="AO33">
        <f>1.95*AN33</f>
        <v>0.6995800777261949</v>
      </c>
      <c r="AP33">
        <f>AM33-AO33</f>
        <v>-4.0378302391551602E-2</v>
      </c>
      <c r="AQ33">
        <f>AM33+AO33</f>
        <v>1.3587818530608382</v>
      </c>
      <c r="AR33" t="s">
        <v>82</v>
      </c>
      <c r="AS33">
        <f>1.99*AN33</f>
        <v>0.71393043829493741</v>
      </c>
      <c r="AT33">
        <f t="shared" si="29"/>
        <v>-5.4728662960294105E-2</v>
      </c>
      <c r="AU33">
        <f t="shared" si="30"/>
        <v>1.3731322136295807</v>
      </c>
    </row>
    <row r="36" spans="38:47" x14ac:dyDescent="0.2">
      <c r="AL36" t="s">
        <v>91</v>
      </c>
      <c r="AM36">
        <f>BE21</f>
        <v>1.0718544606906486</v>
      </c>
      <c r="AN36">
        <f>BF21</f>
        <v>0.27465672060272422</v>
      </c>
      <c r="AO36">
        <f t="shared" si="31"/>
        <v>0.53558060517531225</v>
      </c>
      <c r="AP36">
        <f t="shared" si="26"/>
        <v>0.53627385551533635</v>
      </c>
      <c r="AQ36">
        <f t="shared" si="27"/>
        <v>1.6074350658659609</v>
      </c>
      <c r="AS36">
        <f t="shared" si="28"/>
        <v>0.54656687399942117</v>
      </c>
      <c r="AT36">
        <f t="shared" si="29"/>
        <v>0.52528758669122744</v>
      </c>
      <c r="AU36">
        <f t="shared" si="30"/>
        <v>1.6184213346900698</v>
      </c>
    </row>
    <row r="37" spans="38:47" x14ac:dyDescent="0.2">
      <c r="AL37" t="s">
        <v>92</v>
      </c>
      <c r="AM37">
        <f>BG21</f>
        <v>-3.5834939107653715E-2</v>
      </c>
      <c r="AN37">
        <f>BH21</f>
        <v>5.5840475371128677E-2</v>
      </c>
      <c r="AO37">
        <f t="shared" si="31"/>
        <v>0.10888892697370092</v>
      </c>
      <c r="AP37">
        <f t="shared" si="26"/>
        <v>-0.14472386608135462</v>
      </c>
      <c r="AQ37">
        <f t="shared" si="27"/>
        <v>7.3053987866047207E-2</v>
      </c>
      <c r="AS37">
        <f t="shared" si="28"/>
        <v>0.11112254598854607</v>
      </c>
      <c r="AT37">
        <f t="shared" si="29"/>
        <v>-0.14695748509619977</v>
      </c>
      <c r="AU37">
        <f t="shared" si="30"/>
        <v>7.5287606880892352E-2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ModelsCovs_muntjac_dis.v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2016-03-31T22:36:38Z</dcterms:created>
  <dcterms:modified xsi:type="dcterms:W3CDTF">2016-04-01T02:45:15Z</dcterms:modified>
</cp:coreProperties>
</file>