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hencheng/Desktop/data/occupancy/result/"/>
    </mc:Choice>
  </mc:AlternateContent>
  <bookViews>
    <workbookView xWindow="25700" yWindow="-3200" windowWidth="40860" windowHeight="22580" tabRatio="500"/>
  </bookViews>
  <sheets>
    <sheet name="ModelsCovs_muntjac_disturbanc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E22" i="1" l="1"/>
  <c r="AE21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8" i="1"/>
  <c r="AC26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8" i="1"/>
  <c r="AD26" i="1"/>
  <c r="AI26" i="1"/>
  <c r="AK26" i="1"/>
  <c r="AJ26" i="1"/>
  <c r="AE26" i="1"/>
  <c r="AG26" i="1"/>
  <c r="AF26" i="1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8" i="1"/>
  <c r="AC25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8" i="1"/>
  <c r="AD25" i="1"/>
  <c r="AI25" i="1"/>
  <c r="AK25" i="1"/>
  <c r="AJ25" i="1"/>
  <c r="AE25" i="1"/>
  <c r="AG25" i="1"/>
  <c r="AF25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8" i="1"/>
  <c r="AC23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8" i="1"/>
  <c r="AD23" i="1"/>
  <c r="AI23" i="1"/>
  <c r="AK23" i="1"/>
  <c r="AJ23" i="1"/>
  <c r="AE23" i="1"/>
  <c r="AG23" i="1"/>
  <c r="AF23" i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8" i="1"/>
  <c r="AC22" i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8" i="1"/>
  <c r="AD22" i="1"/>
  <c r="AI22" i="1"/>
  <c r="AK22" i="1"/>
  <c r="AJ22" i="1"/>
  <c r="AG22" i="1"/>
  <c r="AF22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8" i="1"/>
  <c r="AC21" i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8" i="1"/>
  <c r="AD21" i="1"/>
  <c r="AI21" i="1"/>
  <c r="AK21" i="1"/>
  <c r="AJ21" i="1"/>
  <c r="AG21" i="1"/>
  <c r="AF21" i="1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8" i="1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8" i="1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8" i="1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8" i="1"/>
</calcChain>
</file>

<file path=xl/sharedStrings.xml><?xml version="1.0" encoding="utf-8"?>
<sst xmlns="http://schemas.openxmlformats.org/spreadsheetml/2006/main" count="102" uniqueCount="71">
  <si>
    <t>model</t>
  </si>
  <si>
    <t>formula</t>
  </si>
  <si>
    <t>lam(disturbance.v)</t>
  </si>
  <si>
    <t>SElam(disturbance.v)</t>
  </si>
  <si>
    <t>lam(disturbance)</t>
  </si>
  <si>
    <t>SElam(disturbance)</t>
  </si>
  <si>
    <t>lam(ele.s)</t>
  </si>
  <si>
    <t>SElam(ele.s)</t>
  </si>
  <si>
    <t>lam(Int)</t>
  </si>
  <si>
    <t>SElam(Int)</t>
  </si>
  <si>
    <t>p(cam_angle)</t>
  </si>
  <si>
    <t>SEp(cam_angle)</t>
  </si>
  <si>
    <t>p(camhours)</t>
  </si>
  <si>
    <t>SEp(camhours)</t>
  </si>
  <si>
    <t>p(Int)</t>
  </si>
  <si>
    <t>SEp(Int)</t>
  </si>
  <si>
    <t>Converge</t>
  </si>
  <si>
    <t>CondNum</t>
  </si>
  <si>
    <t>negLogLike</t>
  </si>
  <si>
    <t>nPars</t>
  </si>
  <si>
    <t>n</t>
  </si>
  <si>
    <t>AIC</t>
  </si>
  <si>
    <t>delta</t>
  </si>
  <si>
    <t>AICwt</t>
  </si>
  <si>
    <t>Rsq</t>
  </si>
  <si>
    <t>cumltvWt</t>
  </si>
  <si>
    <t>m012</t>
  </si>
  <si>
    <t>~camhours + cam_angle ~ ele.s + disturbance + disturbance.v</t>
  </si>
  <si>
    <t>NA</t>
  </si>
  <si>
    <t>m005</t>
  </si>
  <si>
    <t>~camhours ~ ele.s + disturbance + disturbance.v</t>
  </si>
  <si>
    <t>m015</t>
  </si>
  <si>
    <t>~camhours + cam_angle ~ disturbance + disturbance.v</t>
  </si>
  <si>
    <t>m008</t>
  </si>
  <si>
    <t>~camhours ~ disturbance + disturbance.v</t>
  </si>
  <si>
    <t>m003</t>
  </si>
  <si>
    <t>~camhours ~ ele.s + disturbance</t>
  </si>
  <si>
    <t>m010</t>
  </si>
  <si>
    <t>~camhours + cam_angle ~ ele.s + disturbance</t>
  </si>
  <si>
    <t>m011</t>
  </si>
  <si>
    <t>~camhours + cam_angle ~ ele.s + disturbance.v</t>
  </si>
  <si>
    <t>m013</t>
  </si>
  <si>
    <t>~camhours + cam_angle ~ disturbance</t>
  </si>
  <si>
    <t>m004</t>
  </si>
  <si>
    <t>~camhours ~ ele.s + disturbance.v</t>
  </si>
  <si>
    <t>m006</t>
  </si>
  <si>
    <t>~camhours ~ disturbance</t>
  </si>
  <si>
    <t>m014</t>
  </si>
  <si>
    <t>~camhours + cam_angle ~ disturbance.v</t>
  </si>
  <si>
    <t>m007</t>
  </si>
  <si>
    <t>~camhours ~ disturbance.v</t>
  </si>
  <si>
    <t>m009</t>
  </si>
  <si>
    <t>~camhours + cam_angle ~ ele.s</t>
  </si>
  <si>
    <t>m002</t>
  </si>
  <si>
    <t>~camhours ~ ele.s</t>
  </si>
  <si>
    <t>m001</t>
  </si>
  <si>
    <t>~1 ~ 1</t>
  </si>
  <si>
    <t xml:space="preserve">summarize </t>
  </si>
  <si>
    <t>Mean</t>
  </si>
  <si>
    <t>SE</t>
  </si>
  <si>
    <t>95%CI</t>
  </si>
  <si>
    <t>low CI</t>
  </si>
  <si>
    <t>hi CI</t>
  </si>
  <si>
    <t>significant</t>
  </si>
  <si>
    <t>99%CI</t>
  </si>
  <si>
    <t>trend</t>
  </si>
  <si>
    <t>disturbance.v</t>
  </si>
  <si>
    <t>disturbance</t>
  </si>
  <si>
    <t>ele</t>
  </si>
  <si>
    <t>cam_angle</t>
  </si>
  <si>
    <t>camhours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</si>
</sst>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"/>
  <sheetViews>
    <sheetView tabSelected="1" topLeftCell="S1" workbookViewId="0">
      <selection activeCell="AE24" sqref="AE24"/>
    </sheetView>
  </sheetViews>
  <sheetFormatPr baseColWidth="10" defaultRowHeight="16" x14ac:dyDescent="0.2"/>
  <cols>
    <col min="3" max="3" width="51.5" customWidth="1"/>
    <col min="28" max="28" width="15" customWidth="1"/>
  </cols>
  <sheetData>
    <row r="1" spans="1:4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O1" t="s">
        <v>14</v>
      </c>
      <c r="AP1" t="s">
        <v>15</v>
      </c>
    </row>
    <row r="2" spans="1:42" x14ac:dyDescent="0.2">
      <c r="A2">
        <v>12</v>
      </c>
      <c r="B2" t="s">
        <v>26</v>
      </c>
      <c r="C2" t="s">
        <v>27</v>
      </c>
      <c r="D2">
        <v>-0.68448921807918295</v>
      </c>
      <c r="E2">
        <v>0.14485227873589299</v>
      </c>
      <c r="F2">
        <v>0.51291606125483702</v>
      </c>
      <c r="G2">
        <v>0.10411319507029999</v>
      </c>
      <c r="H2">
        <v>0.26717844270512697</v>
      </c>
      <c r="I2">
        <v>9.5549345352068604E-2</v>
      </c>
      <c r="J2">
        <v>-0.251564324822938</v>
      </c>
      <c r="K2">
        <v>0.16599575207193101</v>
      </c>
      <c r="L2">
        <v>0.54731451551389698</v>
      </c>
      <c r="M2">
        <v>0.29648813140453201</v>
      </c>
      <c r="N2">
        <v>-3.8004659357866503E-2</v>
      </c>
      <c r="O2">
        <v>5.6119851291754203E-2</v>
      </c>
      <c r="P2">
        <v>-4.2172029230030104</v>
      </c>
      <c r="Q2">
        <v>0.302100460052454</v>
      </c>
      <c r="R2">
        <v>0</v>
      </c>
      <c r="S2">
        <v>79.373691992142497</v>
      </c>
      <c r="T2">
        <v>1453.4787167272</v>
      </c>
      <c r="U2">
        <v>7</v>
      </c>
      <c r="V2">
        <v>115</v>
      </c>
      <c r="W2">
        <v>2920.95743345439</v>
      </c>
      <c r="X2">
        <v>0</v>
      </c>
      <c r="Y2">
        <v>0.65441430133399603</v>
      </c>
      <c r="Z2" t="s">
        <v>28</v>
      </c>
      <c r="AA2">
        <v>0.65441430133399603</v>
      </c>
      <c r="AC2">
        <f>D2*$Y2</f>
        <v>-0.44793953341994175</v>
      </c>
      <c r="AD2">
        <f t="shared" ref="AD2:AP16" si="0">E2*$Y2</f>
        <v>9.4793402785586664E-2</v>
      </c>
      <c r="AE2">
        <f t="shared" si="0"/>
        <v>0.33565960586906929</v>
      </c>
      <c r="AF2">
        <f t="shared" si="0"/>
        <v>6.8133163811580411E-2</v>
      </c>
      <c r="AG2">
        <f t="shared" si="0"/>
        <v>0.17484539391438075</v>
      </c>
      <c r="AH2">
        <f t="shared" si="0"/>
        <v>6.2528858081494679E-2</v>
      </c>
      <c r="AI2">
        <f t="shared" si="0"/>
        <v>-0.1646272918695614</v>
      </c>
      <c r="AJ2">
        <f t="shared" si="0"/>
        <v>0.10862999411656396</v>
      </c>
      <c r="AK2">
        <f t="shared" si="0"/>
        <v>0.3581704462799814</v>
      </c>
      <c r="AL2">
        <f t="shared" si="0"/>
        <v>0.19402607336691882</v>
      </c>
      <c r="AM2">
        <f t="shared" si="0"/>
        <v>-2.4870792601114723E-2</v>
      </c>
      <c r="AN2">
        <f t="shared" si="0"/>
        <v>3.672563327406108E-2</v>
      </c>
      <c r="AO2">
        <f t="shared" si="0"/>
        <v>-2.7597979044407008</v>
      </c>
      <c r="AP2">
        <f t="shared" si="0"/>
        <v>0.19769886149790547</v>
      </c>
    </row>
    <row r="3" spans="1:42" x14ac:dyDescent="0.2">
      <c r="A3">
        <v>5</v>
      </c>
      <c r="B3" t="s">
        <v>29</v>
      </c>
      <c r="C3" t="s">
        <v>30</v>
      </c>
      <c r="D3">
        <v>-0.64576390564413899</v>
      </c>
      <c r="E3">
        <v>0.143743800217664</v>
      </c>
      <c r="F3">
        <v>0.50858420926889902</v>
      </c>
      <c r="G3">
        <v>0.103442351401105</v>
      </c>
      <c r="H3">
        <v>0.29143144152519401</v>
      </c>
      <c r="I3">
        <v>9.5997059530594106E-2</v>
      </c>
      <c r="J3">
        <v>-0.26193759976650899</v>
      </c>
      <c r="K3">
        <v>0.164436433646939</v>
      </c>
      <c r="N3">
        <v>-3.8085107762155401E-2</v>
      </c>
      <c r="O3">
        <v>5.61420328926545E-2</v>
      </c>
      <c r="P3">
        <v>-3.6995521486749601</v>
      </c>
      <c r="Q3">
        <v>0.101028363230401</v>
      </c>
      <c r="R3">
        <v>0</v>
      </c>
      <c r="S3">
        <v>14.1517302630796</v>
      </c>
      <c r="T3">
        <v>1455.2247987437399</v>
      </c>
      <c r="U3">
        <v>6</v>
      </c>
      <c r="V3">
        <v>115</v>
      </c>
      <c r="W3">
        <v>2922.4495974874899</v>
      </c>
      <c r="X3">
        <v>1.4921640330971999</v>
      </c>
      <c r="Y3">
        <v>0.31033694377510501</v>
      </c>
      <c r="Z3" t="s">
        <v>28</v>
      </c>
      <c r="AA3">
        <v>0.96475124510910104</v>
      </c>
      <c r="AC3">
        <f t="shared" ref="AC3:AC16" si="1">D3*$Y3</f>
        <v>-0.20040439687787737</v>
      </c>
      <c r="AD3">
        <f t="shared" si="0"/>
        <v>4.4609011646169122E-2</v>
      </c>
      <c r="AE3">
        <f t="shared" si="0"/>
        <v>0.15783246915678856</v>
      </c>
      <c r="AF3">
        <f t="shared" si="0"/>
        <v>3.2101983190729377E-2</v>
      </c>
      <c r="AG3">
        <f t="shared" si="0"/>
        <v>9.0441942882901943E-2</v>
      </c>
      <c r="AH3">
        <f t="shared" si="0"/>
        <v>2.9791434066121392E-2</v>
      </c>
      <c r="AI3">
        <f t="shared" si="0"/>
        <v>-8.1288914171325055E-2</v>
      </c>
      <c r="AJ3">
        <f t="shared" si="0"/>
        <v>5.1030700263268891E-2</v>
      </c>
      <c r="AK3">
        <f t="shared" si="0"/>
        <v>0</v>
      </c>
      <c r="AL3">
        <f t="shared" si="0"/>
        <v>0</v>
      </c>
      <c r="AM3">
        <f t="shared" si="0"/>
        <v>-1.1819215946252836E-2</v>
      </c>
      <c r="AN3">
        <f t="shared" si="0"/>
        <v>1.7422946905227815E-2</v>
      </c>
      <c r="AO3">
        <f t="shared" si="0"/>
        <v>-1.1481077071564101</v>
      </c>
      <c r="AP3">
        <f t="shared" si="0"/>
        <v>3.1352833479523841E-2</v>
      </c>
    </row>
    <row r="4" spans="1:42" x14ac:dyDescent="0.2">
      <c r="A4">
        <v>15</v>
      </c>
      <c r="B4" t="s">
        <v>31</v>
      </c>
      <c r="C4" t="s">
        <v>32</v>
      </c>
      <c r="D4">
        <v>-0.60969261522923501</v>
      </c>
      <c r="E4">
        <v>0.138062099257106</v>
      </c>
      <c r="F4">
        <v>0.48334263796420202</v>
      </c>
      <c r="G4">
        <v>0.105359775623122</v>
      </c>
      <c r="J4">
        <v>-0.169984876181735</v>
      </c>
      <c r="K4">
        <v>0.15795264532325201</v>
      </c>
      <c r="L4">
        <v>0.64182746522725898</v>
      </c>
      <c r="M4">
        <v>0.29033280221749003</v>
      </c>
      <c r="N4">
        <v>-3.5783070955997399E-2</v>
      </c>
      <c r="O4">
        <v>5.6079273393844997E-2</v>
      </c>
      <c r="P4">
        <v>-4.3028051468319202</v>
      </c>
      <c r="Q4">
        <v>0.296784622137237</v>
      </c>
      <c r="R4">
        <v>0</v>
      </c>
      <c r="S4">
        <v>75.764566135168195</v>
      </c>
      <c r="T4">
        <v>1457.61088090205</v>
      </c>
      <c r="U4">
        <v>6</v>
      </c>
      <c r="V4">
        <v>115</v>
      </c>
      <c r="W4">
        <v>2927.2217618041</v>
      </c>
      <c r="X4">
        <v>6.2643283497122901</v>
      </c>
      <c r="Y4">
        <v>2.85477026227858E-2</v>
      </c>
      <c r="Z4" t="s">
        <v>28</v>
      </c>
      <c r="AA4">
        <v>0.99329894773188698</v>
      </c>
      <c r="AC4">
        <f t="shared" si="1"/>
        <v>-1.7405323470872765E-2</v>
      </c>
      <c r="AD4">
        <f t="shared" si="0"/>
        <v>3.9413557530693982E-3</v>
      </c>
      <c r="AE4">
        <f t="shared" si="0"/>
        <v>1.3798321893514856E-2</v>
      </c>
      <c r="AF4">
        <f t="shared" si="0"/>
        <v>3.0077795428923235E-3</v>
      </c>
      <c r="AG4">
        <f t="shared" si="0"/>
        <v>0</v>
      </c>
      <c r="AH4">
        <f t="shared" si="0"/>
        <v>0</v>
      </c>
      <c r="AI4">
        <f t="shared" si="0"/>
        <v>-4.8526776956072356E-3</v>
      </c>
      <c r="AJ4">
        <f t="shared" si="0"/>
        <v>4.5091851471705567E-3</v>
      </c>
      <c r="AK4">
        <f t="shared" si="0"/>
        <v>1.8322699612444183E-2</v>
      </c>
      <c r="AL4">
        <f t="shared" si="0"/>
        <v>8.2883344993449903E-3</v>
      </c>
      <c r="AM4">
        <f t="shared" si="0"/>
        <v>-1.0215244685818573E-3</v>
      </c>
      <c r="AN4">
        <f t="shared" si="0"/>
        <v>1.6009344201493908E-3</v>
      </c>
      <c r="AO4">
        <f t="shared" si="0"/>
        <v>-0.12283520177554985</v>
      </c>
      <c r="AP4">
        <f t="shared" si="0"/>
        <v>8.4725191357896933E-3</v>
      </c>
    </row>
    <row r="5" spans="1:42" x14ac:dyDescent="0.2">
      <c r="A5">
        <v>8</v>
      </c>
      <c r="B5" t="s">
        <v>33</v>
      </c>
      <c r="C5" t="s">
        <v>34</v>
      </c>
      <c r="D5">
        <v>-0.54978097458356401</v>
      </c>
      <c r="E5">
        <v>0.13521240509580101</v>
      </c>
      <c r="F5">
        <v>0.47810820271101601</v>
      </c>
      <c r="G5">
        <v>0.105178875933438</v>
      </c>
      <c r="J5">
        <v>-0.17368342340877099</v>
      </c>
      <c r="K5">
        <v>0.15545237223143399</v>
      </c>
      <c r="N5">
        <v>-3.5769962693793303E-2</v>
      </c>
      <c r="O5">
        <v>5.61067582377529E-2</v>
      </c>
      <c r="P5">
        <v>-3.69358041012456</v>
      </c>
      <c r="Q5">
        <v>0.100685519755821</v>
      </c>
      <c r="R5">
        <v>0</v>
      </c>
      <c r="S5">
        <v>11.848590959805399</v>
      </c>
      <c r="T5">
        <v>1460.0984868805599</v>
      </c>
      <c r="U5">
        <v>5</v>
      </c>
      <c r="V5">
        <v>115</v>
      </c>
      <c r="W5">
        <v>2930.1969737611198</v>
      </c>
      <c r="X5">
        <v>9.2395403067284896</v>
      </c>
      <c r="Y5">
        <v>6.4492928284845203E-3</v>
      </c>
      <c r="Z5" t="s">
        <v>28</v>
      </c>
      <c r="AA5">
        <v>0.99974824056037104</v>
      </c>
      <c r="AC5">
        <f t="shared" si="1"/>
        <v>-3.5456984966190097E-3</v>
      </c>
      <c r="AD5">
        <f t="shared" si="0"/>
        <v>8.7202439450649333E-4</v>
      </c>
      <c r="AE5">
        <f t="shared" si="0"/>
        <v>3.0834598029837786E-3</v>
      </c>
      <c r="AF5">
        <f t="shared" si="0"/>
        <v>6.7832937026558477E-4</v>
      </c>
      <c r="AG5">
        <f t="shared" si="0"/>
        <v>0</v>
      </c>
      <c r="AH5">
        <f t="shared" si="0"/>
        <v>0</v>
      </c>
      <c r="AI5">
        <f t="shared" si="0"/>
        <v>-1.1201352570168273E-3</v>
      </c>
      <c r="AJ5">
        <f t="shared" si="0"/>
        <v>1.0025578694030934E-3</v>
      </c>
      <c r="AK5">
        <f t="shared" si="0"/>
        <v>0</v>
      </c>
      <c r="AL5">
        <f t="shared" si="0"/>
        <v>0</v>
      </c>
      <c r="AM5">
        <f t="shared" si="0"/>
        <v>-2.3069096387623997E-4</v>
      </c>
      <c r="AN5">
        <f t="shared" si="0"/>
        <v>3.6184891353225457E-4</v>
      </c>
      <c r="AO5">
        <f t="shared" si="0"/>
        <v>-2.3820981650447239E-2</v>
      </c>
      <c r="AP5">
        <f t="shared" si="0"/>
        <v>6.4935040049345289E-4</v>
      </c>
    </row>
    <row r="6" spans="1:42" x14ac:dyDescent="0.2">
      <c r="A6">
        <v>3</v>
      </c>
      <c r="B6" t="s">
        <v>35</v>
      </c>
      <c r="C6" t="s">
        <v>36</v>
      </c>
      <c r="F6">
        <v>0.445664212014938</v>
      </c>
      <c r="G6">
        <v>0.106230241931111</v>
      </c>
      <c r="H6">
        <v>0.23725811953355799</v>
      </c>
      <c r="I6">
        <v>9.9498671445208103E-2</v>
      </c>
      <c r="J6">
        <v>-4.8974133501151103E-2</v>
      </c>
      <c r="K6">
        <v>0.14062186185164499</v>
      </c>
      <c r="N6">
        <v>-3.9103411572422801E-2</v>
      </c>
      <c r="O6">
        <v>5.6256845552919502E-2</v>
      </c>
      <c r="P6">
        <v>-3.6320829018226899</v>
      </c>
      <c r="Q6">
        <v>9.6136619525335601E-2</v>
      </c>
      <c r="R6">
        <v>0</v>
      </c>
      <c r="S6">
        <v>8.37411288041997</v>
      </c>
      <c r="T6">
        <v>1464.3178288624499</v>
      </c>
      <c r="U6">
        <v>5</v>
      </c>
      <c r="V6">
        <v>115</v>
      </c>
      <c r="W6">
        <v>2938.6356577248898</v>
      </c>
      <c r="X6">
        <v>17.678224270502099</v>
      </c>
      <c r="Y6" s="1">
        <v>9.4858260515776898E-5</v>
      </c>
      <c r="Z6" t="s">
        <v>28</v>
      </c>
      <c r="AA6">
        <v>0.99984309882088696</v>
      </c>
      <c r="AC6">
        <f t="shared" si="1"/>
        <v>0</v>
      </c>
      <c r="AD6">
        <f t="shared" si="0"/>
        <v>0</v>
      </c>
      <c r="AE6">
        <f t="shared" si="0"/>
        <v>4.2274931925871415E-5</v>
      </c>
      <c r="AF6">
        <f t="shared" si="0"/>
        <v>1.0076815963755333E-5</v>
      </c>
      <c r="AG6">
        <f t="shared" si="0"/>
        <v>2.250589251219758E-5</v>
      </c>
      <c r="AH6">
        <f t="shared" si="0"/>
        <v>9.4382708969232424E-6</v>
      </c>
      <c r="AI6">
        <f t="shared" si="0"/>
        <v>-4.6456011141866281E-6</v>
      </c>
      <c r="AJ6">
        <f t="shared" si="0"/>
        <v>1.3339145205736929E-5</v>
      </c>
      <c r="AK6">
        <f t="shared" si="0"/>
        <v>0</v>
      </c>
      <c r="AL6">
        <f t="shared" si="0"/>
        <v>0</v>
      </c>
      <c r="AM6">
        <f t="shared" si="0"/>
        <v>-3.7092816019925272E-6</v>
      </c>
      <c r="AN6">
        <f t="shared" si="0"/>
        <v>5.3364265112546634E-6</v>
      </c>
      <c r="AO6">
        <f t="shared" si="0"/>
        <v>-3.4453306611599566E-4</v>
      </c>
      <c r="AP6">
        <f t="shared" si="0"/>
        <v>9.1193525000404081E-6</v>
      </c>
    </row>
    <row r="7" spans="1:42" x14ac:dyDescent="0.2">
      <c r="A7">
        <v>10</v>
      </c>
      <c r="B7" t="s">
        <v>37</v>
      </c>
      <c r="C7" t="s">
        <v>38</v>
      </c>
      <c r="F7">
        <v>0.43945828488476801</v>
      </c>
      <c r="G7">
        <v>0.10665383560418</v>
      </c>
      <c r="H7">
        <v>0.223531217422935</v>
      </c>
      <c r="I7">
        <v>9.9804677371293102E-2</v>
      </c>
      <c r="J7">
        <v>-3.805403760283E-2</v>
      </c>
      <c r="K7">
        <v>0.141996269666464</v>
      </c>
      <c r="L7">
        <v>0.35907446059485099</v>
      </c>
      <c r="M7">
        <v>0.28575766110303502</v>
      </c>
      <c r="N7">
        <v>-3.9321556705032103E-2</v>
      </c>
      <c r="O7">
        <v>5.6245421433970599E-2</v>
      </c>
      <c r="P7">
        <v>-3.9609147593433001</v>
      </c>
      <c r="Q7">
        <v>0.28368406761933401</v>
      </c>
      <c r="R7">
        <v>0</v>
      </c>
      <c r="S7">
        <v>66.970040289312294</v>
      </c>
      <c r="T7">
        <v>1463.4809111959401</v>
      </c>
      <c r="U7">
        <v>6</v>
      </c>
      <c r="V7">
        <v>115</v>
      </c>
      <c r="W7">
        <v>2938.9618223918801</v>
      </c>
      <c r="X7">
        <v>18.0043889374865</v>
      </c>
      <c r="Y7" s="1">
        <v>8.0584107238436799E-5</v>
      </c>
      <c r="Z7" t="s">
        <v>28</v>
      </c>
      <c r="AA7">
        <v>0.99992368292812595</v>
      </c>
      <c r="AC7">
        <f t="shared" si="1"/>
        <v>0</v>
      </c>
      <c r="AD7">
        <f t="shared" si="0"/>
        <v>0</v>
      </c>
      <c r="AE7">
        <f t="shared" si="0"/>
        <v>3.5413353555973657E-5</v>
      </c>
      <c r="AF7">
        <f t="shared" si="0"/>
        <v>8.5946041257178497E-6</v>
      </c>
      <c r="AG7">
        <f t="shared" si="0"/>
        <v>1.8013063595948127E-5</v>
      </c>
      <c r="AH7">
        <f t="shared" si="0"/>
        <v>8.0426708241858697E-6</v>
      </c>
      <c r="AI7">
        <f t="shared" si="0"/>
        <v>-3.0665506470419593E-6</v>
      </c>
      <c r="AJ7">
        <f t="shared" si="0"/>
        <v>1.1442642622260325E-5</v>
      </c>
      <c r="AK7">
        <f t="shared" si="0"/>
        <v>2.893569483915932E-5</v>
      </c>
      <c r="AL7">
        <f t="shared" si="0"/>
        <v>2.3027526006531854E-5</v>
      </c>
      <c r="AM7">
        <f t="shared" si="0"/>
        <v>-3.1686925423005803E-6</v>
      </c>
      <c r="AN7">
        <f t="shared" si="0"/>
        <v>4.5324870725061589E-6</v>
      </c>
      <c r="AO7">
        <f t="shared" si="0"/>
        <v>-3.1918677972922759E-4</v>
      </c>
      <c r="AP7">
        <f t="shared" si="0"/>
        <v>2.2860427326872368E-5</v>
      </c>
    </row>
    <row r="8" spans="1:42" x14ac:dyDescent="0.2">
      <c r="A8">
        <v>11</v>
      </c>
      <c r="B8" t="s">
        <v>39</v>
      </c>
      <c r="C8" t="s">
        <v>40</v>
      </c>
      <c r="D8">
        <v>-0.49962598552520099</v>
      </c>
      <c r="E8">
        <v>0.12735946305874901</v>
      </c>
      <c r="H8">
        <v>0.25524520233771802</v>
      </c>
      <c r="I8">
        <v>0.112934761985855</v>
      </c>
      <c r="J8">
        <v>-8.9880326804073207E-3</v>
      </c>
      <c r="K8">
        <v>0.13773430503589501</v>
      </c>
      <c r="L8">
        <v>0.52233795005445305</v>
      </c>
      <c r="M8">
        <v>0.289142556172022</v>
      </c>
      <c r="N8">
        <v>-3.9041737242091097E-2</v>
      </c>
      <c r="O8">
        <v>5.6086717122163503E-2</v>
      </c>
      <c r="P8">
        <v>-4.0753181078164999</v>
      </c>
      <c r="Q8">
        <v>0.28825229084834397</v>
      </c>
      <c r="R8">
        <v>0</v>
      </c>
      <c r="S8">
        <v>63.171919817193498</v>
      </c>
      <c r="T8">
        <v>1464.5341467293699</v>
      </c>
      <c r="U8">
        <v>6</v>
      </c>
      <c r="V8">
        <v>115</v>
      </c>
      <c r="W8">
        <v>2941.0682934587298</v>
      </c>
      <c r="X8">
        <v>20.1108600043408</v>
      </c>
      <c r="Y8" s="1">
        <v>2.8108328377795698E-5</v>
      </c>
      <c r="Z8" t="s">
        <v>28</v>
      </c>
      <c r="AA8">
        <v>0.99995179125650302</v>
      </c>
      <c r="AC8">
        <f t="shared" si="1"/>
        <v>-1.4043651267222149E-5</v>
      </c>
      <c r="AD8">
        <f t="shared" si="0"/>
        <v>3.5798616096750579E-6</v>
      </c>
      <c r="AE8">
        <f t="shared" si="0"/>
        <v>0</v>
      </c>
      <c r="AF8">
        <f t="shared" si="0"/>
        <v>0</v>
      </c>
      <c r="AG8">
        <f t="shared" si="0"/>
        <v>7.1745159641654844E-6</v>
      </c>
      <c r="AH8">
        <f t="shared" si="0"/>
        <v>3.1744073751666112E-6</v>
      </c>
      <c r="AI8">
        <f t="shared" si="0"/>
        <v>-2.5263857405124823E-7</v>
      </c>
      <c r="AJ8">
        <f t="shared" si="0"/>
        <v>3.8714810748364169E-6</v>
      </c>
      <c r="AK8">
        <f t="shared" si="0"/>
        <v>1.4682046624315214E-5</v>
      </c>
      <c r="AL8">
        <f t="shared" si="0"/>
        <v>8.1273139168784335E-6</v>
      </c>
      <c r="AM8">
        <f t="shared" si="0"/>
        <v>-1.0973979708403123E-6</v>
      </c>
      <c r="AN8">
        <f t="shared" si="0"/>
        <v>1.5765038625023082E-6</v>
      </c>
      <c r="AO8">
        <f t="shared" si="0"/>
        <v>-1.1455037961848319E-4</v>
      </c>
      <c r="AP8">
        <f t="shared" si="0"/>
        <v>8.1022900468171268E-6</v>
      </c>
    </row>
    <row r="9" spans="1:42" x14ac:dyDescent="0.2">
      <c r="A9">
        <v>13</v>
      </c>
      <c r="B9" t="s">
        <v>41</v>
      </c>
      <c r="C9" t="s">
        <v>42</v>
      </c>
      <c r="F9">
        <v>0.43528590440964998</v>
      </c>
      <c r="G9">
        <v>0.10908612052609599</v>
      </c>
      <c r="J9">
        <v>-2.2035706046909698E-3</v>
      </c>
      <c r="K9">
        <v>0.14087983396091799</v>
      </c>
      <c r="L9">
        <v>0.428937036861681</v>
      </c>
      <c r="M9">
        <v>0.28441487521612102</v>
      </c>
      <c r="N9">
        <v>-3.7888141020804199E-2</v>
      </c>
      <c r="O9">
        <v>5.6217344659244203E-2</v>
      </c>
      <c r="P9">
        <v>-4.0277078832235702</v>
      </c>
      <c r="Q9">
        <v>0.28354380568405302</v>
      </c>
      <c r="R9">
        <v>0</v>
      </c>
      <c r="S9">
        <v>65.522807907826902</v>
      </c>
      <c r="T9">
        <v>1466.1480848645899</v>
      </c>
      <c r="U9">
        <v>5</v>
      </c>
      <c r="V9">
        <v>115</v>
      </c>
      <c r="W9">
        <v>2942.2961697291798</v>
      </c>
      <c r="X9">
        <v>21.3387362747849</v>
      </c>
      <c r="Y9" s="1">
        <v>1.5212657030967501E-5</v>
      </c>
      <c r="Z9" t="s">
        <v>28</v>
      </c>
      <c r="AA9">
        <v>0.99996700391353399</v>
      </c>
      <c r="AC9">
        <f t="shared" si="1"/>
        <v>0</v>
      </c>
      <c r="AD9">
        <f t="shared" si="0"/>
        <v>0</v>
      </c>
      <c r="AE9">
        <f t="shared" si="0"/>
        <v>6.6218551741985093E-6</v>
      </c>
      <c r="AF9">
        <f t="shared" si="0"/>
        <v>1.6594897384022824E-6</v>
      </c>
      <c r="AG9">
        <f t="shared" si="0"/>
        <v>0</v>
      </c>
      <c r="AH9">
        <f t="shared" si="0"/>
        <v>0</v>
      </c>
      <c r="AI9">
        <f t="shared" si="0"/>
        <v>-3.3522163852685386E-8</v>
      </c>
      <c r="AJ9">
        <f t="shared" si="0"/>
        <v>2.1431565966270934E-6</v>
      </c>
      <c r="AK9">
        <f t="shared" si="0"/>
        <v>6.5252720296562177E-6</v>
      </c>
      <c r="AL9">
        <f t="shared" si="0"/>
        <v>4.3267059511682679E-6</v>
      </c>
      <c r="AM9">
        <f t="shared" si="0"/>
        <v>-5.7637929489042513E-7</v>
      </c>
      <c r="AN9">
        <f t="shared" si="0"/>
        <v>8.5521518349277465E-7</v>
      </c>
      <c r="AO9">
        <f t="shared" si="0"/>
        <v>-6.1272138648404273E-5</v>
      </c>
      <c r="AP9">
        <f t="shared" si="0"/>
        <v>4.3134546691267916E-6</v>
      </c>
    </row>
    <row r="10" spans="1:42" x14ac:dyDescent="0.2">
      <c r="A10">
        <v>4</v>
      </c>
      <c r="B10" t="s">
        <v>43</v>
      </c>
      <c r="C10" t="s">
        <v>44</v>
      </c>
      <c r="D10">
        <v>-0.476017832069485</v>
      </c>
      <c r="E10">
        <v>0.12766902540786301</v>
      </c>
      <c r="H10">
        <v>0.282747454745576</v>
      </c>
      <c r="I10">
        <v>0.112734296880107</v>
      </c>
      <c r="J10">
        <v>-2.0546734554950302E-2</v>
      </c>
      <c r="K10">
        <v>0.137075351325848</v>
      </c>
      <c r="N10">
        <v>-3.8815746925229599E-2</v>
      </c>
      <c r="O10">
        <v>5.6102105327208503E-2</v>
      </c>
      <c r="P10">
        <v>-3.58946240367748</v>
      </c>
      <c r="Q10">
        <v>9.1673521069379094E-2</v>
      </c>
      <c r="R10">
        <v>0</v>
      </c>
      <c r="S10">
        <v>8.9815689334616593</v>
      </c>
      <c r="T10">
        <v>1466.2516041444901</v>
      </c>
      <c r="U10">
        <v>5</v>
      </c>
      <c r="V10">
        <v>115</v>
      </c>
      <c r="W10">
        <v>2942.5032082889802</v>
      </c>
      <c r="X10">
        <v>21.545774834586599</v>
      </c>
      <c r="Y10" s="1">
        <v>1.37166236293256E-5</v>
      </c>
      <c r="Z10" t="s">
        <v>28</v>
      </c>
      <c r="AA10">
        <v>0.99998072053716403</v>
      </c>
      <c r="AC10">
        <f t="shared" si="1"/>
        <v>-6.5293574433446429E-6</v>
      </c>
      <c r="AD10">
        <f t="shared" si="0"/>
        <v>1.7511879706424642E-6</v>
      </c>
      <c r="AE10">
        <f t="shared" si="0"/>
        <v>0</v>
      </c>
      <c r="AF10">
        <f t="shared" si="0"/>
        <v>0</v>
      </c>
      <c r="AG10">
        <f t="shared" si="0"/>
        <v>3.8783404188948383E-6</v>
      </c>
      <c r="AH10">
        <f t="shared" si="0"/>
        <v>1.5463339204210829E-6</v>
      </c>
      <c r="AI10">
        <f t="shared" si="0"/>
        <v>-2.8183182470191209E-7</v>
      </c>
      <c r="AJ10">
        <f t="shared" si="0"/>
        <v>1.8802110029942349E-6</v>
      </c>
      <c r="AK10">
        <f t="shared" si="0"/>
        <v>0</v>
      </c>
      <c r="AL10">
        <f t="shared" si="0"/>
        <v>0</v>
      </c>
      <c r="AM10">
        <f t="shared" si="0"/>
        <v>-5.3242099146452684E-7</v>
      </c>
      <c r="AN10">
        <f t="shared" si="0"/>
        <v>7.695314635861018E-7</v>
      </c>
      <c r="AO10">
        <f t="shared" si="0"/>
        <v>-4.9235304822858387E-5</v>
      </c>
      <c r="AP10">
        <f t="shared" si="0"/>
        <v>1.2574511852837235E-6</v>
      </c>
    </row>
    <row r="11" spans="1:42" x14ac:dyDescent="0.2">
      <c r="A11">
        <v>6</v>
      </c>
      <c r="B11" t="s">
        <v>45</v>
      </c>
      <c r="C11" t="s">
        <v>46</v>
      </c>
      <c r="F11">
        <v>0.443535355152822</v>
      </c>
      <c r="G11">
        <v>0.108842207070718</v>
      </c>
      <c r="J11">
        <v>-1.47355696738587E-2</v>
      </c>
      <c r="K11">
        <v>0.13935904789672199</v>
      </c>
      <c r="N11">
        <v>-3.7579950216074701E-2</v>
      </c>
      <c r="O11">
        <v>5.6224277045240197E-2</v>
      </c>
      <c r="P11">
        <v>-3.6338417139091401</v>
      </c>
      <c r="Q11">
        <v>9.6947292923142206E-2</v>
      </c>
      <c r="R11">
        <v>0</v>
      </c>
      <c r="S11">
        <v>8.2743423560821494</v>
      </c>
      <c r="T11">
        <v>1467.35093576756</v>
      </c>
      <c r="U11">
        <v>4</v>
      </c>
      <c r="V11">
        <v>115</v>
      </c>
      <c r="W11">
        <v>2942.7018715351301</v>
      </c>
      <c r="X11">
        <v>21.744438080735101</v>
      </c>
      <c r="Y11" s="1">
        <v>1.24196125178891E-5</v>
      </c>
      <c r="Z11" t="s">
        <v>28</v>
      </c>
      <c r="AA11">
        <v>0.99999314014968199</v>
      </c>
      <c r="AC11">
        <f t="shared" si="1"/>
        <v>0</v>
      </c>
      <c r="AD11">
        <f t="shared" si="0"/>
        <v>0</v>
      </c>
      <c r="AE11">
        <f t="shared" si="0"/>
        <v>5.5085372489823756E-6</v>
      </c>
      <c r="AF11">
        <f t="shared" si="0"/>
        <v>1.3517780374101668E-6</v>
      </c>
      <c r="AG11">
        <f t="shared" si="0"/>
        <v>0</v>
      </c>
      <c r="AH11">
        <f t="shared" si="0"/>
        <v>0</v>
      </c>
      <c r="AI11">
        <f t="shared" si="0"/>
        <v>-1.8301006557968253E-7</v>
      </c>
      <c r="AJ11">
        <f t="shared" si="0"/>
        <v>1.7307853757392351E-6</v>
      </c>
      <c r="AK11">
        <f t="shared" si="0"/>
        <v>0</v>
      </c>
      <c r="AL11">
        <f t="shared" si="0"/>
        <v>0</v>
      </c>
      <c r="AM11">
        <f t="shared" si="0"/>
        <v>-4.6672842012521056E-7</v>
      </c>
      <c r="AN11">
        <f t="shared" si="0"/>
        <v>6.9828373500032995E-7</v>
      </c>
      <c r="AO11">
        <f t="shared" si="0"/>
        <v>-4.513090603809354E-5</v>
      </c>
      <c r="AP11">
        <f t="shared" si="0"/>
        <v>1.2040478127637184E-6</v>
      </c>
    </row>
    <row r="12" spans="1:42" x14ac:dyDescent="0.2">
      <c r="A12">
        <v>14</v>
      </c>
      <c r="B12" t="s">
        <v>47</v>
      </c>
      <c r="C12" t="s">
        <v>48</v>
      </c>
      <c r="D12">
        <v>-0.47449556972142998</v>
      </c>
      <c r="E12">
        <v>0.12527132835222299</v>
      </c>
      <c r="J12">
        <v>4.0827392456019303E-2</v>
      </c>
      <c r="K12">
        <v>0.133015681245467</v>
      </c>
      <c r="L12">
        <v>0.60733964923783901</v>
      </c>
      <c r="M12">
        <v>0.28697772350838902</v>
      </c>
      <c r="N12">
        <v>-3.7517384272233702E-2</v>
      </c>
      <c r="O12">
        <v>5.6046634794158702E-2</v>
      </c>
      <c r="P12">
        <v>-4.1601705118718497</v>
      </c>
      <c r="Q12">
        <v>0.28721269246125902</v>
      </c>
      <c r="R12">
        <v>0</v>
      </c>
      <c r="S12">
        <v>62.252867017271697</v>
      </c>
      <c r="T12">
        <v>1467.2064090292099</v>
      </c>
      <c r="U12">
        <v>5</v>
      </c>
      <c r="V12">
        <v>115</v>
      </c>
      <c r="W12">
        <v>2944.4128180584298</v>
      </c>
      <c r="X12">
        <v>23.4553846040344</v>
      </c>
      <c r="Y12" s="1">
        <v>5.2793533368249101E-6</v>
      </c>
      <c r="Z12" t="s">
        <v>28</v>
      </c>
      <c r="AA12">
        <v>0.99999841950301804</v>
      </c>
      <c r="AC12">
        <f t="shared" si="1"/>
        <v>-2.505029769317468E-6</v>
      </c>
      <c r="AD12">
        <f t="shared" si="0"/>
        <v>6.6135160534479739E-7</v>
      </c>
      <c r="AE12">
        <f t="shared" si="0"/>
        <v>0</v>
      </c>
      <c r="AF12">
        <f t="shared" si="0"/>
        <v>0</v>
      </c>
      <c r="AG12">
        <f t="shared" si="0"/>
        <v>0</v>
      </c>
      <c r="AH12">
        <f t="shared" si="0"/>
        <v>0</v>
      </c>
      <c r="AI12">
        <f t="shared" si="0"/>
        <v>2.1554223059654566E-7</v>
      </c>
      <c r="AJ12">
        <f t="shared" si="0"/>
        <v>7.0223678063329481E-7</v>
      </c>
      <c r="AK12">
        <f t="shared" si="0"/>
        <v>3.2063606037898559E-6</v>
      </c>
      <c r="AL12">
        <f t="shared" si="0"/>
        <v>1.5150568021984301E-6</v>
      </c>
      <c r="AM12">
        <f t="shared" si="0"/>
        <v>-1.980675278465594E-7</v>
      </c>
      <c r="AN12">
        <f t="shared" si="0"/>
        <v>2.9588998841834883E-7</v>
      </c>
      <c r="AO12">
        <f t="shared" si="0"/>
        <v>-2.1963010073611243E-5</v>
      </c>
      <c r="AP12">
        <f t="shared" si="0"/>
        <v>1.5162972863238144E-6</v>
      </c>
    </row>
    <row r="13" spans="1:42" x14ac:dyDescent="0.2">
      <c r="A13">
        <v>7</v>
      </c>
      <c r="B13" t="s">
        <v>49</v>
      </c>
      <c r="C13" t="s">
        <v>50</v>
      </c>
      <c r="D13">
        <v>-0.43874638894750401</v>
      </c>
      <c r="E13">
        <v>0.12502754797634399</v>
      </c>
      <c r="J13">
        <v>3.3037197627727E-2</v>
      </c>
      <c r="K13">
        <v>0.13175853659308301</v>
      </c>
      <c r="N13">
        <v>-3.7185730855218903E-2</v>
      </c>
      <c r="O13">
        <v>5.6062053256922699E-2</v>
      </c>
      <c r="P13">
        <v>-3.5927590717029401</v>
      </c>
      <c r="Q13">
        <v>9.2032977161761301E-2</v>
      </c>
      <c r="R13">
        <v>0</v>
      </c>
      <c r="S13">
        <v>7.9440223348060099</v>
      </c>
      <c r="T13">
        <v>1469.5455846563</v>
      </c>
      <c r="U13">
        <v>4</v>
      </c>
      <c r="V13">
        <v>115</v>
      </c>
      <c r="W13">
        <v>2947.09116931259</v>
      </c>
      <c r="X13">
        <v>26.133735858201401</v>
      </c>
      <c r="Y13" s="1">
        <v>1.3835158671800699E-6</v>
      </c>
      <c r="Z13" t="s">
        <v>28</v>
      </c>
      <c r="AA13">
        <v>0.99999980301888602</v>
      </c>
      <c r="AC13">
        <f t="shared" si="1"/>
        <v>-6.0701259077683023E-7</v>
      </c>
      <c r="AD13">
        <f t="shared" si="0"/>
        <v>1.7297759645988936E-7</v>
      </c>
      <c r="AE13">
        <f t="shared" si="0"/>
        <v>0</v>
      </c>
      <c r="AF13">
        <f t="shared" si="0"/>
        <v>0</v>
      </c>
      <c r="AG13">
        <f t="shared" si="0"/>
        <v>0</v>
      </c>
      <c r="AH13">
        <f t="shared" si="0"/>
        <v>0</v>
      </c>
      <c r="AI13">
        <f t="shared" si="0"/>
        <v>4.5707487125124071E-8</v>
      </c>
      <c r="AJ13">
        <f t="shared" si="0"/>
        <v>1.822900260129562E-7</v>
      </c>
      <c r="AK13">
        <f t="shared" si="0"/>
        <v>0</v>
      </c>
      <c r="AL13">
        <f t="shared" si="0"/>
        <v>0</v>
      </c>
      <c r="AM13">
        <f t="shared" si="0"/>
        <v>-5.1447048670882863E-8</v>
      </c>
      <c r="AN13">
        <f t="shared" si="0"/>
        <v>7.756274022764667E-8</v>
      </c>
      <c r="AO13">
        <f t="shared" si="0"/>
        <v>-4.9706391826561561E-6</v>
      </c>
      <c r="AP13">
        <f t="shared" si="0"/>
        <v>1.2732908420711777E-7</v>
      </c>
    </row>
    <row r="14" spans="1:42" x14ac:dyDescent="0.2">
      <c r="A14">
        <v>9</v>
      </c>
      <c r="B14" t="s">
        <v>51</v>
      </c>
      <c r="C14" t="s">
        <v>52</v>
      </c>
      <c r="H14">
        <v>0.235250396848069</v>
      </c>
      <c r="I14">
        <v>0.115098505024415</v>
      </c>
      <c r="J14">
        <v>0.120648738645416</v>
      </c>
      <c r="K14">
        <v>0.12467589961870899</v>
      </c>
      <c r="L14">
        <v>0.40951157156742102</v>
      </c>
      <c r="M14">
        <v>0.28184218948318501</v>
      </c>
      <c r="N14">
        <v>-3.9941328646030699E-2</v>
      </c>
      <c r="O14">
        <v>5.6184393199487398E-2</v>
      </c>
      <c r="P14">
        <v>-3.9268828536779701</v>
      </c>
      <c r="Q14">
        <v>0.27801247393373402</v>
      </c>
      <c r="R14">
        <v>0</v>
      </c>
      <c r="S14">
        <v>56.875765027974303</v>
      </c>
      <c r="T14">
        <v>1471.3156949982299</v>
      </c>
      <c r="U14">
        <v>5</v>
      </c>
      <c r="V14">
        <v>115</v>
      </c>
      <c r="W14">
        <v>2952.6313899964598</v>
      </c>
      <c r="X14">
        <v>31.673956542070801</v>
      </c>
      <c r="Y14" s="1">
        <v>8.6684312387619896E-8</v>
      </c>
      <c r="Z14" t="s">
        <v>28</v>
      </c>
      <c r="AA14">
        <v>0.99999988970319797</v>
      </c>
      <c r="AC14">
        <f t="shared" si="1"/>
        <v>0</v>
      </c>
      <c r="AD14">
        <f t="shared" si="0"/>
        <v>0</v>
      </c>
      <c r="AE14">
        <f t="shared" si="0"/>
        <v>0</v>
      </c>
      <c r="AF14">
        <f t="shared" si="0"/>
        <v>0</v>
      </c>
      <c r="AG14">
        <f t="shared" si="0"/>
        <v>2.0392518889689564E-8</v>
      </c>
      <c r="AH14">
        <f t="shared" si="0"/>
        <v>9.9772347648844287E-9</v>
      </c>
      <c r="AI14">
        <f t="shared" si="0"/>
        <v>1.045835294991155E-8</v>
      </c>
      <c r="AJ14">
        <f t="shared" si="0"/>
        <v>1.0807444629755711E-8</v>
      </c>
      <c r="AK14">
        <f t="shared" si="0"/>
        <v>3.5498228996095484E-8</v>
      </c>
      <c r="AL14">
        <f t="shared" si="0"/>
        <v>2.4431296397171169E-8</v>
      </c>
      <c r="AM14">
        <f t="shared" si="0"/>
        <v>-3.4622866095291163E-9</v>
      </c>
      <c r="AN14">
        <f t="shared" si="0"/>
        <v>4.8703054914132322E-9</v>
      </c>
      <c r="AO14">
        <f t="shared" si="0"/>
        <v>-3.4039913999780942E-7</v>
      </c>
      <c r="AP14">
        <f t="shared" si="0"/>
        <v>2.4099320138126833E-8</v>
      </c>
    </row>
    <row r="15" spans="1:42" x14ac:dyDescent="0.2">
      <c r="A15">
        <v>2</v>
      </c>
      <c r="B15" t="s">
        <v>53</v>
      </c>
      <c r="C15" t="s">
        <v>54</v>
      </c>
      <c r="H15">
        <v>0.25412248929925002</v>
      </c>
      <c r="I15">
        <v>0.114797146109684</v>
      </c>
      <c r="J15">
        <v>0.111985947212667</v>
      </c>
      <c r="K15">
        <v>0.123476724461778</v>
      </c>
      <c r="N15">
        <v>-3.9626197379141102E-2</v>
      </c>
      <c r="O15">
        <v>5.6191138245321903E-2</v>
      </c>
      <c r="P15">
        <v>-3.55233472460684</v>
      </c>
      <c r="Q15">
        <v>8.9744323733468703E-2</v>
      </c>
      <c r="R15">
        <v>0</v>
      </c>
      <c r="S15">
        <v>6.5306213572818201</v>
      </c>
      <c r="T15">
        <v>1472.44916372233</v>
      </c>
      <c r="U15">
        <v>4</v>
      </c>
      <c r="V15">
        <v>115</v>
      </c>
      <c r="W15">
        <v>2952.89832744466</v>
      </c>
      <c r="X15">
        <v>31.9408939902642</v>
      </c>
      <c r="Y15" s="1">
        <v>7.5853526819074904E-8</v>
      </c>
      <c r="Z15" t="s">
        <v>28</v>
      </c>
      <c r="AA15">
        <v>0.99999996555672499</v>
      </c>
      <c r="AC15">
        <f t="shared" si="1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1.9276087057390735E-8</v>
      </c>
      <c r="AH15">
        <f t="shared" si="0"/>
        <v>8.7077684011841751E-9</v>
      </c>
      <c r="AI15">
        <f t="shared" si="0"/>
        <v>8.4945290502555431E-9</v>
      </c>
      <c r="AJ15">
        <f t="shared" si="0"/>
        <v>9.366145030493E-9</v>
      </c>
      <c r="AK15">
        <f t="shared" si="0"/>
        <v>0</v>
      </c>
      <c r="AL15">
        <f t="shared" si="0"/>
        <v>0</v>
      </c>
      <c r="AM15">
        <f t="shared" si="0"/>
        <v>-3.0057868256366355E-9</v>
      </c>
      <c r="AN15">
        <f t="shared" si="0"/>
        <v>4.2622960118858703E-9</v>
      </c>
      <c r="AO15">
        <f t="shared" si="0"/>
        <v>-2.6945711730329598E-7</v>
      </c>
      <c r="AP15">
        <f t="shared" si="0"/>
        <v>6.8074234671764091E-9</v>
      </c>
    </row>
    <row r="16" spans="1:42" x14ac:dyDescent="0.2">
      <c r="A16">
        <v>1</v>
      </c>
      <c r="B16" t="s">
        <v>55</v>
      </c>
      <c r="C16" t="s">
        <v>56</v>
      </c>
      <c r="J16">
        <v>0.151676508192783</v>
      </c>
      <c r="K16">
        <v>0.119737987973874</v>
      </c>
      <c r="P16">
        <v>-3.5529570950738201</v>
      </c>
      <c r="Q16">
        <v>9.0395552930251893E-2</v>
      </c>
      <c r="R16">
        <v>0</v>
      </c>
      <c r="S16">
        <v>3.8897750080556199</v>
      </c>
      <c r="T16">
        <v>1475.2386541522201</v>
      </c>
      <c r="U16">
        <v>2</v>
      </c>
      <c r="V16">
        <v>115</v>
      </c>
      <c r="W16">
        <v>2954.4773083044402</v>
      </c>
      <c r="X16">
        <v>33.519874850044303</v>
      </c>
      <c r="Y16" s="1">
        <v>3.4443275143108702E-8</v>
      </c>
      <c r="Z16" t="s">
        <v>28</v>
      </c>
      <c r="AA16">
        <v>1</v>
      </c>
      <c r="AC16">
        <f t="shared" si="1"/>
        <v>0</v>
      </c>
      <c r="AD16">
        <f t="shared" si="0"/>
        <v>0</v>
      </c>
      <c r="AE16">
        <f t="shared" si="0"/>
        <v>0</v>
      </c>
      <c r="AF16">
        <f t="shared" si="0"/>
        <v>0</v>
      </c>
      <c r="AG16">
        <f t="shared" si="0"/>
        <v>0</v>
      </c>
      <c r="AH16">
        <f t="shared" si="0"/>
        <v>0</v>
      </c>
      <c r="AI16">
        <f t="shared" si="0"/>
        <v>5.2242357044300063E-9</v>
      </c>
      <c r="AJ16">
        <f t="shared" si="0"/>
        <v>4.124168464866383E-9</v>
      </c>
      <c r="AK16">
        <f t="shared" si="0"/>
        <v>0</v>
      </c>
      <c r="AL16">
        <f t="shared" si="0"/>
        <v>0</v>
      </c>
      <c r="AM16">
        <f t="shared" si="0"/>
        <v>0</v>
      </c>
      <c r="AN16">
        <f t="shared" si="0"/>
        <v>0</v>
      </c>
      <c r="AO16">
        <f t="shared" si="0"/>
        <v>-1.2237547879728781E-7</v>
      </c>
      <c r="AP16">
        <f t="shared" si="0"/>
        <v>3.1135189012901121E-9</v>
      </c>
    </row>
    <row r="18" spans="28:42" x14ac:dyDescent="0.2">
      <c r="AB18" t="s">
        <v>57</v>
      </c>
      <c r="AC18">
        <f>AVERAGE(AC2:AC16)</f>
        <v>-4.4621242487758769E-2</v>
      </c>
      <c r="AD18">
        <f t="shared" ref="AD18:AP18" si="2">AVERAGE(AD2:AD16)</f>
        <v>9.6147973305409171E-3</v>
      </c>
      <c r="AE18">
        <f t="shared" si="2"/>
        <v>3.403091169335077E-2</v>
      </c>
      <c r="AF18">
        <f t="shared" si="2"/>
        <v>6.9295292402221991E-3</v>
      </c>
      <c r="AG18">
        <f t="shared" si="2"/>
        <v>1.7689263218558651E-2</v>
      </c>
      <c r="AH18">
        <f t="shared" si="2"/>
        <v>6.1561675010423948E-3</v>
      </c>
      <c r="AI18">
        <f t="shared" si="2"/>
        <v>-1.6793146448070968E-2</v>
      </c>
      <c r="AJ18">
        <f t="shared" si="2"/>
        <v>1.1013850242856633E-2</v>
      </c>
      <c r="AK18">
        <f t="shared" si="2"/>
        <v>2.5103102050983435E-2</v>
      </c>
      <c r="AL18">
        <f t="shared" si="2"/>
        <v>1.3490095260015799E-2</v>
      </c>
      <c r="AM18">
        <f t="shared" si="2"/>
        <v>-2.5301353908864809E-3</v>
      </c>
      <c r="AN18">
        <f t="shared" si="2"/>
        <v>3.7417009697419353E-3</v>
      </c>
      <c r="AO18">
        <f t="shared" si="2"/>
        <v>-0.27036822463193821</v>
      </c>
      <c r="AP18">
        <f t="shared" si="2"/>
        <v>1.5881473278925761E-2</v>
      </c>
    </row>
    <row r="20" spans="28:42" x14ac:dyDescent="0.2">
      <c r="AC20" t="s">
        <v>58</v>
      </c>
      <c r="AD20" t="s">
        <v>59</v>
      </c>
      <c r="AE20" t="s">
        <v>60</v>
      </c>
      <c r="AF20" t="s">
        <v>61</v>
      </c>
      <c r="AG20" t="s">
        <v>62</v>
      </c>
      <c r="AH20" t="s">
        <v>63</v>
      </c>
      <c r="AI20" t="s">
        <v>64</v>
      </c>
      <c r="AJ20" t="s">
        <v>61</v>
      </c>
      <c r="AK20" t="s">
        <v>62</v>
      </c>
      <c r="AL20" t="s">
        <v>63</v>
      </c>
      <c r="AM20" t="s">
        <v>65</v>
      </c>
    </row>
    <row r="21" spans="28:42" x14ac:dyDescent="0.2">
      <c r="AB21" t="s">
        <v>66</v>
      </c>
      <c r="AC21">
        <f>AC18</f>
        <v>-4.4621242487758769E-2</v>
      </c>
      <c r="AD21">
        <f>AD18</f>
        <v>9.6147973305409171E-3</v>
      </c>
      <c r="AE21">
        <f>1.95*AD21</f>
        <v>1.8748854794554789E-2</v>
      </c>
      <c r="AF21">
        <f>AC21-AE21</f>
        <v>-6.3370097282313562E-2</v>
      </c>
      <c r="AG21">
        <f>AC21+AE21</f>
        <v>-2.587238769320398E-2</v>
      </c>
      <c r="AI21">
        <f>1.99*AD21</f>
        <v>1.9133446687776424E-2</v>
      </c>
      <c r="AJ21">
        <f>AC21-AI21</f>
        <v>-6.3754689175535201E-2</v>
      </c>
      <c r="AK21">
        <f>AC21-AI21</f>
        <v>-6.3754689175535201E-2</v>
      </c>
    </row>
    <row r="22" spans="28:42" x14ac:dyDescent="0.2">
      <c r="AB22" t="s">
        <v>67</v>
      </c>
      <c r="AC22">
        <f>AE18</f>
        <v>3.403091169335077E-2</v>
      </c>
      <c r="AD22">
        <f>AF18</f>
        <v>6.9295292402221991E-3</v>
      </c>
      <c r="AE22">
        <f>1.95*AD22</f>
        <v>1.3512582018433288E-2</v>
      </c>
      <c r="AF22">
        <f>AC22-AE22</f>
        <v>2.0518329674917481E-2</v>
      </c>
      <c r="AG22">
        <f>AC22+AE22</f>
        <v>4.7543493711784054E-2</v>
      </c>
      <c r="AI22">
        <f>1.99*AD22</f>
        <v>1.3789763188042176E-2</v>
      </c>
      <c r="AJ22">
        <f>AC22-AI22</f>
        <v>2.0241148505308594E-2</v>
      </c>
      <c r="AK22">
        <f>AC22+AI22</f>
        <v>4.7820674881392945E-2</v>
      </c>
    </row>
    <row r="23" spans="28:42" x14ac:dyDescent="0.2">
      <c r="AB23" t="s">
        <v>68</v>
      </c>
      <c r="AC23">
        <f>AG18</f>
        <v>1.7689263218558651E-2</v>
      </c>
      <c r="AD23">
        <f>AH18</f>
        <v>6.1561675010423948E-3</v>
      </c>
      <c r="AE23">
        <f>1.95*AD23</f>
        <v>1.200452662703267E-2</v>
      </c>
      <c r="AF23">
        <f>AC23-AE23</f>
        <v>5.6847365915259802E-3</v>
      </c>
      <c r="AG23">
        <f t="shared" ref="AG23:AG25" si="3">AC23+AE23</f>
        <v>2.9693789845591321E-2</v>
      </c>
      <c r="AI23">
        <f t="shared" ref="AI23:AI26" si="4">1.99*AD23</f>
        <v>1.2250773327074365E-2</v>
      </c>
      <c r="AJ23">
        <f t="shared" ref="AJ23:AJ26" si="5">AC23-AI23</f>
        <v>5.4384898914842852E-3</v>
      </c>
      <c r="AK23">
        <f t="shared" ref="AK23:AK26" si="6">AC23+AI23</f>
        <v>2.9940036545633014E-2</v>
      </c>
    </row>
    <row r="25" spans="28:42" x14ac:dyDescent="0.2">
      <c r="AB25" t="s">
        <v>69</v>
      </c>
      <c r="AC25">
        <f>AK18</f>
        <v>2.5103102050983435E-2</v>
      </c>
      <c r="AD25">
        <f>AL18</f>
        <v>1.3490095260015799E-2</v>
      </c>
      <c r="AE25">
        <f t="shared" ref="AE25:AE26" si="7">1.95*AD25</f>
        <v>2.6305685757030808E-2</v>
      </c>
      <c r="AF25">
        <f>AC25-AE25</f>
        <v>-1.2025837060473735E-3</v>
      </c>
      <c r="AG25">
        <f t="shared" si="3"/>
        <v>5.1408787808014243E-2</v>
      </c>
      <c r="AI25">
        <f t="shared" si="4"/>
        <v>2.684528956743144E-2</v>
      </c>
      <c r="AJ25">
        <f t="shared" si="5"/>
        <v>-1.7421875164480051E-3</v>
      </c>
      <c r="AK25">
        <f t="shared" si="6"/>
        <v>5.1948391618414871E-2</v>
      </c>
    </row>
    <row r="26" spans="28:42" x14ac:dyDescent="0.2">
      <c r="AB26" t="s">
        <v>70</v>
      </c>
      <c r="AC26">
        <f>AM18</f>
        <v>-2.5301353908864809E-3</v>
      </c>
      <c r="AD26">
        <f>AN18</f>
        <v>3.7417009697419353E-3</v>
      </c>
      <c r="AE26">
        <f t="shared" si="7"/>
        <v>7.2963168909967735E-3</v>
      </c>
      <c r="AF26">
        <f>AC26-AE26</f>
        <v>-9.826452281883254E-3</v>
      </c>
      <c r="AG26">
        <f>AC26+AE26</f>
        <v>4.766181500110293E-3</v>
      </c>
      <c r="AI26">
        <f t="shared" si="4"/>
        <v>7.4459849297864511E-3</v>
      </c>
      <c r="AJ26">
        <f t="shared" si="5"/>
        <v>-9.9761203206729324E-3</v>
      </c>
      <c r="AK26">
        <f t="shared" si="6"/>
        <v>4.9158495388999697E-3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ModelsCovs_muntjac_disturbance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2016-04-05T17:44:38Z</dcterms:created>
  <dcterms:modified xsi:type="dcterms:W3CDTF">2016-04-05T18:11:47Z</dcterms:modified>
</cp:coreProperties>
</file>