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chencheng/Desktop/data/occupancy/result/"/>
    </mc:Choice>
  </mc:AlternateContent>
  <bookViews>
    <workbookView xWindow="25680" yWindow="-3200" windowWidth="25520" windowHeight="15540" tabRatio="500"/>
  </bookViews>
  <sheets>
    <sheet name="ModelsCovs_wildboar_disturbance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23" i="1" l="1"/>
  <c r="AK25" i="1"/>
  <c r="AK26" i="1"/>
  <c r="AJ23" i="1"/>
  <c r="AJ25" i="1"/>
  <c r="AJ26" i="1"/>
  <c r="AI23" i="1"/>
  <c r="AI25" i="1"/>
  <c r="AI26" i="1"/>
  <c r="AG26" i="1"/>
  <c r="AG23" i="1"/>
  <c r="AG25" i="1"/>
  <c r="AF26" i="1"/>
  <c r="AF25" i="1"/>
  <c r="AF23" i="1"/>
  <c r="AE25" i="1"/>
  <c r="AE26" i="1"/>
  <c r="AE23" i="1"/>
  <c r="AD26" i="1"/>
  <c r="AC26" i="1"/>
  <c r="AD25" i="1"/>
  <c r="AC25" i="1"/>
  <c r="AD23" i="1"/>
  <c r="AC23" i="1"/>
  <c r="AK22" i="1"/>
  <c r="AJ22" i="1"/>
  <c r="AI22" i="1"/>
  <c r="AK21" i="1"/>
  <c r="AF21" i="1"/>
  <c r="AJ21" i="1"/>
  <c r="AI21" i="1"/>
  <c r="AG22" i="1"/>
  <c r="AF22" i="1"/>
  <c r="AG21" i="1"/>
  <c r="AE22" i="1"/>
  <c r="AE21" i="1"/>
  <c r="AD22" i="1"/>
  <c r="AD21" i="1"/>
  <c r="AC22" i="1"/>
  <c r="AC21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8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8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8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8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8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8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8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8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8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8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8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8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8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8" i="1"/>
</calcChain>
</file>

<file path=xl/sharedStrings.xml><?xml version="1.0" encoding="utf-8"?>
<sst xmlns="http://schemas.openxmlformats.org/spreadsheetml/2006/main" count="119" uniqueCount="84">
  <si>
    <t>model</t>
  </si>
  <si>
    <t>formula</t>
  </si>
  <si>
    <t>lam(disturbance.v)</t>
  </si>
  <si>
    <t>SElam(disturbance.v)</t>
  </si>
  <si>
    <t>lam(disturbance)</t>
  </si>
  <si>
    <t>SElam(disturbance)</t>
  </si>
  <si>
    <t>lam(ele.s)</t>
  </si>
  <si>
    <t>SElam(ele.s)</t>
  </si>
  <si>
    <t>lam(Int)</t>
  </si>
  <si>
    <t>SElam(Int)</t>
  </si>
  <si>
    <t>p(cam_angle)</t>
  </si>
  <si>
    <t>SEp(cam_angle)</t>
  </si>
  <si>
    <t>p(camhours)</t>
  </si>
  <si>
    <t>SEp(camhours)</t>
  </si>
  <si>
    <t>p(Int)</t>
  </si>
  <si>
    <t>SEp(Int)</t>
  </si>
  <si>
    <t>Converge</t>
  </si>
  <si>
    <t>CondNum</t>
  </si>
  <si>
    <t>negLogLike</t>
  </si>
  <si>
    <t>nPars</t>
  </si>
  <si>
    <t>n</t>
  </si>
  <si>
    <t>AIC</t>
  </si>
  <si>
    <t>delta</t>
  </si>
  <si>
    <t>AICwt</t>
  </si>
  <si>
    <t>Rsq</t>
  </si>
  <si>
    <t>cumltvWt</t>
  </si>
  <si>
    <t>m003</t>
  </si>
  <si>
    <t>~camhours ~ ele.s + disturbance</t>
  </si>
  <si>
    <t>NA</t>
  </si>
  <si>
    <t>m005</t>
  </si>
  <si>
    <t>~camhours ~ ele.s + disturbance + disturbance.v</t>
  </si>
  <si>
    <t>m010</t>
  </si>
  <si>
    <t>~camhours + cam_angle ~ ele.s + disturbance</t>
  </si>
  <si>
    <t>m012</t>
  </si>
  <si>
    <t>~camhours + cam_angle ~ ele.s + disturbance + disturbance.v</t>
  </si>
  <si>
    <t>m006</t>
  </si>
  <si>
    <t>~camhours ~ disturbance</t>
  </si>
  <si>
    <t>m008</t>
  </si>
  <si>
    <t>~camhours ~ disturbance + disturbance.v</t>
  </si>
  <si>
    <t>m013</t>
  </si>
  <si>
    <t>~camhours + cam_angle ~ disturbance</t>
  </si>
  <si>
    <t>m015</t>
  </si>
  <si>
    <t>~camhours + cam_angle ~ disturbance + disturbance.v</t>
  </si>
  <si>
    <t>m002</t>
  </si>
  <si>
    <t>~camhours ~ ele.s</t>
  </si>
  <si>
    <t>m004</t>
  </si>
  <si>
    <t>~camhours ~ ele.s + disturbance.v</t>
  </si>
  <si>
    <t>m001</t>
  </si>
  <si>
    <t>~1 ~ 1</t>
  </si>
  <si>
    <t>m009</t>
  </si>
  <si>
    <t>~camhours + cam_angle ~ ele.s</t>
  </si>
  <si>
    <t>m011</t>
  </si>
  <si>
    <t>~camhours + cam_angle ~ ele.s + disturbance.v</t>
  </si>
  <si>
    <t>m007</t>
  </si>
  <si>
    <t>~camhours ~ disturbance.v</t>
  </si>
  <si>
    <t>m014</t>
  </si>
  <si>
    <t>~camhours + cam_angle ~ disturbance.v</t>
  </si>
  <si>
    <t xml:space="preserve">summarize </t>
  </si>
  <si>
    <t>disturbance.v</t>
  </si>
  <si>
    <t>disturbance</t>
  </si>
  <si>
    <t>Mean</t>
  </si>
  <si>
    <t>SE</t>
  </si>
  <si>
    <t>95%CI</t>
  </si>
  <si>
    <t>low CI</t>
  </si>
  <si>
    <t>hi CI</t>
  </si>
  <si>
    <t>significant</t>
  </si>
  <si>
    <t>99%CI</t>
  </si>
  <si>
    <t>trend</t>
  </si>
  <si>
    <t>*</t>
  </si>
  <si>
    <t>ele</t>
  </si>
  <si>
    <t>camhours</t>
  </si>
  <si>
    <t>cam_angle</t>
  </si>
  <si>
    <t>~camhours ~ distP.v + distSH.v</t>
  </si>
  <si>
    <t>~camhours ~ ele.s + distP.v + distSH.v</t>
  </si>
  <si>
    <t>~camhours + cam_angle ~ distP.v + distSH.v</t>
  </si>
  <si>
    <t>~camhours + cam_angle ~ ele.s + distP.v + distSH.v</t>
  </si>
  <si>
    <t>~camhours ~ ele.s + distP.v</t>
  </si>
  <si>
    <t>~camhours ~ distP.v</t>
  </si>
  <si>
    <t>~camhours + cam_angle ~ ele.s + distP.v</t>
  </si>
  <si>
    <t>~camhours + cam_angle ~ distP.v</t>
  </si>
  <si>
    <t>~camhours ~ ele.s + distSH.v</t>
  </si>
  <si>
    <t>~camhours ~ distSH.v</t>
  </si>
  <si>
    <t>~camhours + cam_angle ~ ele.s + distSH.v</t>
  </si>
  <si>
    <t>~camhours + cam_angle ~ distSH.v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</si>
</sst>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2"/>
  <sheetViews>
    <sheetView tabSelected="1" workbookViewId="0">
      <selection activeCell="D18" sqref="D18"/>
    </sheetView>
  </sheetViews>
  <sheetFormatPr baseColWidth="10" defaultRowHeight="16" x14ac:dyDescent="0.2"/>
  <cols>
    <col min="3" max="3" width="52" customWidth="1"/>
    <col min="4" max="4" width="20" customWidth="1"/>
    <col min="28" max="29" width="12" customWidth="1"/>
    <col min="30" max="30" width="17.6640625" customWidth="1"/>
    <col min="31" max="31" width="16.5" customWidth="1"/>
  </cols>
  <sheetData>
    <row r="1" spans="1:4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10</v>
      </c>
      <c r="AL1" t="s">
        <v>11</v>
      </c>
      <c r="AM1" t="s">
        <v>12</v>
      </c>
      <c r="AN1" t="s">
        <v>13</v>
      </c>
      <c r="AO1" t="s">
        <v>14</v>
      </c>
      <c r="AP1" t="s">
        <v>15</v>
      </c>
    </row>
    <row r="2" spans="1:42" x14ac:dyDescent="0.2">
      <c r="A2">
        <v>3</v>
      </c>
      <c r="B2" t="s">
        <v>26</v>
      </c>
      <c r="C2" t="s">
        <v>27</v>
      </c>
      <c r="F2">
        <v>0.60546106941830702</v>
      </c>
      <c r="G2">
        <v>9.9562788557410298E-2</v>
      </c>
      <c r="H2">
        <v>0.217383909216181</v>
      </c>
      <c r="I2">
        <v>8.9218100126862807E-2</v>
      </c>
      <c r="J2">
        <v>0.16365969334045199</v>
      </c>
      <c r="K2">
        <v>0.15961223265144001</v>
      </c>
      <c r="N2">
        <v>6.7688734846857598E-2</v>
      </c>
      <c r="O2">
        <v>7.8969684083308997E-2</v>
      </c>
      <c r="P2">
        <v>-4.1782703894356104</v>
      </c>
      <c r="Q2">
        <v>0.13448526035056399</v>
      </c>
      <c r="R2">
        <v>0</v>
      </c>
      <c r="S2">
        <v>13.1385979051416</v>
      </c>
      <c r="T2">
        <v>1262.06681360732</v>
      </c>
      <c r="U2">
        <v>5</v>
      </c>
      <c r="V2">
        <v>115</v>
      </c>
      <c r="W2">
        <v>2534.13362721464</v>
      </c>
      <c r="X2">
        <v>0</v>
      </c>
      <c r="Y2">
        <v>0.41292957193910701</v>
      </c>
      <c r="Z2" t="s">
        <v>28</v>
      </c>
      <c r="AA2">
        <v>0.41292957193910701</v>
      </c>
      <c r="AC2">
        <f>D2*$Y2</f>
        <v>0</v>
      </c>
      <c r="AD2">
        <f t="shared" ref="AD2:AP2" si="0">E2*$Y2</f>
        <v>0</v>
      </c>
      <c r="AE2">
        <f t="shared" si="0"/>
        <v>0.25001278022069545</v>
      </c>
      <c r="AF2">
        <f t="shared" si="0"/>
        <v>4.1112419660075256E-2</v>
      </c>
      <c r="AG2">
        <f t="shared" si="0"/>
        <v>8.9764244579087327E-2</v>
      </c>
      <c r="AH2">
        <f t="shared" si="0"/>
        <v>3.6840791894605845E-2</v>
      </c>
      <c r="AI2">
        <f t="shared" si="0"/>
        <v>6.7579927114758367E-2</v>
      </c>
      <c r="AJ2">
        <f t="shared" si="0"/>
        <v>6.5908610905004286E-2</v>
      </c>
      <c r="AK2">
        <f t="shared" si="0"/>
        <v>0</v>
      </c>
      <c r="AL2">
        <f t="shared" si="0"/>
        <v>0</v>
      </c>
      <c r="AM2">
        <f t="shared" si="0"/>
        <v>2.7950680305412624E-2</v>
      </c>
      <c r="AN2">
        <f t="shared" si="0"/>
        <v>3.2608917844687293E-2</v>
      </c>
      <c r="AO2">
        <f t="shared" si="0"/>
        <v>-1.7253314033554925</v>
      </c>
      <c r="AP2">
        <f t="shared" si="0"/>
        <v>5.5532940988677747E-2</v>
      </c>
    </row>
    <row r="3" spans="1:42" x14ac:dyDescent="0.2">
      <c r="A3">
        <v>5</v>
      </c>
      <c r="B3" t="s">
        <v>29</v>
      </c>
      <c r="C3" t="s">
        <v>30</v>
      </c>
      <c r="D3">
        <v>-0.14484626504479001</v>
      </c>
      <c r="E3">
        <v>0.156134384862819</v>
      </c>
      <c r="F3">
        <v>0.60224501593304902</v>
      </c>
      <c r="G3">
        <v>9.8792761814792199E-2</v>
      </c>
      <c r="H3">
        <v>0.23164918701734299</v>
      </c>
      <c r="I3">
        <v>9.0230280662506795E-2</v>
      </c>
      <c r="J3">
        <v>0.127344204871565</v>
      </c>
      <c r="K3">
        <v>0.16682088692364799</v>
      </c>
      <c r="N3">
        <v>6.7431908140539801E-2</v>
      </c>
      <c r="O3">
        <v>7.8961394246771496E-2</v>
      </c>
      <c r="P3">
        <v>-4.1811335509920298</v>
      </c>
      <c r="Q3">
        <v>0.13464464343014601</v>
      </c>
      <c r="R3">
        <v>0</v>
      </c>
      <c r="S3">
        <v>15.0349870882308</v>
      </c>
      <c r="T3">
        <v>1261.6509437664799</v>
      </c>
      <c r="U3">
        <v>6</v>
      </c>
      <c r="V3">
        <v>115</v>
      </c>
      <c r="W3">
        <v>2535.3018875329599</v>
      </c>
      <c r="X3">
        <v>1.1682603183162401</v>
      </c>
      <c r="Y3">
        <v>0.23024567505535001</v>
      </c>
      <c r="Z3" t="s">
        <v>28</v>
      </c>
      <c r="AA3">
        <v>0.64317524699445705</v>
      </c>
      <c r="AC3">
        <f t="shared" ref="AC3:AC16" si="1">D3*$Y3</f>
        <v>-3.3350226074483826E-2</v>
      </c>
      <c r="AD3">
        <f t="shared" ref="AD3:AD16" si="2">E3*$Y3</f>
        <v>3.5949266842091585E-2</v>
      </c>
      <c r="AE3">
        <f t="shared" ref="AE3:AE16" si="3">F3*$Y3</f>
        <v>0.13866431024222489</v>
      </c>
      <c r="AF3">
        <f t="shared" ref="AF3:AF16" si="4">G3*$Y3</f>
        <v>2.2746606134629234E-2</v>
      </c>
      <c r="AG3">
        <f t="shared" ref="AG3:AG16" si="5">H3*$Y3</f>
        <v>5.3336223440831158E-2</v>
      </c>
      <c r="AH3">
        <f t="shared" ref="AH3:AH16" si="6">I3*$Y3</f>
        <v>2.0775131881572571E-2</v>
      </c>
      <c r="AI3">
        <f t="shared" ref="AI3:AI16" si="7">J3*$Y3</f>
        <v>2.9320452415040277E-2</v>
      </c>
      <c r="AJ3">
        <f t="shared" ref="AJ3:AJ16" si="8">K3*$Y3</f>
        <v>3.8409787723067544E-2</v>
      </c>
      <c r="AK3">
        <f t="shared" ref="AK3:AK16" si="9">L3*$Y3</f>
        <v>0</v>
      </c>
      <c r="AL3">
        <f t="shared" ref="AL3:AL16" si="10">M3*$Y3</f>
        <v>0</v>
      </c>
      <c r="AM3">
        <f t="shared" ref="AM3:AM16" si="11">N3*$Y3</f>
        <v>1.5525905210088939E-2</v>
      </c>
      <c r="AN3">
        <f t="shared" ref="AN3:AN16" si="12">O3*$Y3</f>
        <v>1.8180519521659534E-2</v>
      </c>
      <c r="AO3">
        <f t="shared" ref="AO3:AO16" si="13">P3*$Y3</f>
        <v>-0.96268791694473266</v>
      </c>
      <c r="AP3">
        <f t="shared" ref="AP3:AP16" si="14">Q3*$Y3</f>
        <v>3.1001346819160867E-2</v>
      </c>
    </row>
    <row r="4" spans="1:42" x14ac:dyDescent="0.2">
      <c r="A4">
        <v>10</v>
      </c>
      <c r="B4" t="s">
        <v>31</v>
      </c>
      <c r="C4" t="s">
        <v>32</v>
      </c>
      <c r="F4">
        <v>0.610470971189916</v>
      </c>
      <c r="G4">
        <v>9.9971812232254098E-2</v>
      </c>
      <c r="H4">
        <v>0.223511955391238</v>
      </c>
      <c r="I4">
        <v>9.0297343583175593E-2</v>
      </c>
      <c r="J4">
        <v>0.15615080294840999</v>
      </c>
      <c r="K4">
        <v>0.16001533102579901</v>
      </c>
      <c r="L4">
        <v>-0.13261603019809501</v>
      </c>
      <c r="M4">
        <v>0.26704803779148401</v>
      </c>
      <c r="N4">
        <v>6.7452943645421495E-2</v>
      </c>
      <c r="O4">
        <v>7.9008600460268905E-2</v>
      </c>
      <c r="P4">
        <v>-4.0598729868997196</v>
      </c>
      <c r="Q4">
        <v>0.272513115338679</v>
      </c>
      <c r="R4">
        <v>0</v>
      </c>
      <c r="S4">
        <v>63.192490299978203</v>
      </c>
      <c r="T4">
        <v>1261.9437675071199</v>
      </c>
      <c r="U4">
        <v>6</v>
      </c>
      <c r="V4">
        <v>115</v>
      </c>
      <c r="W4">
        <v>2535.8875350142398</v>
      </c>
      <c r="X4">
        <v>1.7539077995929799</v>
      </c>
      <c r="Y4">
        <v>0.17179864984291099</v>
      </c>
      <c r="Z4" t="s">
        <v>28</v>
      </c>
      <c r="AA4">
        <v>0.81497389683736798</v>
      </c>
      <c r="AC4">
        <f t="shared" si="1"/>
        <v>0</v>
      </c>
      <c r="AD4">
        <f t="shared" si="2"/>
        <v>0</v>
      </c>
      <c r="AE4">
        <f t="shared" si="3"/>
        <v>0.10487808861871818</v>
      </c>
      <c r="AF4">
        <f t="shared" si="4"/>
        <v>1.7175022363850267E-2</v>
      </c>
      <c r="AG4">
        <f t="shared" si="5"/>
        <v>3.8399052159963636E-2</v>
      </c>
      <c r="AH4">
        <f t="shared" si="6"/>
        <v>1.551296171199101E-2</v>
      </c>
      <c r="AI4">
        <f t="shared" si="7"/>
        <v>2.6826497118423283E-2</v>
      </c>
      <c r="AJ4">
        <f t="shared" si="8"/>
        <v>2.7490417824398736E-2</v>
      </c>
      <c r="AK4">
        <f t="shared" si="9"/>
        <v>-2.2783254935559435E-2</v>
      </c>
      <c r="AL4">
        <f t="shared" si="10"/>
        <v>4.5878492335775622E-2</v>
      </c>
      <c r="AM4">
        <f t="shared" si="11"/>
        <v>1.1588324646213375E-2</v>
      </c>
      <c r="AN4">
        <f t="shared" si="12"/>
        <v>1.3573570885052193E-2</v>
      </c>
      <c r="AO4">
        <f t="shared" si="13"/>
        <v>-0.69748069768307808</v>
      </c>
      <c r="AP4">
        <f t="shared" si="14"/>
        <v>4.6817385279670533E-2</v>
      </c>
    </row>
    <row r="5" spans="1:42" x14ac:dyDescent="0.2">
      <c r="A5">
        <v>12</v>
      </c>
      <c r="B5" t="s">
        <v>33</v>
      </c>
      <c r="C5" t="s">
        <v>34</v>
      </c>
      <c r="D5">
        <v>-0.13969123995924199</v>
      </c>
      <c r="E5">
        <v>0.15688567372770301</v>
      </c>
      <c r="F5">
        <v>0.60637646147194002</v>
      </c>
      <c r="G5">
        <v>9.9225360698497897E-2</v>
      </c>
      <c r="H5">
        <v>0.236678111885261</v>
      </c>
      <c r="I5">
        <v>9.1270872369373701E-2</v>
      </c>
      <c r="J5">
        <v>0.121844618339324</v>
      </c>
      <c r="K5">
        <v>0.16710510918660601</v>
      </c>
      <c r="L5">
        <v>-0.11463416636779</v>
      </c>
      <c r="M5">
        <v>0.26888469788133601</v>
      </c>
      <c r="N5">
        <v>6.72303730253071E-2</v>
      </c>
      <c r="O5">
        <v>7.8993586212698794E-2</v>
      </c>
      <c r="P5">
        <v>-4.07822014603701</v>
      </c>
      <c r="Q5">
        <v>0.27543496748080998</v>
      </c>
      <c r="R5">
        <v>0</v>
      </c>
      <c r="S5">
        <v>65.362854473421507</v>
      </c>
      <c r="T5">
        <v>1261.5601540365501</v>
      </c>
      <c r="U5">
        <v>7</v>
      </c>
      <c r="V5">
        <v>115</v>
      </c>
      <c r="W5">
        <v>2537.1203080731102</v>
      </c>
      <c r="X5">
        <v>2.9866808584620199</v>
      </c>
      <c r="Y5">
        <v>9.2752682341744594E-2</v>
      </c>
      <c r="Z5" t="s">
        <v>28</v>
      </c>
      <c r="AA5">
        <v>0.90772657917911204</v>
      </c>
      <c r="AC5">
        <f t="shared" si="1"/>
        <v>-1.295673720586399E-2</v>
      </c>
      <c r="AD5">
        <f t="shared" si="2"/>
        <v>1.4551567059236223E-2</v>
      </c>
      <c r="AE5">
        <f t="shared" si="3"/>
        <v>5.6243043310417982E-2</v>
      </c>
      <c r="AF5">
        <f t="shared" si="4"/>
        <v>9.2034183611128043E-3</v>
      </c>
      <c r="AG5">
        <f t="shared" si="5"/>
        <v>2.1952529728937499E-2</v>
      </c>
      <c r="AH5">
        <f t="shared" si="6"/>
        <v>8.4656182319304326E-3</v>
      </c>
      <c r="AI5">
        <f t="shared" si="7"/>
        <v>1.1301415179878427E-2</v>
      </c>
      <c r="AJ5">
        <f t="shared" si="8"/>
        <v>1.5499447110067814E-2</v>
      </c>
      <c r="AK5">
        <f t="shared" si="9"/>
        <v>-1.0632626418622327E-2</v>
      </c>
      <c r="AL5">
        <f t="shared" si="10"/>
        <v>2.4939776969143526E-2</v>
      </c>
      <c r="AM5">
        <f t="shared" si="11"/>
        <v>6.2357974329333042E-3</v>
      </c>
      <c r="AN5">
        <f t="shared" si="12"/>
        <v>7.326867009021667E-3</v>
      </c>
      <c r="AO5">
        <f t="shared" si="13"/>
        <v>-0.37826585772507404</v>
      </c>
      <c r="AP5">
        <f t="shared" si="14"/>
        <v>2.5547332044556319E-2</v>
      </c>
    </row>
    <row r="6" spans="1:42" x14ac:dyDescent="0.2">
      <c r="A6">
        <v>6</v>
      </c>
      <c r="B6" t="s">
        <v>35</v>
      </c>
      <c r="C6" t="s">
        <v>36</v>
      </c>
      <c r="F6">
        <v>0.60594311090046904</v>
      </c>
      <c r="G6">
        <v>0.102332436430804</v>
      </c>
      <c r="J6">
        <v>0.18865022239019599</v>
      </c>
      <c r="K6">
        <v>0.15936332854374799</v>
      </c>
      <c r="N6">
        <v>6.9668921204027803E-2</v>
      </c>
      <c r="O6">
        <v>7.89544409398244E-2</v>
      </c>
      <c r="P6">
        <v>-4.1715625252654096</v>
      </c>
      <c r="Q6">
        <v>0.13566989947929201</v>
      </c>
      <c r="R6">
        <v>0</v>
      </c>
      <c r="S6">
        <v>12.4650143036349</v>
      </c>
      <c r="T6">
        <v>1265.2186000546899</v>
      </c>
      <c r="U6">
        <v>4</v>
      </c>
      <c r="V6">
        <v>115</v>
      </c>
      <c r="W6">
        <v>2538.4372001093798</v>
      </c>
      <c r="X6">
        <v>4.30357289473113</v>
      </c>
      <c r="Y6">
        <v>4.8013902436291299E-2</v>
      </c>
      <c r="Z6" t="s">
        <v>28</v>
      </c>
      <c r="AA6">
        <v>0.95574048161540404</v>
      </c>
      <c r="AC6">
        <f t="shared" si="1"/>
        <v>0</v>
      </c>
      <c r="AD6">
        <f t="shared" si="2"/>
        <v>0</v>
      </c>
      <c r="AE6">
        <f t="shared" si="3"/>
        <v>2.9093693408717959E-2</v>
      </c>
      <c r="AF6">
        <f t="shared" si="4"/>
        <v>4.9133796188566047E-3</v>
      </c>
      <c r="AG6">
        <f t="shared" si="5"/>
        <v>0</v>
      </c>
      <c r="AH6">
        <f t="shared" si="6"/>
        <v>0</v>
      </c>
      <c r="AI6">
        <f t="shared" si="7"/>
        <v>9.0578333724275276E-3</v>
      </c>
      <c r="AJ6">
        <f t="shared" si="8"/>
        <v>7.6516553086221524E-3</v>
      </c>
      <c r="AK6">
        <f t="shared" si="9"/>
        <v>0</v>
      </c>
      <c r="AL6">
        <f t="shared" si="10"/>
        <v>0</v>
      </c>
      <c r="AM6">
        <f t="shared" si="11"/>
        <v>3.3450767855318572E-3</v>
      </c>
      <c r="AN6">
        <f t="shared" si="12"/>
        <v>3.7909108241966521E-3</v>
      </c>
      <c r="AO6">
        <f t="shared" si="13"/>
        <v>-0.20029299609498233</v>
      </c>
      <c r="AP6">
        <f t="shared" si="14"/>
        <v>6.5140413171401743E-3</v>
      </c>
    </row>
    <row r="7" spans="1:42" x14ac:dyDescent="0.2">
      <c r="A7">
        <v>8</v>
      </c>
      <c r="B7" t="s">
        <v>37</v>
      </c>
      <c r="C7" t="s">
        <v>38</v>
      </c>
      <c r="D7">
        <v>-6.3753715358622301E-2</v>
      </c>
      <c r="E7">
        <v>0.15232692748364399</v>
      </c>
      <c r="F7">
        <v>0.60268300771877104</v>
      </c>
      <c r="G7">
        <v>0.10229841069824699</v>
      </c>
      <c r="J7">
        <v>0.17492379591111701</v>
      </c>
      <c r="K7">
        <v>0.16356189613838501</v>
      </c>
      <c r="N7">
        <v>6.9634789714981798E-2</v>
      </c>
      <c r="O7">
        <v>7.894435179466E-2</v>
      </c>
      <c r="P7">
        <v>-4.1723930867281496</v>
      </c>
      <c r="Q7">
        <v>0.13577516102061199</v>
      </c>
      <c r="R7">
        <v>0</v>
      </c>
      <c r="S7">
        <v>13.544806845099</v>
      </c>
      <c r="T7">
        <v>1265.1320241165499</v>
      </c>
      <c r="U7">
        <v>5</v>
      </c>
      <c r="V7">
        <v>115</v>
      </c>
      <c r="W7">
        <v>2540.2640482330899</v>
      </c>
      <c r="X7">
        <v>6.1304210184498498</v>
      </c>
      <c r="Y7">
        <v>1.9260695969440501E-2</v>
      </c>
      <c r="Z7" t="s">
        <v>28</v>
      </c>
      <c r="AA7">
        <v>0.97500117758484395</v>
      </c>
      <c r="AC7">
        <f t="shared" si="1"/>
        <v>-1.2279409284446736E-3</v>
      </c>
      <c r="AD7">
        <f t="shared" si="2"/>
        <v>2.9339226382214772E-3</v>
      </c>
      <c r="AE7">
        <f t="shared" si="3"/>
        <v>1.1608094177619212E-2</v>
      </c>
      <c r="AF7">
        <f t="shared" si="4"/>
        <v>1.970338586615895E-3</v>
      </c>
      <c r="AG7">
        <f t="shared" si="5"/>
        <v>0</v>
      </c>
      <c r="AH7">
        <f t="shared" si="6"/>
        <v>0</v>
      </c>
      <c r="AI7">
        <f t="shared" si="7"/>
        <v>3.3691540508644841E-3</v>
      </c>
      <c r="AJ7">
        <f t="shared" si="8"/>
        <v>3.1503159537066379E-3</v>
      </c>
      <c r="AK7">
        <f t="shared" si="9"/>
        <v>0</v>
      </c>
      <c r="AL7">
        <f t="shared" si="10"/>
        <v>0</v>
      </c>
      <c r="AM7">
        <f t="shared" si="11"/>
        <v>1.3412145135961867E-3</v>
      </c>
      <c r="AN7">
        <f t="shared" si="12"/>
        <v>1.5205231584215009E-3</v>
      </c>
      <c r="AO7">
        <f t="shared" si="13"/>
        <v>-8.0363194708466285E-2</v>
      </c>
      <c r="AP7">
        <f t="shared" si="14"/>
        <v>2.6151240966198366E-3</v>
      </c>
    </row>
    <row r="8" spans="1:42" x14ac:dyDescent="0.2">
      <c r="A8">
        <v>13</v>
      </c>
      <c r="B8" t="s">
        <v>39</v>
      </c>
      <c r="C8" t="s">
        <v>40</v>
      </c>
      <c r="F8">
        <v>0.60784586037883404</v>
      </c>
      <c r="G8">
        <v>0.103051469665254</v>
      </c>
      <c r="J8">
        <v>0.18658956954646699</v>
      </c>
      <c r="K8">
        <v>0.15987958324417001</v>
      </c>
      <c r="L8">
        <v>-4.0247421177062197E-2</v>
      </c>
      <c r="M8">
        <v>0.260944027794908</v>
      </c>
      <c r="N8">
        <v>6.9612948492973198E-2</v>
      </c>
      <c r="O8">
        <v>7.8967100147691996E-2</v>
      </c>
      <c r="P8">
        <v>-4.1358394435365096</v>
      </c>
      <c r="Q8">
        <v>0.26816800617978098</v>
      </c>
      <c r="R8">
        <v>0</v>
      </c>
      <c r="S8">
        <v>58.193283499960899</v>
      </c>
      <c r="T8">
        <v>1265.20670944838</v>
      </c>
      <c r="U8">
        <v>5</v>
      </c>
      <c r="V8">
        <v>115</v>
      </c>
      <c r="W8">
        <v>2540.4134188967701</v>
      </c>
      <c r="X8">
        <v>6.2797916821232302</v>
      </c>
      <c r="Y8">
        <v>1.7874608913315899E-2</v>
      </c>
      <c r="Z8" t="s">
        <v>28</v>
      </c>
      <c r="AA8">
        <v>0.99287578649816</v>
      </c>
      <c r="AC8">
        <f t="shared" si="1"/>
        <v>0</v>
      </c>
      <c r="AD8">
        <f t="shared" si="2"/>
        <v>0</v>
      </c>
      <c r="AE8">
        <f t="shared" si="3"/>
        <v>1.0865007033849678E-2</v>
      </c>
      <c r="AF8">
        <f t="shared" si="4"/>
        <v>1.8420047182088522E-3</v>
      </c>
      <c r="AG8">
        <f t="shared" si="5"/>
        <v>0</v>
      </c>
      <c r="AH8">
        <f t="shared" si="6"/>
        <v>0</v>
      </c>
      <c r="AI8">
        <f t="shared" si="7"/>
        <v>3.3352155829470555E-3</v>
      </c>
      <c r="AJ8">
        <f t="shared" si="8"/>
        <v>2.8577850237134724E-3</v>
      </c>
      <c r="AK8">
        <f t="shared" si="9"/>
        <v>-7.19406913309495E-4</v>
      </c>
      <c r="AL8">
        <f t="shared" si="10"/>
        <v>4.6642724450994145E-3</v>
      </c>
      <c r="AM8">
        <f t="shared" si="11"/>
        <v>1.2443042296146993E-3</v>
      </c>
      <c r="AN8">
        <f t="shared" si="12"/>
        <v>1.4115060321586445E-3</v>
      </c>
      <c r="AO8">
        <f t="shared" si="13"/>
        <v>-7.3926512581481155E-2</v>
      </c>
      <c r="AP8">
        <f t="shared" si="14"/>
        <v>4.793398233527266E-3</v>
      </c>
    </row>
    <row r="9" spans="1:42" x14ac:dyDescent="0.2">
      <c r="A9">
        <v>15</v>
      </c>
      <c r="B9" t="s">
        <v>41</v>
      </c>
      <c r="C9" t="s">
        <v>42</v>
      </c>
      <c r="D9">
        <v>-6.1995968701614203E-2</v>
      </c>
      <c r="E9">
        <v>0.153539428439184</v>
      </c>
      <c r="F9">
        <v>0.60399557800557702</v>
      </c>
      <c r="G9">
        <v>0.103129124665963</v>
      </c>
      <c r="J9">
        <v>0.17392158926370099</v>
      </c>
      <c r="K9">
        <v>0.16380707360722299</v>
      </c>
      <c r="L9">
        <v>-2.7329078235228201E-2</v>
      </c>
      <c r="M9">
        <v>0.26308116625322597</v>
      </c>
      <c r="N9">
        <v>6.9605521184133698E-2</v>
      </c>
      <c r="O9">
        <v>7.8956137070843202E-2</v>
      </c>
      <c r="P9">
        <v>-4.1480954629860696</v>
      </c>
      <c r="Q9">
        <v>0.27061177310084999</v>
      </c>
      <c r="R9">
        <v>0</v>
      </c>
      <c r="S9">
        <v>60.364007724250101</v>
      </c>
      <c r="T9">
        <v>1265.12662809721</v>
      </c>
      <c r="U9">
        <v>6</v>
      </c>
      <c r="V9">
        <v>115</v>
      </c>
      <c r="W9">
        <v>2542.2532561944199</v>
      </c>
      <c r="X9">
        <v>8.1196289797749195</v>
      </c>
      <c r="Y9">
        <v>7.1239515221437604E-3</v>
      </c>
      <c r="Z9" t="s">
        <v>28</v>
      </c>
      <c r="AA9">
        <v>0.99999973802030395</v>
      </c>
      <c r="AC9">
        <f t="shared" si="1"/>
        <v>-4.4165627559864142E-4</v>
      </c>
      <c r="AD9">
        <f t="shared" si="2"/>
        <v>1.0938074449384078E-3</v>
      </c>
      <c r="AE9">
        <f t="shared" si="3"/>
        <v>4.3028352173009304E-3</v>
      </c>
      <c r="AF9">
        <f t="shared" si="4"/>
        <v>7.3468688464144074E-4</v>
      </c>
      <c r="AG9">
        <f t="shared" si="5"/>
        <v>0</v>
      </c>
      <c r="AH9">
        <f t="shared" si="6"/>
        <v>0</v>
      </c>
      <c r="AI9">
        <f t="shared" si="7"/>
        <v>1.2390089705688046E-3</v>
      </c>
      <c r="AJ9">
        <f t="shared" si="8"/>
        <v>1.1669536513620913E-3</v>
      </c>
      <c r="AK9">
        <f t="shared" si="9"/>
        <v>-1.9469102849263987E-4</v>
      </c>
      <c r="AL9">
        <f t="shared" si="10"/>
        <v>1.8741774747770249E-3</v>
      </c>
      <c r="AM9">
        <f t="shared" si="11"/>
        <v>4.9586635858931902E-4</v>
      </c>
      <c r="AN9">
        <f t="shared" si="12"/>
        <v>5.624796928684248E-4</v>
      </c>
      <c r="AO9">
        <f t="shared" si="13"/>
        <v>-2.9550830987537236E-2</v>
      </c>
      <c r="AP9">
        <f t="shared" si="14"/>
        <v>1.9278251528918222E-3</v>
      </c>
    </row>
    <row r="10" spans="1:42" x14ac:dyDescent="0.2">
      <c r="A10">
        <v>2</v>
      </c>
      <c r="B10" t="s">
        <v>43</v>
      </c>
      <c r="C10" t="s">
        <v>44</v>
      </c>
      <c r="H10">
        <v>0.23096583686281899</v>
      </c>
      <c r="I10">
        <v>0.111169505030929</v>
      </c>
      <c r="J10">
        <v>0.29296989338534501</v>
      </c>
      <c r="K10">
        <v>0.13313063695407501</v>
      </c>
      <c r="N10">
        <v>6.8446443865415998E-2</v>
      </c>
      <c r="O10">
        <v>7.8050703855015099E-2</v>
      </c>
      <c r="P10">
        <v>-3.9554736434195998</v>
      </c>
      <c r="Q10">
        <v>0.11083315403218599</v>
      </c>
      <c r="R10">
        <v>0</v>
      </c>
      <c r="S10">
        <v>5.4177494857590798</v>
      </c>
      <c r="T10">
        <v>1278.3481381757499</v>
      </c>
      <c r="U10">
        <v>4</v>
      </c>
      <c r="V10">
        <v>115</v>
      </c>
      <c r="W10">
        <v>2564.6962763514998</v>
      </c>
      <c r="X10">
        <v>30.562649136855299</v>
      </c>
      <c r="Y10" s="1">
        <v>9.5341295697229405E-8</v>
      </c>
      <c r="Z10" t="s">
        <v>28</v>
      </c>
      <c r="AA10">
        <v>0.99999983336160003</v>
      </c>
      <c r="AC10">
        <f t="shared" si="1"/>
        <v>0</v>
      </c>
      <c r="AD10">
        <f t="shared" si="2"/>
        <v>0</v>
      </c>
      <c r="AE10">
        <f t="shared" si="3"/>
        <v>0</v>
      </c>
      <c r="AF10">
        <f t="shared" si="4"/>
        <v>0</v>
      </c>
      <c r="AG10">
        <f t="shared" si="5"/>
        <v>2.2020582148296072E-8</v>
      </c>
      <c r="AH10">
        <f t="shared" si="6"/>
        <v>1.0599044651668433E-8</v>
      </c>
      <c r="AI10">
        <f t="shared" si="7"/>
        <v>2.7932129235637951E-8</v>
      </c>
      <c r="AJ10">
        <f t="shared" si="8"/>
        <v>1.2692847424198961E-8</v>
      </c>
      <c r="AK10">
        <f t="shared" si="9"/>
        <v>0</v>
      </c>
      <c r="AL10">
        <f t="shared" si="10"/>
        <v>0</v>
      </c>
      <c r="AM10">
        <f t="shared" si="11"/>
        <v>6.5257726439964401E-9</v>
      </c>
      <c r="AN10">
        <f t="shared" si="12"/>
        <v>7.4414552356178775E-9</v>
      </c>
      <c r="AO10">
        <f t="shared" si="13"/>
        <v>-3.7711998225986539E-7</v>
      </c>
      <c r="AP10">
        <f t="shared" si="14"/>
        <v>1.0566976511639219E-8</v>
      </c>
    </row>
    <row r="11" spans="1:42" x14ac:dyDescent="0.2">
      <c r="A11">
        <v>4</v>
      </c>
      <c r="B11" t="s">
        <v>45</v>
      </c>
      <c r="C11" t="s">
        <v>46</v>
      </c>
      <c r="D11">
        <v>-0.11262058635592</v>
      </c>
      <c r="E11">
        <v>0.13682391263324101</v>
      </c>
      <c r="H11">
        <v>0.24046562891033599</v>
      </c>
      <c r="I11">
        <v>0.111330286898497</v>
      </c>
      <c r="J11">
        <v>0.262695164167847</v>
      </c>
      <c r="K11">
        <v>0.13988592402917899</v>
      </c>
      <c r="N11">
        <v>6.8205044707366894E-2</v>
      </c>
      <c r="O11">
        <v>7.8024920083153301E-2</v>
      </c>
      <c r="P11">
        <v>-3.9579423827056299</v>
      </c>
      <c r="Q11">
        <v>0.110990992100616</v>
      </c>
      <c r="R11">
        <v>0</v>
      </c>
      <c r="S11">
        <v>6.50468087168775</v>
      </c>
      <c r="T11">
        <v>1278.0197581740599</v>
      </c>
      <c r="U11">
        <v>5</v>
      </c>
      <c r="V11">
        <v>115</v>
      </c>
      <c r="W11">
        <v>2566.0395163481298</v>
      </c>
      <c r="X11">
        <v>31.905889133485701</v>
      </c>
      <c r="Y11" s="1">
        <v>4.8707988018011002E-8</v>
      </c>
      <c r="Z11" t="s">
        <v>28</v>
      </c>
      <c r="AA11">
        <v>0.99999988206958801</v>
      </c>
      <c r="AC11">
        <f t="shared" si="1"/>
        <v>-5.4855221708055249E-9</v>
      </c>
      <c r="AD11">
        <f t="shared" si="2"/>
        <v>6.6644174971172872E-9</v>
      </c>
      <c r="AE11">
        <f t="shared" si="3"/>
        <v>0</v>
      </c>
      <c r="AF11">
        <f t="shared" si="4"/>
        <v>0</v>
      </c>
      <c r="AG11">
        <f t="shared" si="5"/>
        <v>1.1712596971708126E-8</v>
      </c>
      <c r="AH11">
        <f t="shared" si="6"/>
        <v>5.4226742802937193E-9</v>
      </c>
      <c r="AI11">
        <f t="shared" si="7"/>
        <v>1.2795352908676924E-8</v>
      </c>
      <c r="AJ11">
        <f t="shared" si="8"/>
        <v>6.8135619115016478E-9</v>
      </c>
      <c r="AK11">
        <f t="shared" si="9"/>
        <v>0</v>
      </c>
      <c r="AL11">
        <f t="shared" si="10"/>
        <v>0</v>
      </c>
      <c r="AM11">
        <f t="shared" si="11"/>
        <v>3.3221305003743312E-9</v>
      </c>
      <c r="AN11">
        <f t="shared" si="12"/>
        <v>3.8004368725164969E-9</v>
      </c>
      <c r="AO11">
        <f t="shared" si="13"/>
        <v>-1.9278341015280373E-7</v>
      </c>
      <c r="AP11">
        <f t="shared" si="14"/>
        <v>5.4061479133439574E-9</v>
      </c>
    </row>
    <row r="12" spans="1:42" x14ac:dyDescent="0.2">
      <c r="A12">
        <v>1</v>
      </c>
      <c r="B12" t="s">
        <v>47</v>
      </c>
      <c r="C12" t="s">
        <v>48</v>
      </c>
      <c r="J12">
        <v>0.31952903869327698</v>
      </c>
      <c r="K12">
        <v>0.131187111781608</v>
      </c>
      <c r="P12">
        <v>-3.9549295693170201</v>
      </c>
      <c r="Q12">
        <v>0.111382206035623</v>
      </c>
      <c r="R12">
        <v>0</v>
      </c>
      <c r="S12">
        <v>5.0600357762753996</v>
      </c>
      <c r="T12">
        <v>1281.0597629671299</v>
      </c>
      <c r="U12">
        <v>2</v>
      </c>
      <c r="V12">
        <v>115</v>
      </c>
      <c r="W12">
        <v>2566.1195259342499</v>
      </c>
      <c r="X12">
        <v>31.985898719607999</v>
      </c>
      <c r="Y12" s="1">
        <v>4.6797896184347503E-8</v>
      </c>
      <c r="Z12" t="s">
        <v>28</v>
      </c>
      <c r="AA12">
        <v>0.99999992886748401</v>
      </c>
      <c r="AC12">
        <f t="shared" si="1"/>
        <v>0</v>
      </c>
      <c r="AD12">
        <f t="shared" si="2"/>
        <v>0</v>
      </c>
      <c r="AE12">
        <f t="shared" si="3"/>
        <v>0</v>
      </c>
      <c r="AF12">
        <f t="shared" si="4"/>
        <v>0</v>
      </c>
      <c r="AG12">
        <f t="shared" si="5"/>
        <v>0</v>
      </c>
      <c r="AH12">
        <f t="shared" si="6"/>
        <v>0</v>
      </c>
      <c r="AI12">
        <f t="shared" si="7"/>
        <v>1.4953286780652332E-8</v>
      </c>
      <c r="AJ12">
        <f t="shared" si="8"/>
        <v>6.1392808378800824E-9</v>
      </c>
      <c r="AK12">
        <f t="shared" si="9"/>
        <v>0</v>
      </c>
      <c r="AL12">
        <f t="shared" si="10"/>
        <v>0</v>
      </c>
      <c r="AM12">
        <f t="shared" si="11"/>
        <v>0</v>
      </c>
      <c r="AN12">
        <f t="shared" si="12"/>
        <v>0</v>
      </c>
      <c r="AO12">
        <f t="shared" si="13"/>
        <v>-1.850823834013041E-7</v>
      </c>
      <c r="AP12">
        <f t="shared" si="14"/>
        <v>5.212452914838689E-9</v>
      </c>
    </row>
    <row r="13" spans="1:42" x14ac:dyDescent="0.2">
      <c r="A13">
        <v>9</v>
      </c>
      <c r="B13" t="s">
        <v>49</v>
      </c>
      <c r="C13" t="s">
        <v>50</v>
      </c>
      <c r="H13">
        <v>0.227151344660599</v>
      </c>
      <c r="I13">
        <v>0.112739819118271</v>
      </c>
      <c r="J13">
        <v>0.29454953915007998</v>
      </c>
      <c r="K13">
        <v>0.13333444377261</v>
      </c>
      <c r="L13">
        <v>4.9136593258871798E-2</v>
      </c>
      <c r="M13">
        <v>0.25871987188607398</v>
      </c>
      <c r="N13">
        <v>6.8807113107876197E-2</v>
      </c>
      <c r="O13">
        <v>7.8110857681349094E-2</v>
      </c>
      <c r="P13">
        <v>-3.9988134950696899</v>
      </c>
      <c r="Q13">
        <v>0.25391322816044398</v>
      </c>
      <c r="R13">
        <v>0</v>
      </c>
      <c r="S13">
        <v>40.170889877962303</v>
      </c>
      <c r="T13">
        <v>1278.33066918388</v>
      </c>
      <c r="U13">
        <v>5</v>
      </c>
      <c r="V13">
        <v>115</v>
      </c>
      <c r="W13">
        <v>2566.66133836776</v>
      </c>
      <c r="X13">
        <v>32.527711153120002</v>
      </c>
      <c r="Y13" s="1">
        <v>3.5692194800092997E-8</v>
      </c>
      <c r="Z13" t="s">
        <v>28</v>
      </c>
      <c r="AA13">
        <v>0.99999996455967899</v>
      </c>
      <c r="AC13">
        <f t="shared" si="1"/>
        <v>0</v>
      </c>
      <c r="AD13">
        <f t="shared" si="2"/>
        <v>0</v>
      </c>
      <c r="AE13">
        <f t="shared" si="3"/>
        <v>0</v>
      </c>
      <c r="AF13">
        <f t="shared" si="4"/>
        <v>0</v>
      </c>
      <c r="AG13">
        <f t="shared" si="5"/>
        <v>8.1075300427291639E-9</v>
      </c>
      <c r="AH13">
        <f t="shared" si="6"/>
        <v>4.0239315856965772E-9</v>
      </c>
      <c r="AI13">
        <f t="shared" si="7"/>
        <v>1.0513119529622274E-8</v>
      </c>
      <c r="AJ13">
        <f t="shared" si="8"/>
        <v>4.758998940694043E-9</v>
      </c>
      <c r="AK13">
        <f t="shared" si="9"/>
        <v>1.7537928584085886E-9</v>
      </c>
      <c r="AL13">
        <f t="shared" si="10"/>
        <v>9.234280066012856E-9</v>
      </c>
      <c r="AM13">
        <f t="shared" si="11"/>
        <v>2.4558768846783497E-9</v>
      </c>
      <c r="AN13">
        <f t="shared" si="12"/>
        <v>2.7879479483650521E-9</v>
      </c>
      <c r="AO13">
        <f t="shared" si="13"/>
        <v>-1.4272643023526809E-7</v>
      </c>
      <c r="AP13">
        <f t="shared" si="14"/>
        <v>9.062720401823025E-9</v>
      </c>
    </row>
    <row r="14" spans="1:42" x14ac:dyDescent="0.2">
      <c r="A14">
        <v>11</v>
      </c>
      <c r="B14" t="s">
        <v>51</v>
      </c>
      <c r="C14" t="s">
        <v>52</v>
      </c>
      <c r="D14">
        <v>-0.113816292330919</v>
      </c>
      <c r="E14">
        <v>0.13694385196094999</v>
      </c>
      <c r="H14">
        <v>0.23592927082824</v>
      </c>
      <c r="I14">
        <v>0.112847966344928</v>
      </c>
      <c r="J14">
        <v>0.264427636742395</v>
      </c>
      <c r="K14">
        <v>0.14000028296671499</v>
      </c>
      <c r="L14">
        <v>5.8352020534997599E-2</v>
      </c>
      <c r="M14">
        <v>0.25987334911469301</v>
      </c>
      <c r="N14">
        <v>6.8370543784299798E-2</v>
      </c>
      <c r="O14">
        <v>7.80243243185679E-2</v>
      </c>
      <c r="P14">
        <v>-4.0096777165845703</v>
      </c>
      <c r="Q14">
        <v>0.25552105514331103</v>
      </c>
      <c r="R14">
        <v>0</v>
      </c>
      <c r="S14">
        <v>41.438502151974497</v>
      </c>
      <c r="T14">
        <v>1277.9944698865199</v>
      </c>
      <c r="U14">
        <v>6</v>
      </c>
      <c r="V14">
        <v>115</v>
      </c>
      <c r="W14">
        <v>2567.9889397730399</v>
      </c>
      <c r="X14">
        <v>33.855312558391198</v>
      </c>
      <c r="Y14" s="1">
        <v>1.8377577901093E-8</v>
      </c>
      <c r="Z14" t="s">
        <v>28</v>
      </c>
      <c r="AA14">
        <v>0.999999982937256</v>
      </c>
      <c r="AC14">
        <f t="shared" si="1"/>
        <v>-2.0916677787250377E-9</v>
      </c>
      <c r="AD14">
        <f t="shared" si="2"/>
        <v>2.5166963074881057E-9</v>
      </c>
      <c r="AE14">
        <f t="shared" si="3"/>
        <v>0</v>
      </c>
      <c r="AF14">
        <f t="shared" si="4"/>
        <v>0</v>
      </c>
      <c r="AG14">
        <f t="shared" si="5"/>
        <v>4.3358085537940493E-9</v>
      </c>
      <c r="AH14">
        <f t="shared" si="6"/>
        <v>2.0738722924838353E-9</v>
      </c>
      <c r="AI14">
        <f t="shared" si="7"/>
        <v>4.859539493435286E-9</v>
      </c>
      <c r="AJ14">
        <f t="shared" si="8"/>
        <v>2.5728661063958681E-9</v>
      </c>
      <c r="AK14">
        <f t="shared" si="9"/>
        <v>1.0723688030680968E-9</v>
      </c>
      <c r="AL14">
        <f t="shared" si="10"/>
        <v>4.7758427177732083E-9</v>
      </c>
      <c r="AM14">
        <f t="shared" si="11"/>
        <v>1.2564849945360594E-9</v>
      </c>
      <c r="AN14">
        <f t="shared" si="12"/>
        <v>1.4338980983446267E-9</v>
      </c>
      <c r="AO14">
        <f t="shared" si="13"/>
        <v>-7.3688164594809647E-8</v>
      </c>
      <c r="AP14">
        <f t="shared" si="14"/>
        <v>4.6958580962656788E-9</v>
      </c>
    </row>
    <row r="15" spans="1:42" x14ac:dyDescent="0.2">
      <c r="A15">
        <v>7</v>
      </c>
      <c r="B15" t="s">
        <v>53</v>
      </c>
      <c r="C15" t="s">
        <v>54</v>
      </c>
      <c r="D15">
        <v>-7.6340753010854995E-2</v>
      </c>
      <c r="E15">
        <v>0.13543528053585599</v>
      </c>
      <c r="J15">
        <v>0.300485484664547</v>
      </c>
      <c r="K15">
        <v>0.136679688397955</v>
      </c>
      <c r="N15">
        <v>6.9532818641738506E-2</v>
      </c>
      <c r="O15">
        <v>7.8035819542505006E-2</v>
      </c>
      <c r="P15">
        <v>-3.95186357987907</v>
      </c>
      <c r="Q15">
        <v>0.111663323306434</v>
      </c>
      <c r="R15">
        <v>0</v>
      </c>
      <c r="S15">
        <v>5.9159488101511002</v>
      </c>
      <c r="T15">
        <v>1280.43046504328</v>
      </c>
      <c r="U15">
        <v>4</v>
      </c>
      <c r="V15">
        <v>115</v>
      </c>
      <c r="W15">
        <v>2568.8609300865601</v>
      </c>
      <c r="X15">
        <v>34.727302871916002</v>
      </c>
      <c r="Y15" s="1">
        <v>1.18833251842344E-8</v>
      </c>
      <c r="Z15" t="s">
        <v>28</v>
      </c>
      <c r="AA15">
        <v>0.99999999482058199</v>
      </c>
      <c r="AC15">
        <f t="shared" si="1"/>
        <v>-9.0718199283731122E-10</v>
      </c>
      <c r="AD15">
        <f t="shared" si="2"/>
        <v>1.6094214800255884E-9</v>
      </c>
      <c r="AE15">
        <f t="shared" si="3"/>
        <v>0</v>
      </c>
      <c r="AF15">
        <f t="shared" si="4"/>
        <v>0</v>
      </c>
      <c r="AG15">
        <f t="shared" si="5"/>
        <v>0</v>
      </c>
      <c r="AH15">
        <f t="shared" si="6"/>
        <v>0</v>
      </c>
      <c r="AI15">
        <f t="shared" si="7"/>
        <v>3.5707667274110907E-9</v>
      </c>
      <c r="AJ15">
        <f t="shared" si="8"/>
        <v>1.6242091833127289E-9</v>
      </c>
      <c r="AK15">
        <f t="shared" si="9"/>
        <v>0</v>
      </c>
      <c r="AL15">
        <f t="shared" si="10"/>
        <v>0</v>
      </c>
      <c r="AM15">
        <f t="shared" si="11"/>
        <v>8.2628109489617434E-10</v>
      </c>
      <c r="AN15">
        <f t="shared" si="12"/>
        <v>9.2732501964182065E-10</v>
      </c>
      <c r="AO15">
        <f t="shared" si="13"/>
        <v>-4.6961280003435661E-8</v>
      </c>
      <c r="AP15">
        <f t="shared" si="14"/>
        <v>1.3269315820026552E-9</v>
      </c>
    </row>
    <row r="16" spans="1:42" x14ac:dyDescent="0.2">
      <c r="A16">
        <v>14</v>
      </c>
      <c r="B16" t="s">
        <v>55</v>
      </c>
      <c r="C16" t="s">
        <v>56</v>
      </c>
      <c r="D16">
        <v>-8.2478558804061006E-2</v>
      </c>
      <c r="E16">
        <v>0.13581476975986501</v>
      </c>
      <c r="J16">
        <v>0.30217333594437201</v>
      </c>
      <c r="K16">
        <v>0.13681394627606799</v>
      </c>
      <c r="L16">
        <v>0.14860524336641101</v>
      </c>
      <c r="M16">
        <v>0.25599550726175302</v>
      </c>
      <c r="N16">
        <v>6.9768739215014697E-2</v>
      </c>
      <c r="O16">
        <v>7.7993088151934897E-2</v>
      </c>
      <c r="P16">
        <v>-4.0838134718952697</v>
      </c>
      <c r="Q16">
        <v>0.25419822326629998</v>
      </c>
      <c r="R16">
        <v>0</v>
      </c>
      <c r="S16">
        <v>39.687461158696898</v>
      </c>
      <c r="T16">
        <v>1280.26090845216</v>
      </c>
      <c r="U16">
        <v>5</v>
      </c>
      <c r="V16">
        <v>115</v>
      </c>
      <c r="W16">
        <v>2570.5218169043301</v>
      </c>
      <c r="X16">
        <v>36.388189689685099</v>
      </c>
      <c r="Y16" s="1">
        <v>5.1794183563544401E-9</v>
      </c>
      <c r="Z16" t="s">
        <v>28</v>
      </c>
      <c r="AA16">
        <v>1</v>
      </c>
      <c r="AC16">
        <f t="shared" si="1"/>
        <v>-4.2719096147541268E-10</v>
      </c>
      <c r="AD16">
        <f t="shared" si="2"/>
        <v>7.0344151155829672E-10</v>
      </c>
      <c r="AE16">
        <f t="shared" si="3"/>
        <v>0</v>
      </c>
      <c r="AF16">
        <f t="shared" si="4"/>
        <v>0</v>
      </c>
      <c r="AG16">
        <f t="shared" si="5"/>
        <v>0</v>
      </c>
      <c r="AH16">
        <f t="shared" si="6"/>
        <v>0</v>
      </c>
      <c r="AI16">
        <f t="shared" si="7"/>
        <v>1.5650821229911373E-9</v>
      </c>
      <c r="AJ16">
        <f t="shared" si="8"/>
        <v>7.0861666474755679E-10</v>
      </c>
      <c r="AK16">
        <f t="shared" si="9"/>
        <v>7.6968872534250805E-10</v>
      </c>
      <c r="AL16">
        <f t="shared" si="10"/>
        <v>1.3259078294557899E-9</v>
      </c>
      <c r="AM16">
        <f t="shared" si="11"/>
        <v>3.6136148858995298E-10</v>
      </c>
      <c r="AN16">
        <f t="shared" si="12"/>
        <v>4.0395883244290162E-10</v>
      </c>
      <c r="AO16">
        <f t="shared" si="13"/>
        <v>-2.1151778460261916E-8</v>
      </c>
      <c r="AP16">
        <f t="shared" si="14"/>
        <v>1.3165989437381585E-9</v>
      </c>
    </row>
    <row r="18" spans="3:42" x14ac:dyDescent="0.2">
      <c r="C18" t="s">
        <v>72</v>
      </c>
      <c r="W18">
        <v>2557.7375549235599</v>
      </c>
      <c r="AB18" t="s">
        <v>57</v>
      </c>
      <c r="AC18">
        <f>AVERAGE(AC2:AC16)</f>
        <v>-3.1984379597302685E-3</v>
      </c>
      <c r="AD18">
        <f t="shared" ref="AD18:AP18" si="15">AVERAGE(AD2:AD16)</f>
        <v>3.6352383652309655E-3</v>
      </c>
      <c r="AE18">
        <f t="shared" si="15"/>
        <v>4.037785681530294E-2</v>
      </c>
      <c r="AF18">
        <f t="shared" si="15"/>
        <v>6.6465250885326893E-3</v>
      </c>
      <c r="AG18">
        <f t="shared" si="15"/>
        <v>1.356347307235582E-2</v>
      </c>
      <c r="AH18">
        <f t="shared" si="15"/>
        <v>5.4396350559748454E-3</v>
      </c>
      <c r="AI18">
        <f t="shared" si="15"/>
        <v>1.0135305332945672E-2</v>
      </c>
      <c r="AJ18">
        <f t="shared" si="15"/>
        <v>1.0809000587354921E-2</v>
      </c>
      <c r="AK18">
        <f t="shared" si="15"/>
        <v>-2.2886650466755675E-3</v>
      </c>
      <c r="AL18">
        <f t="shared" si="15"/>
        <v>5.1571156373884132E-3</v>
      </c>
      <c r="AM18">
        <f t="shared" si="15"/>
        <v>4.5151456153258614E-3</v>
      </c>
      <c r="AN18">
        <f t="shared" si="15"/>
        <v>5.2650207842058613E-3</v>
      </c>
      <c r="AO18">
        <f t="shared" si="15"/>
        <v>-0.27652669663961826</v>
      </c>
      <c r="AP18">
        <f t="shared" si="15"/>
        <v>1.164996210132873E-2</v>
      </c>
    </row>
    <row r="19" spans="3:42" x14ac:dyDescent="0.2">
      <c r="C19" t="s">
        <v>73</v>
      </c>
      <c r="W19">
        <v>2559.20028367338</v>
      </c>
    </row>
    <row r="20" spans="3:42" x14ac:dyDescent="0.2">
      <c r="C20" t="s">
        <v>74</v>
      </c>
      <c r="W20">
        <v>2559.6193383120699</v>
      </c>
      <c r="AC20" t="s">
        <v>60</v>
      </c>
      <c r="AD20" t="s">
        <v>61</v>
      </c>
      <c r="AE20" t="s">
        <v>62</v>
      </c>
      <c r="AF20" t="s">
        <v>63</v>
      </c>
      <c r="AG20" t="s">
        <v>64</v>
      </c>
      <c r="AH20" t="s">
        <v>65</v>
      </c>
      <c r="AI20" t="s">
        <v>66</v>
      </c>
      <c r="AJ20" t="s">
        <v>63</v>
      </c>
      <c r="AK20" t="s">
        <v>64</v>
      </c>
      <c r="AL20" t="s">
        <v>65</v>
      </c>
      <c r="AM20" t="s">
        <v>67</v>
      </c>
    </row>
    <row r="21" spans="3:42" x14ac:dyDescent="0.2">
      <c r="C21" t="s">
        <v>75</v>
      </c>
      <c r="W21">
        <v>2561.14716366019</v>
      </c>
      <c r="AB21" t="s">
        <v>58</v>
      </c>
      <c r="AC21">
        <f>AC18</f>
        <v>-3.1984379597302685E-3</v>
      </c>
      <c r="AD21">
        <f>AD18</f>
        <v>3.6352383652309655E-3</v>
      </c>
      <c r="AE21">
        <f>1.95*AD21</f>
        <v>7.0887148122003828E-3</v>
      </c>
      <c r="AF21">
        <f>AC21-AE21</f>
        <v>-1.0287152771930652E-2</v>
      </c>
      <c r="AG21">
        <f>AC21+AE21</f>
        <v>3.8902768524701143E-3</v>
      </c>
      <c r="AI21">
        <f>1.99*AD21</f>
        <v>7.2341243468096216E-3</v>
      </c>
      <c r="AJ21">
        <f>AC21-AI21</f>
        <v>-1.043256230653989E-2</v>
      </c>
      <c r="AK21">
        <f>AC21-AI21</f>
        <v>-1.043256230653989E-2</v>
      </c>
    </row>
    <row r="22" spans="3:42" x14ac:dyDescent="0.2">
      <c r="C22" t="s">
        <v>76</v>
      </c>
      <c r="W22">
        <v>2561.38378278958</v>
      </c>
      <c r="AB22" t="s">
        <v>59</v>
      </c>
      <c r="AC22">
        <f>AE18</f>
        <v>4.037785681530294E-2</v>
      </c>
      <c r="AD22">
        <f>AF18</f>
        <v>6.6465250885326893E-3</v>
      </c>
      <c r="AE22">
        <f>1.95*AD22</f>
        <v>1.2960723922638744E-2</v>
      </c>
      <c r="AF22">
        <f>AC22-AE22</f>
        <v>2.7417132892664196E-2</v>
      </c>
      <c r="AG22">
        <f>AC22+AE22</f>
        <v>5.3338580737941683E-2</v>
      </c>
      <c r="AH22" t="s">
        <v>68</v>
      </c>
      <c r="AI22">
        <f>1.99*AD22</f>
        <v>1.3226584926180052E-2</v>
      </c>
      <c r="AJ22">
        <f>AC22-AI22</f>
        <v>2.7151271889122888E-2</v>
      </c>
      <c r="AK22">
        <f>AC22+AI22</f>
        <v>5.3604441741482989E-2</v>
      </c>
      <c r="AL22" t="s">
        <v>68</v>
      </c>
    </row>
    <row r="23" spans="3:42" x14ac:dyDescent="0.2">
      <c r="C23" t="s">
        <v>77</v>
      </c>
      <c r="W23">
        <v>2562.3363955784898</v>
      </c>
      <c r="AB23" t="s">
        <v>69</v>
      </c>
      <c r="AC23">
        <f>AG18</f>
        <v>1.356347307235582E-2</v>
      </c>
      <c r="AD23">
        <f>AH18</f>
        <v>5.4396350559748454E-3</v>
      </c>
      <c r="AE23">
        <f>1.95*AD23</f>
        <v>1.0607288359150948E-2</v>
      </c>
      <c r="AF23">
        <f>AC23-AE23</f>
        <v>2.9561847132048725E-3</v>
      </c>
      <c r="AG23">
        <f t="shared" ref="AG23:AG25" si="16">AC23+AE23</f>
        <v>2.4170761431506767E-2</v>
      </c>
      <c r="AI23">
        <f t="shared" ref="AI23:AI26" si="17">1.99*AD23</f>
        <v>1.0824873761389943E-2</v>
      </c>
      <c r="AJ23">
        <f t="shared" ref="AJ23:AJ26" si="18">AC23-AI23</f>
        <v>2.7385993109658776E-3</v>
      </c>
      <c r="AK23">
        <f t="shared" ref="AK23:AK26" si="19">AC23+AI23</f>
        <v>2.4388346833745765E-2</v>
      </c>
    </row>
    <row r="24" spans="3:42" x14ac:dyDescent="0.2">
      <c r="C24" t="s">
        <v>78</v>
      </c>
      <c r="W24">
        <v>2563.17455143098</v>
      </c>
    </row>
    <row r="25" spans="3:42" x14ac:dyDescent="0.2">
      <c r="C25" t="s">
        <v>79</v>
      </c>
      <c r="W25">
        <v>2563.6586137156401</v>
      </c>
      <c r="AB25" t="s">
        <v>71</v>
      </c>
      <c r="AC25">
        <f>AK18</f>
        <v>-2.2886650466755675E-3</v>
      </c>
      <c r="AD25">
        <f>AL18</f>
        <v>5.1571156373884132E-3</v>
      </c>
      <c r="AE25">
        <f t="shared" ref="AE24:AE26" si="20">1.95*AD25</f>
        <v>1.0056375492907405E-2</v>
      </c>
      <c r="AF25">
        <f>AC25-AE25</f>
        <v>-1.2345040539582974E-2</v>
      </c>
      <c r="AG25">
        <f t="shared" si="16"/>
        <v>7.7677104462318377E-3</v>
      </c>
      <c r="AI25">
        <f t="shared" si="17"/>
        <v>1.0262660118402942E-2</v>
      </c>
      <c r="AJ25">
        <f t="shared" si="18"/>
        <v>-1.2551325165078508E-2</v>
      </c>
      <c r="AK25">
        <f t="shared" si="19"/>
        <v>7.9739950717273751E-3</v>
      </c>
    </row>
    <row r="26" spans="3:42" x14ac:dyDescent="0.2">
      <c r="C26" t="s">
        <v>80</v>
      </c>
      <c r="W26">
        <v>2563.7863296980399</v>
      </c>
      <c r="AB26" t="s">
        <v>70</v>
      </c>
      <c r="AC26">
        <f>AM18</f>
        <v>4.5151456153258614E-3</v>
      </c>
      <c r="AD26">
        <f>AN18</f>
        <v>5.2650207842058613E-3</v>
      </c>
      <c r="AE26">
        <f t="shared" si="20"/>
        <v>1.0266790529201429E-2</v>
      </c>
      <c r="AF26">
        <f>AC26-AE26</f>
        <v>-5.7516449138755674E-3</v>
      </c>
      <c r="AG26">
        <f>AC26+AE26</f>
        <v>1.478193614452729E-2</v>
      </c>
      <c r="AI26">
        <f t="shared" si="17"/>
        <v>1.0477391360569663E-2</v>
      </c>
      <c r="AJ26">
        <f t="shared" si="18"/>
        <v>-5.9622457452438021E-3</v>
      </c>
      <c r="AK26">
        <f t="shared" si="19"/>
        <v>1.4992536975895525E-2</v>
      </c>
    </row>
    <row r="27" spans="3:42" x14ac:dyDescent="0.2">
      <c r="C27" t="s">
        <v>81</v>
      </c>
      <c r="W27">
        <v>2564.0592929302602</v>
      </c>
    </row>
    <row r="28" spans="3:42" x14ac:dyDescent="0.2">
      <c r="C28" t="s">
        <v>44</v>
      </c>
      <c r="W28">
        <v>2564.6962763514998</v>
      </c>
    </row>
    <row r="29" spans="3:42" x14ac:dyDescent="0.2">
      <c r="C29" t="s">
        <v>82</v>
      </c>
      <c r="W29">
        <v>2565.7836671754199</v>
      </c>
    </row>
    <row r="30" spans="3:42" x14ac:dyDescent="0.2">
      <c r="C30" t="s">
        <v>83</v>
      </c>
      <c r="W30">
        <v>2566.04779679791</v>
      </c>
    </row>
    <row r="31" spans="3:42" x14ac:dyDescent="0.2">
      <c r="C31" t="s">
        <v>48</v>
      </c>
      <c r="W31">
        <v>2566.1195259342499</v>
      </c>
    </row>
    <row r="32" spans="3:42" x14ac:dyDescent="0.2">
      <c r="C32" t="s">
        <v>50</v>
      </c>
      <c r="W32">
        <v>2566.66133836776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ModelsCovs_wildboar_disturbance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2016-04-05T08:18:52Z</dcterms:created>
  <dcterms:modified xsi:type="dcterms:W3CDTF">2016-04-11T03:27:32Z</dcterms:modified>
</cp:coreProperties>
</file>