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"/>
    </mc:Choice>
  </mc:AlternateContent>
  <bookViews>
    <workbookView xWindow="500" yWindow="460" windowWidth="24560" windowHeight="14320" tabRatio="500"/>
  </bookViews>
  <sheets>
    <sheet name="ModelsCovs_wildboar_pop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22" i="1"/>
  <c r="AM34" i="1"/>
  <c r="BD3" i="1"/>
  <c r="BD4" i="1"/>
  <c r="BD5" i="1"/>
  <c r="BD6" i="1"/>
  <c r="BD7" i="1"/>
  <c r="BD8" i="1"/>
  <c r="BD9" i="1"/>
  <c r="BD10" i="1"/>
  <c r="BD11" i="1"/>
  <c r="BD12" i="1"/>
  <c r="BD13" i="1"/>
  <c r="BD22" i="1"/>
  <c r="AN34" i="1"/>
  <c r="AS34" i="1"/>
  <c r="AT34" i="1"/>
  <c r="AU34" i="1"/>
  <c r="AO34" i="1"/>
  <c r="AQ34" i="1"/>
  <c r="AP34" i="1"/>
  <c r="BH2" i="1"/>
  <c r="BH3" i="1"/>
  <c r="BH4" i="1"/>
  <c r="BH5" i="1"/>
  <c r="BH6" i="1"/>
  <c r="BH7" i="1"/>
  <c r="BH8" i="1"/>
  <c r="BH9" i="1"/>
  <c r="BH10" i="1"/>
  <c r="BH11" i="1"/>
  <c r="BH12" i="1"/>
  <c r="BH13" i="1"/>
  <c r="BH22" i="1"/>
  <c r="AN38" i="1"/>
  <c r="BG2" i="1"/>
  <c r="BG3" i="1"/>
  <c r="BG4" i="1"/>
  <c r="BG5" i="1"/>
  <c r="BG6" i="1"/>
  <c r="BG7" i="1"/>
  <c r="BG8" i="1"/>
  <c r="BG9" i="1"/>
  <c r="BG10" i="1"/>
  <c r="BG11" i="1"/>
  <c r="BG12" i="1"/>
  <c r="BG13" i="1"/>
  <c r="BG22" i="1"/>
  <c r="AM38" i="1"/>
  <c r="BF3" i="1"/>
  <c r="BF4" i="1"/>
  <c r="BF5" i="1"/>
  <c r="BF6" i="1"/>
  <c r="BF7" i="1"/>
  <c r="BF8" i="1"/>
  <c r="BF9" i="1"/>
  <c r="BF10" i="1"/>
  <c r="BF11" i="1"/>
  <c r="BF12" i="1"/>
  <c r="BF13" i="1"/>
  <c r="BF22" i="1"/>
  <c r="AN37" i="1"/>
  <c r="BE3" i="1"/>
  <c r="BE4" i="1"/>
  <c r="BE5" i="1"/>
  <c r="BE6" i="1"/>
  <c r="BE7" i="1"/>
  <c r="BE8" i="1"/>
  <c r="BE9" i="1"/>
  <c r="BE10" i="1"/>
  <c r="BE11" i="1"/>
  <c r="BE12" i="1"/>
  <c r="BE13" i="1"/>
  <c r="BE22" i="1"/>
  <c r="AM37" i="1"/>
  <c r="AS38" i="1"/>
  <c r="AU38" i="1"/>
  <c r="AT38" i="1"/>
  <c r="AO38" i="1"/>
  <c r="AQ38" i="1"/>
  <c r="AP38" i="1"/>
  <c r="AS37" i="1"/>
  <c r="AU37" i="1"/>
  <c r="AT37" i="1"/>
  <c r="AO37" i="1"/>
  <c r="AQ37" i="1"/>
  <c r="AP37" i="1"/>
  <c r="BA3" i="1"/>
  <c r="BA4" i="1"/>
  <c r="BA5" i="1"/>
  <c r="BA6" i="1"/>
  <c r="BA7" i="1"/>
  <c r="BA8" i="1"/>
  <c r="BA9" i="1"/>
  <c r="BA10" i="1"/>
  <c r="BA11" i="1"/>
  <c r="BA12" i="1"/>
  <c r="BA13" i="1"/>
  <c r="BA22" i="1"/>
  <c r="AM33" i="1"/>
  <c r="BB3" i="1"/>
  <c r="BB4" i="1"/>
  <c r="BB5" i="1"/>
  <c r="BB6" i="1"/>
  <c r="BB7" i="1"/>
  <c r="BB8" i="1"/>
  <c r="BB9" i="1"/>
  <c r="BB10" i="1"/>
  <c r="BB11" i="1"/>
  <c r="BB12" i="1"/>
  <c r="BB13" i="1"/>
  <c r="BB22" i="1"/>
  <c r="AN33" i="1"/>
  <c r="AS33" i="1"/>
  <c r="AU33" i="1"/>
  <c r="AT33" i="1"/>
  <c r="AO33" i="1"/>
  <c r="AQ33" i="1"/>
  <c r="AP33" i="1"/>
  <c r="AY3" i="1"/>
  <c r="AY4" i="1"/>
  <c r="AY5" i="1"/>
  <c r="AY6" i="1"/>
  <c r="AY7" i="1"/>
  <c r="AY8" i="1"/>
  <c r="AY9" i="1"/>
  <c r="AY10" i="1"/>
  <c r="AY11" i="1"/>
  <c r="AY12" i="1"/>
  <c r="AY13" i="1"/>
  <c r="AY22" i="1"/>
  <c r="AM32" i="1"/>
  <c r="AZ3" i="1"/>
  <c r="AZ4" i="1"/>
  <c r="AZ5" i="1"/>
  <c r="AZ6" i="1"/>
  <c r="AZ7" i="1"/>
  <c r="AZ8" i="1"/>
  <c r="AZ9" i="1"/>
  <c r="AZ10" i="1"/>
  <c r="AZ11" i="1"/>
  <c r="AZ12" i="1"/>
  <c r="AZ13" i="1"/>
  <c r="AZ22" i="1"/>
  <c r="AN32" i="1"/>
  <c r="AS32" i="1"/>
  <c r="AU32" i="1"/>
  <c r="AT32" i="1"/>
  <c r="AO32" i="1"/>
  <c r="AQ32" i="1"/>
  <c r="AP32" i="1"/>
  <c r="AW3" i="1"/>
  <c r="AW4" i="1"/>
  <c r="AW5" i="1"/>
  <c r="AW6" i="1"/>
  <c r="AW7" i="1"/>
  <c r="AW8" i="1"/>
  <c r="AW9" i="1"/>
  <c r="AW10" i="1"/>
  <c r="AW11" i="1"/>
  <c r="AW12" i="1"/>
  <c r="AW13" i="1"/>
  <c r="AW22" i="1"/>
  <c r="AM31" i="1"/>
  <c r="AX3" i="1"/>
  <c r="AX4" i="1"/>
  <c r="AX5" i="1"/>
  <c r="AX6" i="1"/>
  <c r="AX7" i="1"/>
  <c r="AX8" i="1"/>
  <c r="AX9" i="1"/>
  <c r="AX10" i="1"/>
  <c r="AX11" i="1"/>
  <c r="AX12" i="1"/>
  <c r="AX13" i="1"/>
  <c r="AX22" i="1"/>
  <c r="AN31" i="1"/>
  <c r="AS31" i="1"/>
  <c r="AU31" i="1"/>
  <c r="AT31" i="1"/>
  <c r="AO31" i="1"/>
  <c r="AQ31" i="1"/>
  <c r="AP31" i="1"/>
  <c r="AU3" i="1"/>
  <c r="AU4" i="1"/>
  <c r="AU5" i="1"/>
  <c r="AU6" i="1"/>
  <c r="AU7" i="1"/>
  <c r="AU8" i="1"/>
  <c r="AU9" i="1"/>
  <c r="AU10" i="1"/>
  <c r="AU11" i="1"/>
  <c r="AU12" i="1"/>
  <c r="AU13" i="1"/>
  <c r="AU22" i="1"/>
  <c r="AM30" i="1"/>
  <c r="AV3" i="1"/>
  <c r="AV4" i="1"/>
  <c r="AV5" i="1"/>
  <c r="AV6" i="1"/>
  <c r="AV7" i="1"/>
  <c r="AV8" i="1"/>
  <c r="AV9" i="1"/>
  <c r="AV10" i="1"/>
  <c r="AV11" i="1"/>
  <c r="AV12" i="1"/>
  <c r="AV13" i="1"/>
  <c r="AV22" i="1"/>
  <c r="AN30" i="1"/>
  <c r="AS30" i="1"/>
  <c r="AU30" i="1"/>
  <c r="AT30" i="1"/>
  <c r="AO30" i="1"/>
  <c r="AQ30" i="1"/>
  <c r="AP30" i="1"/>
  <c r="AS3" i="1"/>
  <c r="AS4" i="1"/>
  <c r="AS5" i="1"/>
  <c r="AS6" i="1"/>
  <c r="AS7" i="1"/>
  <c r="AS8" i="1"/>
  <c r="AS9" i="1"/>
  <c r="AS10" i="1"/>
  <c r="AS11" i="1"/>
  <c r="AS12" i="1"/>
  <c r="AS13" i="1"/>
  <c r="AS22" i="1"/>
  <c r="AM29" i="1"/>
  <c r="AT3" i="1"/>
  <c r="AT4" i="1"/>
  <c r="AT5" i="1"/>
  <c r="AT6" i="1"/>
  <c r="AT7" i="1"/>
  <c r="AT8" i="1"/>
  <c r="AT9" i="1"/>
  <c r="AT10" i="1"/>
  <c r="AT11" i="1"/>
  <c r="AT12" i="1"/>
  <c r="AT13" i="1"/>
  <c r="AT22" i="1"/>
  <c r="AN29" i="1"/>
  <c r="AS29" i="1"/>
  <c r="AU29" i="1"/>
  <c r="AT29" i="1"/>
  <c r="AO29" i="1"/>
  <c r="AQ29" i="1"/>
  <c r="AP29" i="1"/>
  <c r="AQ3" i="1"/>
  <c r="AQ4" i="1"/>
  <c r="AQ5" i="1"/>
  <c r="AQ6" i="1"/>
  <c r="AQ7" i="1"/>
  <c r="AQ8" i="1"/>
  <c r="AQ9" i="1"/>
  <c r="AQ10" i="1"/>
  <c r="AQ11" i="1"/>
  <c r="AQ12" i="1"/>
  <c r="AQ13" i="1"/>
  <c r="AQ22" i="1"/>
  <c r="AM28" i="1"/>
  <c r="AR3" i="1"/>
  <c r="AR4" i="1"/>
  <c r="AR5" i="1"/>
  <c r="AR6" i="1"/>
  <c r="AR7" i="1"/>
  <c r="AR8" i="1"/>
  <c r="AR9" i="1"/>
  <c r="AR10" i="1"/>
  <c r="AR11" i="1"/>
  <c r="AR12" i="1"/>
  <c r="AR13" i="1"/>
  <c r="AR22" i="1"/>
  <c r="AN28" i="1"/>
  <c r="AS28" i="1"/>
  <c r="AU28" i="1"/>
  <c r="AT28" i="1"/>
  <c r="AO28" i="1"/>
  <c r="AQ28" i="1"/>
  <c r="AP28" i="1"/>
  <c r="AO3" i="1"/>
  <c r="AO4" i="1"/>
  <c r="AO5" i="1"/>
  <c r="AO6" i="1"/>
  <c r="AO7" i="1"/>
  <c r="AO8" i="1"/>
  <c r="AO9" i="1"/>
  <c r="AO10" i="1"/>
  <c r="AO11" i="1"/>
  <c r="AO12" i="1"/>
  <c r="AO13" i="1"/>
  <c r="AO22" i="1"/>
  <c r="AM27" i="1"/>
  <c r="AP3" i="1"/>
  <c r="AP4" i="1"/>
  <c r="AP5" i="1"/>
  <c r="AP6" i="1"/>
  <c r="AP7" i="1"/>
  <c r="AP8" i="1"/>
  <c r="AP9" i="1"/>
  <c r="AP10" i="1"/>
  <c r="AP11" i="1"/>
  <c r="AP12" i="1"/>
  <c r="AP13" i="1"/>
  <c r="AP22" i="1"/>
  <c r="AN27" i="1"/>
  <c r="AS27" i="1"/>
  <c r="AU27" i="1"/>
  <c r="AT27" i="1"/>
  <c r="AO27" i="1"/>
  <c r="AQ27" i="1"/>
  <c r="AP27" i="1"/>
  <c r="AM3" i="1"/>
  <c r="AM4" i="1"/>
  <c r="AM5" i="1"/>
  <c r="AM6" i="1"/>
  <c r="AM7" i="1"/>
  <c r="AM8" i="1"/>
  <c r="AM9" i="1"/>
  <c r="AM10" i="1"/>
  <c r="AM11" i="1"/>
  <c r="AM12" i="1"/>
  <c r="AM13" i="1"/>
  <c r="AM22" i="1"/>
  <c r="AM26" i="1"/>
  <c r="AN3" i="1"/>
  <c r="AN4" i="1"/>
  <c r="AN5" i="1"/>
  <c r="AN6" i="1"/>
  <c r="AN7" i="1"/>
  <c r="AN8" i="1"/>
  <c r="AN9" i="1"/>
  <c r="AN10" i="1"/>
  <c r="AN11" i="1"/>
  <c r="AN12" i="1"/>
  <c r="AN13" i="1"/>
  <c r="AN22" i="1"/>
  <c r="AN26" i="1"/>
  <c r="AS26" i="1"/>
  <c r="AU26" i="1"/>
  <c r="AT26" i="1"/>
  <c r="AO26" i="1"/>
  <c r="AQ26" i="1"/>
  <c r="AP26" i="1"/>
  <c r="BI3" i="1"/>
  <c r="BJ3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I2" i="1"/>
  <c r="BJ2" i="1"/>
  <c r="AM2" i="1"/>
</calcChain>
</file>

<file path=xl/sharedStrings.xml><?xml version="1.0" encoding="utf-8"?>
<sst xmlns="http://schemas.openxmlformats.org/spreadsheetml/2006/main" count="126" uniqueCount="83">
  <si>
    <t>model</t>
  </si>
  <si>
    <t>formula</t>
  </si>
  <si>
    <t>lam(dis.s)</t>
  </si>
  <si>
    <t>SElam(dis.s)</t>
  </si>
  <si>
    <t>lam(ele.s)</t>
  </si>
  <si>
    <t>SElam(ele.s)</t>
  </si>
  <si>
    <t>lam(Int)</t>
  </si>
  <si>
    <t>SElam(Int)</t>
  </si>
  <si>
    <t>lam(PASLvshilin)</t>
  </si>
  <si>
    <t>SElam(PASLvshilin)</t>
  </si>
  <si>
    <t>lam(PASMangao)</t>
  </si>
  <si>
    <t>SElam(PASMangao)</t>
  </si>
  <si>
    <t>lam(PASMengla)</t>
  </si>
  <si>
    <t>SElam(PASMengla)</t>
  </si>
  <si>
    <t>lam(PASMengsong)</t>
  </si>
  <si>
    <t>SElam(PASMengsong)</t>
  </si>
  <si>
    <t>lam(PASNabanhe)</t>
  </si>
  <si>
    <t>SElam(PASNabanhe)</t>
  </si>
  <si>
    <t>lam(pop.s)</t>
  </si>
  <si>
    <t>SElam(pop.s)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</si>
  <si>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</si>
  <si>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</si>
  <si>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</si>
  <si>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</si>
  <si>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</si>
  <si>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</si>
  <si>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</si>
  <si>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</si>
  <si>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</si>
  <si>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</si>
  <si>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</si>
  <si>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</si>
  <si>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</si>
  <si>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</si>
  <si>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</si>
  <si>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</si>
  <si>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m012</t>
  </si>
  <si>
    <t>~camhours + cam_angle ~ pop.s + dis.s + PAS</t>
  </si>
  <si>
    <t>NA</t>
  </si>
  <si>
    <t>m018</t>
  </si>
  <si>
    <t>~camhours ~ ele.s + pop.s + PAS + dis.s</t>
  </si>
  <si>
    <t>m020</t>
  </si>
  <si>
    <t>~camhours + cam_angle ~ ele.s + pop.s + PAS + dis.s</t>
  </si>
  <si>
    <t>m005</t>
  </si>
  <si>
    <t>~camhours ~ PAS</t>
  </si>
  <si>
    <t>m006</t>
  </si>
  <si>
    <t>~camhours ~ pop.s + PAS</t>
  </si>
  <si>
    <t>m009</t>
  </si>
  <si>
    <t>~camhours ~ pop.s + dis.s</t>
  </si>
  <si>
    <t>m011</t>
  </si>
  <si>
    <t>~camhours + cam_angle ~ pop.s + dis.s</t>
  </si>
  <si>
    <t>m010</t>
  </si>
  <si>
    <t>~camhours + cam_angle ~ ele.s + pop.s + dis.s</t>
  </si>
  <si>
    <t>m002</t>
  </si>
  <si>
    <t>~camhours ~ ele.s</t>
  </si>
  <si>
    <t>m001</t>
  </si>
  <si>
    <t>~1 ~ 1</t>
  </si>
  <si>
    <t>m003</t>
  </si>
  <si>
    <t>~camhours ~ ele.s + pop.s</t>
  </si>
  <si>
    <t>m008</t>
  </si>
  <si>
    <t>~camhours ~ pop.s</t>
  </si>
  <si>
    <t>Standerdize</t>
  </si>
  <si>
    <t>sum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</si>
  <si>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</si>
  <si>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</si>
  <si>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</si>
  <si>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</si>
  <si>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</si>
  <si>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</si>
  <si>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</si>
  <si>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</si>
  <si>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Distance</t>
  </si>
  <si>
    <t>Elevation</t>
  </si>
  <si>
    <t>*</t>
  </si>
  <si>
    <t>PAMengsong</t>
  </si>
  <si>
    <t>Cam_angle</t>
  </si>
  <si>
    <t>camhour</t>
  </si>
  <si>
    <t>int</t>
  </si>
  <si>
    <t>lsl</t>
  </si>
  <si>
    <t>PASMangao</t>
  </si>
  <si>
    <t>PASMengla</t>
  </si>
  <si>
    <t>PANABANHE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</si>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</sst>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8"/>
  <sheetViews>
    <sheetView tabSelected="1" topLeftCell="AG17" workbookViewId="0">
      <selection activeCell="Z17" sqref="Z17"/>
    </sheetView>
  </sheetViews>
  <sheetFormatPr baseColWidth="10" defaultRowHeight="16" x14ac:dyDescent="0.2"/>
  <cols>
    <col min="3" max="3" width="73.33203125" customWidth="1"/>
    <col min="24" max="24" width="10.83203125" customWidth="1"/>
    <col min="38" max="38" width="12" customWidth="1"/>
  </cols>
  <sheetData>
    <row r="1" spans="1:6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</row>
    <row r="2" spans="1:62" x14ac:dyDescent="0.2">
      <c r="A2">
        <v>10</v>
      </c>
      <c r="B2" t="s">
        <v>36</v>
      </c>
      <c r="C2" t="s">
        <v>37</v>
      </c>
      <c r="D2">
        <v>0.494727287113012</v>
      </c>
      <c r="E2">
        <v>0.131766394808399</v>
      </c>
      <c r="H2">
        <v>0.972168467346749</v>
      </c>
      <c r="I2">
        <v>0.36207098498046097</v>
      </c>
      <c r="J2">
        <v>-22.541121461474098</v>
      </c>
      <c r="K2">
        <v>4194.3040775414902</v>
      </c>
      <c r="L2">
        <v>-12.4293848229969</v>
      </c>
      <c r="M2">
        <v>128.949191066677</v>
      </c>
      <c r="N2">
        <v>0.54536875992199896</v>
      </c>
      <c r="O2">
        <v>0.331845777485614</v>
      </c>
      <c r="P2">
        <v>-0.84584383816289999</v>
      </c>
      <c r="Q2">
        <v>0.555634749449886</v>
      </c>
      <c r="R2">
        <v>-0.61185946464715801</v>
      </c>
      <c r="S2">
        <v>0.82205285859393096</v>
      </c>
      <c r="T2">
        <v>0.87015595397211898</v>
      </c>
      <c r="U2">
        <v>0.40802994027301998</v>
      </c>
      <c r="V2">
        <v>0.29797771173638099</v>
      </c>
      <c r="W2">
        <v>0.26143518968788398</v>
      </c>
      <c r="X2">
        <v>6.4619472266868705E-2</v>
      </c>
      <c r="Y2">
        <v>7.90172169222607E-2</v>
      </c>
      <c r="Z2">
        <v>-4.7092908874678203</v>
      </c>
      <c r="AA2">
        <v>0.30600405027369099</v>
      </c>
      <c r="AB2">
        <v>0</v>
      </c>
      <c r="AC2">
        <v>9736449148.5196495</v>
      </c>
      <c r="AD2">
        <v>1232.0227091302099</v>
      </c>
      <c r="AE2">
        <v>11</v>
      </c>
      <c r="AF2">
        <v>115</v>
      </c>
      <c r="AG2">
        <v>2486.0454182604199</v>
      </c>
      <c r="AH2">
        <v>0</v>
      </c>
      <c r="AI2">
        <v>0.52126656481979206</v>
      </c>
      <c r="AJ2" t="s">
        <v>38</v>
      </c>
      <c r="AK2">
        <v>0.52126656481979206</v>
      </c>
      <c r="AM2">
        <f>D2*$AI2</f>
        <v>0.25788479347601473</v>
      </c>
      <c r="AN2">
        <f t="shared" ref="AN2:BJ2" si="0">E2*$AI2</f>
        <v>6.8685415980462627E-2</v>
      </c>
      <c r="AO2">
        <f t="shared" si="0"/>
        <v>0</v>
      </c>
      <c r="AP2">
        <f t="shared" si="0"/>
        <v>0</v>
      </c>
      <c r="AQ2">
        <f t="shared" si="0"/>
        <v>0.50675891739996204</v>
      </c>
      <c r="AR2">
        <f t="shared" si="0"/>
        <v>0.18873549856168342</v>
      </c>
      <c r="AS2">
        <f t="shared" si="0"/>
        <v>-11.749932951408294</v>
      </c>
      <c r="AT2">
        <f t="shared" si="0"/>
        <v>2186.3504783096992</v>
      </c>
      <c r="AU2">
        <f t="shared" si="0"/>
        <v>-6.4790227295068528</v>
      </c>
      <c r="AV2">
        <f t="shared" si="0"/>
        <v>67.216901863617736</v>
      </c>
      <c r="AW2">
        <f t="shared" si="0"/>
        <v>0.28428250004457029</v>
      </c>
      <c r="AX2">
        <f t="shared" si="0"/>
        <v>0.1729801084798791</v>
      </c>
      <c r="AY2">
        <f t="shared" si="0"/>
        <v>-0.44091011189316298</v>
      </c>
      <c r="AZ2">
        <f t="shared" si="0"/>
        <v>0.28963381714024794</v>
      </c>
      <c r="BA2">
        <f t="shared" si="0"/>
        <v>-0.31894188128910106</v>
      </c>
      <c r="BB2">
        <f t="shared" si="0"/>
        <v>0.42850866969954865</v>
      </c>
      <c r="BC2">
        <f t="shared" si="0"/>
        <v>0.45358320498453553</v>
      </c>
      <c r="BD2">
        <f t="shared" si="0"/>
        <v>0.21269236530974206</v>
      </c>
      <c r="BE2">
        <f t="shared" si="0"/>
        <v>0.15532581818968555</v>
      </c>
      <c r="BF2">
        <f t="shared" si="0"/>
        <v>0.13627742325161402</v>
      </c>
      <c r="BG2">
        <f t="shared" si="0"/>
        <v>3.3683970329018473E-2</v>
      </c>
      <c r="BH2">
        <f t="shared" si="0"/>
        <v>4.1189033226687176E-2</v>
      </c>
      <c r="BI2">
        <f t="shared" si="0"/>
        <v>-2.4547958836475008</v>
      </c>
      <c r="BJ2">
        <f t="shared" si="0"/>
        <v>0.15950968010710984</v>
      </c>
    </row>
    <row r="3" spans="1:62" x14ac:dyDescent="0.2">
      <c r="A3">
        <v>11</v>
      </c>
      <c r="B3" t="s">
        <v>39</v>
      </c>
      <c r="C3" t="s">
        <v>40</v>
      </c>
      <c r="D3">
        <v>0.50198697025753303</v>
      </c>
      <c r="E3">
        <v>0.14664428348817901</v>
      </c>
      <c r="F3">
        <v>3.0734297033651801E-2</v>
      </c>
      <c r="G3">
        <v>0.15280416655298201</v>
      </c>
      <c r="H3">
        <v>0.98698021359185395</v>
      </c>
      <c r="I3">
        <v>0.364671579800599</v>
      </c>
      <c r="J3">
        <v>-15.966312723485</v>
      </c>
      <c r="K3">
        <v>405.48010805227398</v>
      </c>
      <c r="L3">
        <v>-15.7294301985978</v>
      </c>
      <c r="M3">
        <v>655.04033513466004</v>
      </c>
      <c r="N3">
        <v>0.55805635675314402</v>
      </c>
      <c r="O3">
        <v>0.354218758031767</v>
      </c>
      <c r="P3">
        <v>-0.84638187158028699</v>
      </c>
      <c r="Q3">
        <v>0.56481153787119798</v>
      </c>
      <c r="R3">
        <v>-0.81986961680517301</v>
      </c>
      <c r="S3">
        <v>0.82577895376311705</v>
      </c>
      <c r="T3">
        <v>0.96844022230589399</v>
      </c>
      <c r="U3">
        <v>0.43391570065832502</v>
      </c>
      <c r="X3">
        <v>6.4226096745516104E-2</v>
      </c>
      <c r="Y3">
        <v>7.9051830877114607E-2</v>
      </c>
      <c r="Z3">
        <v>-4.41161423621097</v>
      </c>
      <c r="AA3">
        <v>0.16202347496528999</v>
      </c>
      <c r="AB3">
        <v>0</v>
      </c>
      <c r="AC3">
        <v>224308347.15897599</v>
      </c>
      <c r="AD3">
        <v>1232.626459436</v>
      </c>
      <c r="AE3">
        <v>11</v>
      </c>
      <c r="AF3">
        <v>115</v>
      </c>
      <c r="AG3">
        <v>2487.25291887201</v>
      </c>
      <c r="AH3">
        <v>1.20750061158697</v>
      </c>
      <c r="AI3">
        <v>0.28500628875874501</v>
      </c>
      <c r="AJ3" t="s">
        <v>38</v>
      </c>
      <c r="AK3">
        <v>0.80627285357853695</v>
      </c>
      <c r="AM3">
        <f t="shared" ref="AM3:AM13" si="1">D3*$AI3</f>
        <v>0.14306944339834601</v>
      </c>
      <c r="AN3">
        <f t="shared" ref="AN3:AN13" si="2">E3*$AI3</f>
        <v>4.1794543004651206E-2</v>
      </c>
      <c r="AO3">
        <f t="shared" ref="AO3:AO13" si="3">F3*$AI3</f>
        <v>8.7594679351700056E-3</v>
      </c>
      <c r="AP3">
        <f t="shared" ref="AP3:AP13" si="4">G3*$AI3</f>
        <v>4.3550148416138558E-2</v>
      </c>
      <c r="AQ3">
        <f t="shared" ref="AQ3:AQ13" si="5">H3*$AI3</f>
        <v>0.28129556775412773</v>
      </c>
      <c r="AR3">
        <f t="shared" ref="AR3:AR13" si="6">I3*$AI3</f>
        <v>0.10393369357475724</v>
      </c>
      <c r="AS3">
        <f t="shared" ref="AS3:AS13" si="7">J3*$AI3</f>
        <v>-4.5504995344819905</v>
      </c>
      <c r="AT3">
        <f t="shared" ref="AT3:AT13" si="8">K3*$AI3</f>
        <v>115.56438076147353</v>
      </c>
      <c r="AU3">
        <f t="shared" ref="AU3:AU13" si="9">L3*$AI3</f>
        <v>-4.4829865251920884</v>
      </c>
      <c r="AV3">
        <f t="shared" ref="AV3:AV13" si="10">M3*$AI3</f>
        <v>186.69061490401401</v>
      </c>
      <c r="AW3">
        <f t="shared" ref="AW3:AW13" si="11">N3*$AI3</f>
        <v>0.15904957115643978</v>
      </c>
      <c r="AX3">
        <f t="shared" ref="AX3:AX13" si="12">O3*$AI3</f>
        <v>0.10095457363536581</v>
      </c>
      <c r="AY3">
        <f t="shared" ref="AY3:AY13" si="13">P3*$AI3</f>
        <v>-0.2412241560917783</v>
      </c>
      <c r="AZ3">
        <f t="shared" ref="AZ3:AZ13" si="14">Q3*$AI3</f>
        <v>0.16097484025678949</v>
      </c>
      <c r="BA3">
        <f t="shared" ref="BA3:BA13" si="15">R3*$AI3</f>
        <v>-0.23366799675169675</v>
      </c>
      <c r="BB3">
        <f t="shared" ref="BB3:BB13" si="16">S3*$AI3</f>
        <v>0.23535219494710527</v>
      </c>
      <c r="BC3">
        <f t="shared" ref="BC3:BC13" si="17">T3*$AI3</f>
        <v>0.27601155364409685</v>
      </c>
      <c r="BD3">
        <f t="shared" ref="BD3:BD13" si="18">U3*$AI3</f>
        <v>0.12366870347877974</v>
      </c>
      <c r="BE3">
        <f t="shared" ref="BE3:BE13" si="19">V3*$AI3</f>
        <v>0</v>
      </c>
      <c r="BF3">
        <f t="shared" ref="BF3:BF13" si="20">W3*$AI3</f>
        <v>0</v>
      </c>
      <c r="BG3">
        <f t="shared" ref="BG3:BG13" si="21">X3*$AI3</f>
        <v>1.8304841474899657E-2</v>
      </c>
      <c r="BH3">
        <f t="shared" ref="BH3:BH13" si="22">Y3*$AI3</f>
        <v>2.2530268937870399E-2</v>
      </c>
      <c r="BI3">
        <f t="shared" ref="BI3:BI13" si="23">Z3*$AI3</f>
        <v>-1.2573378008977341</v>
      </c>
      <c r="BJ3">
        <f t="shared" ref="BJ3:BJ13" si="24">AA3*$AI3</f>
        <v>4.6177709291652734E-2</v>
      </c>
    </row>
    <row r="4" spans="1:62" x14ac:dyDescent="0.2">
      <c r="A4">
        <v>12</v>
      </c>
      <c r="B4" t="s">
        <v>41</v>
      </c>
      <c r="C4" t="s">
        <v>42</v>
      </c>
      <c r="D4">
        <v>0.48815914922204701</v>
      </c>
      <c r="E4">
        <v>0.14582121632466399</v>
      </c>
      <c r="F4">
        <v>1.7142813667199299E-2</v>
      </c>
      <c r="G4">
        <v>0.15185806084821499</v>
      </c>
      <c r="H4">
        <v>0.97237431035490196</v>
      </c>
      <c r="I4">
        <v>0.36195272410245799</v>
      </c>
      <c r="J4">
        <v>-17.266476699998801</v>
      </c>
      <c r="K4">
        <v>838.86149754408495</v>
      </c>
      <c r="L4">
        <v>-7.9641976612706502</v>
      </c>
      <c r="M4">
        <v>13.795626591103099</v>
      </c>
      <c r="N4">
        <v>0.55520643430454097</v>
      </c>
      <c r="O4">
        <v>0.34993769130450902</v>
      </c>
      <c r="P4">
        <v>-0.85464333416483096</v>
      </c>
      <c r="Q4">
        <v>0.56321761591956698</v>
      </c>
      <c r="R4">
        <v>-0.62127451718394699</v>
      </c>
      <c r="S4">
        <v>0.82748480283602599</v>
      </c>
      <c r="T4">
        <v>0.88484276003562601</v>
      </c>
      <c r="U4">
        <v>0.43244073363413699</v>
      </c>
      <c r="V4">
        <v>0.29451340642614299</v>
      </c>
      <c r="W4">
        <v>0.26233736903299698</v>
      </c>
      <c r="X4">
        <v>6.4204191956987997E-2</v>
      </c>
      <c r="Y4">
        <v>7.8931382668341293E-2</v>
      </c>
      <c r="Z4">
        <v>-4.7061068653398204</v>
      </c>
      <c r="AA4">
        <v>0.30673292462065699</v>
      </c>
      <c r="AB4">
        <v>0</v>
      </c>
      <c r="AC4">
        <v>419768245.05089301</v>
      </c>
      <c r="AD4">
        <v>1232.0211505294801</v>
      </c>
      <c r="AE4">
        <v>12</v>
      </c>
      <c r="AF4">
        <v>115</v>
      </c>
      <c r="AG4">
        <v>2488.0423010589602</v>
      </c>
      <c r="AH4">
        <v>1.9968827985403499</v>
      </c>
      <c r="AI4">
        <v>0.19206236795284401</v>
      </c>
      <c r="AJ4" t="s">
        <v>38</v>
      </c>
      <c r="AK4">
        <v>0.99833522153138199</v>
      </c>
      <c r="AM4">
        <f t="shared" si="1"/>
        <v>9.3757002137432072E-2</v>
      </c>
      <c r="AN4">
        <f t="shared" si="2"/>
        <v>2.8006768105078881E-2</v>
      </c>
      <c r="AO4">
        <f t="shared" si="3"/>
        <v>3.2924893862966748E-3</v>
      </c>
      <c r="AP4">
        <f t="shared" si="4"/>
        <v>2.9166218759235241E-2</v>
      </c>
      <c r="AQ4">
        <f t="shared" si="5"/>
        <v>0.18675651258327611</v>
      </c>
      <c r="AR4">
        <f t="shared" si="6"/>
        <v>6.9517497278100512E-2</v>
      </c>
      <c r="AS4">
        <f t="shared" si="7"/>
        <v>-3.3162404012043774</v>
      </c>
      <c r="AT4">
        <f t="shared" si="8"/>
        <v>161.11372560278579</v>
      </c>
      <c r="AU4">
        <f t="shared" si="9"/>
        <v>-1.5296226616681434</v>
      </c>
      <c r="AV4">
        <f t="shared" si="10"/>
        <v>2.6496207104804825</v>
      </c>
      <c r="AW4">
        <f t="shared" si="11"/>
        <v>0.10663426247518526</v>
      </c>
      <c r="AX4">
        <f t="shared" si="12"/>
        <v>6.7209861627895356E-2</v>
      </c>
      <c r="AY4">
        <f t="shared" si="13"/>
        <v>-0.16414482251481119</v>
      </c>
      <c r="AZ4">
        <f t="shared" si="14"/>
        <v>0.10817290898626745</v>
      </c>
      <c r="BA4">
        <f t="shared" si="15"/>
        <v>-0.11932345491910874</v>
      </c>
      <c r="BB4">
        <f t="shared" si="16"/>
        <v>0.1589286906776794</v>
      </c>
      <c r="BC4">
        <f t="shared" si="17"/>
        <v>0.16994499575837246</v>
      </c>
      <c r="BD4">
        <f t="shared" si="18"/>
        <v>8.3055591301037429E-2</v>
      </c>
      <c r="BE4">
        <f t="shared" si="19"/>
        <v>5.6564942232063369E-2</v>
      </c>
      <c r="BF4">
        <f t="shared" si="20"/>
        <v>5.0385136298996491E-2</v>
      </c>
      <c r="BG4">
        <f t="shared" si="21"/>
        <v>1.2331209139758057E-2</v>
      </c>
      <c r="BH4">
        <f t="shared" si="22"/>
        <v>1.51597482610737E-2</v>
      </c>
      <c r="BI4">
        <f t="shared" si="23"/>
        <v>-0.90386602839630192</v>
      </c>
      <c r="BJ4">
        <f t="shared" si="24"/>
        <v>5.8911851831744591E-2</v>
      </c>
    </row>
    <row r="5" spans="1:62" x14ac:dyDescent="0.2">
      <c r="A5">
        <v>4</v>
      </c>
      <c r="B5" t="s">
        <v>43</v>
      </c>
      <c r="C5" t="s">
        <v>44</v>
      </c>
      <c r="H5">
        <v>0.10736019163522501</v>
      </c>
      <c r="I5">
        <v>0.24235499875910599</v>
      </c>
      <c r="J5">
        <v>-10.9436286231404</v>
      </c>
      <c r="K5">
        <v>105.552805305446</v>
      </c>
      <c r="L5">
        <v>-13.779843545431801</v>
      </c>
      <c r="M5">
        <v>353.22418457705299</v>
      </c>
      <c r="N5">
        <v>1.1350600820211201</v>
      </c>
      <c r="O5">
        <v>0.25432663196140898</v>
      </c>
      <c r="P5">
        <v>-0.66746096002524202</v>
      </c>
      <c r="Q5">
        <v>0.54649987626678498</v>
      </c>
      <c r="R5">
        <v>1.07373798367264</v>
      </c>
      <c r="S5">
        <v>0.27655272493423999</v>
      </c>
      <c r="X5">
        <v>6.56316849542075E-2</v>
      </c>
      <c r="Y5">
        <v>7.8700535229296598E-2</v>
      </c>
      <c r="Z5">
        <v>-4.3085179030056002</v>
      </c>
      <c r="AA5">
        <v>0.151654563368982</v>
      </c>
      <c r="AB5">
        <v>0</v>
      </c>
      <c r="AC5">
        <v>36649482.140119299</v>
      </c>
      <c r="AD5">
        <v>1241.0985160549301</v>
      </c>
      <c r="AE5">
        <v>8</v>
      </c>
      <c r="AF5">
        <v>115</v>
      </c>
      <c r="AG5">
        <v>2498.1970321098502</v>
      </c>
      <c r="AH5">
        <v>12.151613849432101</v>
      </c>
      <c r="AI5">
        <v>1.19776177411008E-3</v>
      </c>
      <c r="AJ5" t="s">
        <v>38</v>
      </c>
      <c r="AK5">
        <v>0.99953298330549201</v>
      </c>
      <c r="AM5">
        <f t="shared" si="1"/>
        <v>0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1.2859193360180527E-4</v>
      </c>
      <c r="AR5">
        <f t="shared" si="6"/>
        <v>2.9028355327815301E-4</v>
      </c>
      <c r="AS5">
        <f t="shared" si="7"/>
        <v>-1.3107860034854497E-2</v>
      </c>
      <c r="AT5">
        <f t="shared" si="8"/>
        <v>0.12642711534494686</v>
      </c>
      <c r="AU5">
        <f t="shared" si="9"/>
        <v>-1.6504969851935728E-2</v>
      </c>
      <c r="AV5">
        <f t="shared" si="10"/>
        <v>0.42307842597759732</v>
      </c>
      <c r="AW5">
        <f t="shared" si="11"/>
        <v>1.3595315775631496E-3</v>
      </c>
      <c r="AX5">
        <f t="shared" si="12"/>
        <v>3.0462271790153856E-4</v>
      </c>
      <c r="AY5">
        <f t="shared" si="13"/>
        <v>-7.9945922362905102E-4</v>
      </c>
      <c r="AZ5">
        <f t="shared" si="14"/>
        <v>6.5457666134824356E-4</v>
      </c>
      <c r="BA5">
        <f t="shared" si="15"/>
        <v>1.2860823122531214E-3</v>
      </c>
      <c r="BB5">
        <f t="shared" si="16"/>
        <v>3.3124428245221224E-4</v>
      </c>
      <c r="BC5">
        <f t="shared" si="17"/>
        <v>0</v>
      </c>
      <c r="BD5">
        <f t="shared" si="18"/>
        <v>0</v>
      </c>
      <c r="BE5">
        <f t="shared" si="19"/>
        <v>0</v>
      </c>
      <c r="BF5">
        <f t="shared" si="20"/>
        <v>0</v>
      </c>
      <c r="BG5">
        <f t="shared" si="21"/>
        <v>7.8611123408585417E-5</v>
      </c>
      <c r="BH5">
        <f t="shared" si="22"/>
        <v>9.426449269965514E-5</v>
      </c>
      <c r="BI5">
        <f t="shared" si="23"/>
        <v>-5.1605780472890293E-3</v>
      </c>
      <c r="BJ5">
        <f t="shared" si="24"/>
        <v>1.8164603887272144E-4</v>
      </c>
    </row>
    <row r="6" spans="1:62" x14ac:dyDescent="0.2">
      <c r="A6">
        <v>5</v>
      </c>
      <c r="B6" t="s">
        <v>45</v>
      </c>
      <c r="C6" t="s">
        <v>46</v>
      </c>
      <c r="H6">
        <v>0.17864767001823301</v>
      </c>
      <c r="I6">
        <v>0.31856897043406901</v>
      </c>
      <c r="J6">
        <v>-8.3209374253670401</v>
      </c>
      <c r="K6">
        <v>24.2763738389773</v>
      </c>
      <c r="L6">
        <v>-25.259022087199501</v>
      </c>
      <c r="N6">
        <v>1.16682014870319</v>
      </c>
      <c r="O6">
        <v>0.27076564696872402</v>
      </c>
      <c r="P6">
        <v>-0.70864417200108198</v>
      </c>
      <c r="Q6">
        <v>0.559438708134116</v>
      </c>
      <c r="R6">
        <v>0.85224781462236199</v>
      </c>
      <c r="S6">
        <v>0.70811285846982996</v>
      </c>
      <c r="T6">
        <v>0.122667772648863</v>
      </c>
      <c r="U6">
        <v>0.358296381981828</v>
      </c>
      <c r="X6">
        <v>6.5498544646478196E-2</v>
      </c>
      <c r="Y6">
        <v>7.8687915047990303E-2</v>
      </c>
      <c r="Z6">
        <v>-4.3091664968674701</v>
      </c>
      <c r="AA6">
        <v>0.151626284950892</v>
      </c>
      <c r="AB6">
        <v>0</v>
      </c>
      <c r="AC6">
        <v>-5314884610.8976202</v>
      </c>
      <c r="AD6">
        <v>1241.04037741564</v>
      </c>
      <c r="AE6">
        <v>9</v>
      </c>
      <c r="AF6">
        <v>115</v>
      </c>
      <c r="AG6">
        <v>2500.0807548312901</v>
      </c>
      <c r="AH6">
        <v>14.0353365708661</v>
      </c>
      <c r="AI6">
        <v>4.6700900735825501E-4</v>
      </c>
      <c r="AJ6" t="s">
        <v>38</v>
      </c>
      <c r="AK6">
        <v>0.99999999231284997</v>
      </c>
      <c r="AM6">
        <f t="shared" si="1"/>
        <v>0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8.3430071042080089E-5</v>
      </c>
      <c r="AR6">
        <f t="shared" si="6"/>
        <v>1.4877457865755585E-4</v>
      </c>
      <c r="AS6">
        <f t="shared" si="7"/>
        <v>-3.8859527273108155E-3</v>
      </c>
      <c r="AT6">
        <f t="shared" si="8"/>
        <v>1.1337285248798699E-2</v>
      </c>
      <c r="AU6">
        <f t="shared" si="9"/>
        <v>-1.1796190831783277E-2</v>
      </c>
      <c r="AV6">
        <f t="shared" si="10"/>
        <v>0</v>
      </c>
      <c r="AW6">
        <f t="shared" si="11"/>
        <v>5.449155194114882E-4</v>
      </c>
      <c r="AX6">
        <f t="shared" si="12"/>
        <v>1.2644999601757952E-4</v>
      </c>
      <c r="AY6">
        <f t="shared" si="13"/>
        <v>-3.3094321133643782E-4</v>
      </c>
      <c r="AZ6">
        <f t="shared" si="14"/>
        <v>2.6126291576349808E-4</v>
      </c>
      <c r="BA6">
        <f t="shared" si="15"/>
        <v>3.9800740593003142E-4</v>
      </c>
      <c r="BB6">
        <f t="shared" si="16"/>
        <v>3.3069508313161183E-4</v>
      </c>
      <c r="BC6">
        <f t="shared" si="17"/>
        <v>5.7286954739593611E-5</v>
      </c>
      <c r="BD6">
        <f t="shared" si="18"/>
        <v>1.6732763768938767E-4</v>
      </c>
      <c r="BE6">
        <f t="shared" si="19"/>
        <v>0</v>
      </c>
      <c r="BF6">
        <f t="shared" si="20"/>
        <v>0</v>
      </c>
      <c r="BG6">
        <f t="shared" si="21"/>
        <v>3.0588410318762128E-5</v>
      </c>
      <c r="BH6">
        <f t="shared" si="22"/>
        <v>3.6747965097652652E-5</v>
      </c>
      <c r="BI6">
        <f t="shared" si="23"/>
        <v>-2.0124195682435261E-3</v>
      </c>
      <c r="BJ6">
        <f t="shared" si="24"/>
        <v>7.0810840824336001E-5</v>
      </c>
    </row>
    <row r="7" spans="1:62" x14ac:dyDescent="0.2">
      <c r="A7">
        <v>7</v>
      </c>
      <c r="B7" t="s">
        <v>47</v>
      </c>
      <c r="C7" t="s">
        <v>48</v>
      </c>
      <c r="D7">
        <v>0.66090337759852602</v>
      </c>
      <c r="E7">
        <v>9.3423304405775301E-2</v>
      </c>
      <c r="H7">
        <v>0.43622804506976398</v>
      </c>
      <c r="I7">
        <v>0.15502963366922701</v>
      </c>
      <c r="T7">
        <v>0.22505856675432001</v>
      </c>
      <c r="U7">
        <v>0.1217724965235</v>
      </c>
      <c r="X7">
        <v>6.8899511755065798E-2</v>
      </c>
      <c r="Y7">
        <v>7.9070065696305106E-2</v>
      </c>
      <c r="Z7">
        <v>-4.2233538088492804</v>
      </c>
      <c r="AA7">
        <v>0.13973676589689099</v>
      </c>
      <c r="AB7">
        <v>0</v>
      </c>
      <c r="AC7">
        <v>14.367291078693</v>
      </c>
      <c r="AD7">
        <v>1256.4699210352601</v>
      </c>
      <c r="AE7">
        <v>5</v>
      </c>
      <c r="AF7">
        <v>115</v>
      </c>
      <c r="AG7">
        <v>2522.9398420705202</v>
      </c>
      <c r="AH7">
        <v>36.894423810103</v>
      </c>
      <c r="AI7" s="1">
        <v>5.0761860626644702E-9</v>
      </c>
      <c r="AJ7" t="s">
        <v>38</v>
      </c>
      <c r="AK7">
        <v>0.999999997389036</v>
      </c>
      <c r="AM7">
        <f t="shared" si="1"/>
        <v>3.3548685141335115E-9</v>
      </c>
      <c r="AN7">
        <f t="shared" si="2"/>
        <v>4.7423407575265679E-10</v>
      </c>
      <c r="AO7">
        <f t="shared" si="3"/>
        <v>0</v>
      </c>
      <c r="AP7">
        <f t="shared" si="4"/>
        <v>0</v>
      </c>
      <c r="AQ7">
        <f t="shared" si="5"/>
        <v>2.2143747225265041E-9</v>
      </c>
      <c r="AR7">
        <f t="shared" si="6"/>
        <v>7.8695926573170864E-10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  <c r="BC7">
        <f t="shared" si="17"/>
        <v>1.1424391598415205E-9</v>
      </c>
      <c r="BD7">
        <f t="shared" si="18"/>
        <v>6.1813984966844838E-10</v>
      </c>
      <c r="BE7">
        <f t="shared" si="19"/>
        <v>0</v>
      </c>
      <c r="BF7">
        <f t="shared" si="20"/>
        <v>0</v>
      </c>
      <c r="BG7">
        <f t="shared" si="21"/>
        <v>3.4974674129545181E-10</v>
      </c>
      <c r="BH7">
        <f t="shared" si="22"/>
        <v>4.01374365461548E-10</v>
      </c>
      <c r="BI7">
        <f t="shared" si="23"/>
        <v>-2.143852974218162E-8</v>
      </c>
      <c r="BJ7">
        <f t="shared" si="24"/>
        <v>7.0932982348760594E-10</v>
      </c>
    </row>
    <row r="8" spans="1:62" x14ac:dyDescent="0.2">
      <c r="A8">
        <v>9</v>
      </c>
      <c r="B8" t="s">
        <v>49</v>
      </c>
      <c r="C8" t="s">
        <v>50</v>
      </c>
      <c r="D8">
        <v>0.66119582361431295</v>
      </c>
      <c r="E8">
        <v>9.3482569483304606E-2</v>
      </c>
      <c r="H8">
        <v>0.43450151899803202</v>
      </c>
      <c r="I8">
        <v>0.15625037113572399</v>
      </c>
      <c r="T8">
        <v>0.22393308708597401</v>
      </c>
      <c r="U8">
        <v>0.12259392013474001</v>
      </c>
      <c r="V8">
        <v>-2.23256978492965E-2</v>
      </c>
      <c r="W8">
        <v>0.26946268628397302</v>
      </c>
      <c r="X8">
        <v>6.8866987044097897E-2</v>
      </c>
      <c r="Y8">
        <v>7.9073229490076502E-2</v>
      </c>
      <c r="Z8">
        <v>-4.2025718681229902</v>
      </c>
      <c r="AA8">
        <v>0.2869281289815</v>
      </c>
      <c r="AB8">
        <v>0</v>
      </c>
      <c r="AC8">
        <v>67.771414913796207</v>
      </c>
      <c r="AD8">
        <v>1256.4664856111999</v>
      </c>
      <c r="AE8">
        <v>6</v>
      </c>
      <c r="AF8">
        <v>115</v>
      </c>
      <c r="AG8">
        <v>2524.9329712223998</v>
      </c>
      <c r="AH8">
        <v>38.887552961976297</v>
      </c>
      <c r="AI8" s="1">
        <v>1.8738509194829601E-9</v>
      </c>
      <c r="AJ8" t="s">
        <v>38</v>
      </c>
      <c r="AK8">
        <v>0.99999999926288696</v>
      </c>
      <c r="AM8">
        <f t="shared" si="1"/>
        <v>1.2389824020379734E-9</v>
      </c>
      <c r="AN8">
        <f t="shared" si="2"/>
        <v>1.7517239878192003E-10</v>
      </c>
      <c r="AO8">
        <f t="shared" si="3"/>
        <v>0</v>
      </c>
      <c r="AP8">
        <f t="shared" si="4"/>
        <v>0</v>
      </c>
      <c r="AQ8">
        <f t="shared" si="5"/>
        <v>8.1419107089120519E-10</v>
      </c>
      <c r="AR8">
        <f t="shared" si="6"/>
        <v>2.9278990162223017E-10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  <c r="BC8">
        <f t="shared" si="17"/>
        <v>4.1961722113871019E-10</v>
      </c>
      <c r="BD8">
        <f t="shared" si="18"/>
        <v>2.2972272996750312E-10</v>
      </c>
      <c r="BE8">
        <f t="shared" si="19"/>
        <v>-4.1835029443002988E-11</v>
      </c>
      <c r="BF8">
        <f t="shared" si="20"/>
        <v>5.0493290245957122E-10</v>
      </c>
      <c r="BG8">
        <f t="shared" si="21"/>
        <v>1.2904646699460393E-10</v>
      </c>
      <c r="BH8">
        <f t="shared" si="22"/>
        <v>1.4817144378646697E-10</v>
      </c>
      <c r="BI8">
        <f t="shared" si="23"/>
        <v>-7.8749931592754869E-9</v>
      </c>
      <c r="BJ8">
        <f t="shared" si="24"/>
        <v>5.3766053831750916E-10</v>
      </c>
    </row>
    <row r="9" spans="1:62" x14ac:dyDescent="0.2">
      <c r="A9">
        <v>8</v>
      </c>
      <c r="B9" t="s">
        <v>51</v>
      </c>
      <c r="C9" t="s">
        <v>52</v>
      </c>
      <c r="D9">
        <v>0.67418311074028703</v>
      </c>
      <c r="E9">
        <v>0.100226167477484</v>
      </c>
      <c r="F9">
        <v>-5.4868491751300201E-2</v>
      </c>
      <c r="G9">
        <v>0.14977036439381</v>
      </c>
      <c r="H9">
        <v>0.43699994747913601</v>
      </c>
      <c r="I9">
        <v>0.15680758065705699</v>
      </c>
      <c r="T9">
        <v>0.19397575756248001</v>
      </c>
      <c r="U9">
        <v>0.146575756269817</v>
      </c>
      <c r="V9">
        <v>-1.7062922847208499E-2</v>
      </c>
      <c r="W9">
        <v>0.26963490307778298</v>
      </c>
      <c r="X9">
        <v>6.9066321273791906E-2</v>
      </c>
      <c r="Y9">
        <v>7.9082028551641703E-2</v>
      </c>
      <c r="Z9">
        <v>-4.20932239492587</v>
      </c>
      <c r="AA9">
        <v>0.28755650219004297</v>
      </c>
      <c r="AB9">
        <v>0</v>
      </c>
      <c r="AC9">
        <v>74.052567896502794</v>
      </c>
      <c r="AD9">
        <v>1256.39949513737</v>
      </c>
      <c r="AE9">
        <v>7</v>
      </c>
      <c r="AF9">
        <v>115</v>
      </c>
      <c r="AG9">
        <v>2526.7989902747399</v>
      </c>
      <c r="AH9">
        <v>40.753572014321001</v>
      </c>
      <c r="AI9" s="1">
        <v>7.3711313024842698E-10</v>
      </c>
      <c r="AJ9" t="s">
        <v>38</v>
      </c>
      <c r="AK9">
        <v>1</v>
      </c>
      <c r="AM9">
        <f t="shared" si="1"/>
        <v>4.9694922311839488E-10</v>
      </c>
      <c r="AN9">
        <f t="shared" si="2"/>
        <v>7.3878024042131324E-11</v>
      </c>
      <c r="AO9">
        <f t="shared" si="3"/>
        <v>-4.0444285706810889E-11</v>
      </c>
      <c r="AP9">
        <f t="shared" si="4"/>
        <v>1.1039770211676884E-10</v>
      </c>
      <c r="AQ9">
        <f t="shared" si="5"/>
        <v>3.2211839920474414E-10</v>
      </c>
      <c r="AR9">
        <f t="shared" si="6"/>
        <v>1.1558492662480597E-10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  <c r="BC9">
        <f t="shared" si="17"/>
        <v>1.4298207784918962E-10</v>
      </c>
      <c r="BD9">
        <f t="shared" si="18"/>
        <v>1.080429145225753E-10</v>
      </c>
      <c r="BE9">
        <f t="shared" si="19"/>
        <v>-1.2577304471093259E-11</v>
      </c>
      <c r="BF9">
        <f t="shared" si="20"/>
        <v>1.9875142743189583E-10</v>
      </c>
      <c r="BG9">
        <f t="shared" si="21"/>
        <v>5.0909692268868278E-11</v>
      </c>
      <c r="BH9">
        <f t="shared" si="22"/>
        <v>5.8292401612096098E-11</v>
      </c>
      <c r="BI9">
        <f t="shared" si="23"/>
        <v>-3.1027468067486135E-9</v>
      </c>
      <c r="BJ9">
        <f t="shared" si="24"/>
        <v>2.1196167345259121E-10</v>
      </c>
    </row>
    <row r="10" spans="1:62" x14ac:dyDescent="0.2">
      <c r="A10">
        <v>2</v>
      </c>
      <c r="B10" t="s">
        <v>53</v>
      </c>
      <c r="C10" t="s">
        <v>54</v>
      </c>
      <c r="F10">
        <v>0.23096583686281899</v>
      </c>
      <c r="G10">
        <v>0.111169505030929</v>
      </c>
      <c r="H10">
        <v>0.29296989338534501</v>
      </c>
      <c r="I10">
        <v>0.13313063695407501</v>
      </c>
      <c r="X10">
        <v>6.8446443865415998E-2</v>
      </c>
      <c r="Y10">
        <v>7.8050703855015099E-2</v>
      </c>
      <c r="Z10">
        <v>-3.9554736434195998</v>
      </c>
      <c r="AA10">
        <v>0.11083315403218599</v>
      </c>
      <c r="AB10">
        <v>0</v>
      </c>
      <c r="AC10">
        <v>5.4177494857590798</v>
      </c>
      <c r="AD10">
        <v>1278.3481381757499</v>
      </c>
      <c r="AE10">
        <v>4</v>
      </c>
      <c r="AF10">
        <v>115</v>
      </c>
      <c r="AG10">
        <v>2564.6962763514998</v>
      </c>
      <c r="AH10">
        <v>78.650858091080394</v>
      </c>
      <c r="AI10" s="1">
        <v>4.3475344921715796E-18</v>
      </c>
      <c r="AJ10" t="s">
        <v>38</v>
      </c>
      <c r="AK10">
        <v>1</v>
      </c>
      <c r="AM10">
        <f t="shared" si="1"/>
        <v>0</v>
      </c>
      <c r="AN10">
        <f t="shared" si="2"/>
        <v>0</v>
      </c>
      <c r="AO10">
        <f t="shared" si="3"/>
        <v>1.0041319422743796E-18</v>
      </c>
      <c r="AP10">
        <f t="shared" si="4"/>
        <v>4.8331325759960578E-19</v>
      </c>
      <c r="AQ10">
        <f t="shared" si="5"/>
        <v>1.2736967166606178E-18</v>
      </c>
      <c r="AR10">
        <f t="shared" si="6"/>
        <v>5.7879003612261341E-19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  <c r="BC10">
        <f t="shared" si="17"/>
        <v>0</v>
      </c>
      <c r="BD10">
        <f t="shared" si="18"/>
        <v>0</v>
      </c>
      <c r="BE10">
        <f t="shared" si="19"/>
        <v>0</v>
      </c>
      <c r="BF10">
        <f t="shared" si="20"/>
        <v>0</v>
      </c>
      <c r="BG10">
        <f t="shared" si="21"/>
        <v>2.9757327557138189E-19</v>
      </c>
      <c r="BH10">
        <f t="shared" si="22"/>
        <v>3.3932812714794743E-19</v>
      </c>
      <c r="BI10">
        <f t="shared" si="23"/>
        <v>-1.7196558097642299E-17</v>
      </c>
      <c r="BJ10">
        <f t="shared" si="24"/>
        <v>4.8185096003109416E-19</v>
      </c>
    </row>
    <row r="11" spans="1:62" x14ac:dyDescent="0.2">
      <c r="A11">
        <v>1</v>
      </c>
      <c r="B11" t="s">
        <v>55</v>
      </c>
      <c r="C11" t="s">
        <v>56</v>
      </c>
      <c r="H11">
        <v>0.31952903869327698</v>
      </c>
      <c r="I11">
        <v>0.131187111781608</v>
      </c>
      <c r="Z11">
        <v>-3.9549295693170201</v>
      </c>
      <c r="AA11">
        <v>0.111382206035623</v>
      </c>
      <c r="AB11">
        <v>0</v>
      </c>
      <c r="AC11">
        <v>5.0600357762753996</v>
      </c>
      <c r="AD11">
        <v>1281.0597629671299</v>
      </c>
      <c r="AE11">
        <v>2</v>
      </c>
      <c r="AF11">
        <v>115</v>
      </c>
      <c r="AG11">
        <v>2566.1195259342499</v>
      </c>
      <c r="AH11">
        <v>80.074107673833197</v>
      </c>
      <c r="AI11" s="1">
        <v>2.1339700319221501E-18</v>
      </c>
      <c r="AJ11" t="s">
        <v>38</v>
      </c>
      <c r="AK11">
        <v>1</v>
      </c>
      <c r="AM11">
        <f t="shared" si="1"/>
        <v>0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6.8186539290034619E-19</v>
      </c>
      <c r="AR11">
        <f t="shared" si="6"/>
        <v>2.7994936511637271E-19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  <c r="BC11">
        <f t="shared" si="17"/>
        <v>0</v>
      </c>
      <c r="BD11">
        <f t="shared" si="18"/>
        <v>0</v>
      </c>
      <c r="BE11">
        <f t="shared" si="19"/>
        <v>0</v>
      </c>
      <c r="BF11">
        <f t="shared" si="20"/>
        <v>0</v>
      </c>
      <c r="BG11">
        <f t="shared" si="21"/>
        <v>0</v>
      </c>
      <c r="BH11">
        <f t="shared" si="22"/>
        <v>0</v>
      </c>
      <c r="BI11">
        <f t="shared" si="23"/>
        <v>-8.4397011792852971E-18</v>
      </c>
      <c r="BJ11">
        <f t="shared" si="24"/>
        <v>2.3768628976939791E-19</v>
      </c>
    </row>
    <row r="12" spans="1:62" x14ac:dyDescent="0.2">
      <c r="A12">
        <v>3</v>
      </c>
      <c r="B12" t="s">
        <v>57</v>
      </c>
      <c r="C12" t="s">
        <v>58</v>
      </c>
      <c r="F12">
        <v>0.21718043411188101</v>
      </c>
      <c r="G12">
        <v>0.13838766491061999</v>
      </c>
      <c r="H12">
        <v>0.28997263221338898</v>
      </c>
      <c r="I12">
        <v>0.13448946477461299</v>
      </c>
      <c r="T12">
        <v>-2.5177608935463201E-2</v>
      </c>
      <c r="U12">
        <v>0.15110191416836899</v>
      </c>
      <c r="X12">
        <v>6.8496113176811702E-2</v>
      </c>
      <c r="Y12">
        <v>7.8070838996570899E-2</v>
      </c>
      <c r="Z12">
        <v>-3.9542506475799901</v>
      </c>
      <c r="AA12">
        <v>0.11110584112083401</v>
      </c>
      <c r="AB12">
        <v>0</v>
      </c>
      <c r="AC12">
        <v>7.5001386344503196</v>
      </c>
      <c r="AD12">
        <v>1278.33421746619</v>
      </c>
      <c r="AE12">
        <v>5</v>
      </c>
      <c r="AF12">
        <v>115</v>
      </c>
      <c r="AG12">
        <v>2566.66843493239</v>
      </c>
      <c r="AH12">
        <v>80.623016671968799</v>
      </c>
      <c r="AI12" s="1">
        <v>1.62178859398041E-18</v>
      </c>
      <c r="AJ12" t="s">
        <v>38</v>
      </c>
      <c r="AK12">
        <v>1</v>
      </c>
      <c r="AM12">
        <f t="shared" si="1"/>
        <v>0</v>
      </c>
      <c r="AN12">
        <f t="shared" si="2"/>
        <v>0</v>
      </c>
      <c r="AO12">
        <f t="shared" si="3"/>
        <v>3.522207508783626E-19</v>
      </c>
      <c r="AP12">
        <f t="shared" si="4"/>
        <v>2.2443553649962653E-19</v>
      </c>
      <c r="AQ12">
        <f t="shared" si="5"/>
        <v>4.7027430749015069E-19</v>
      </c>
      <c r="AR12">
        <f t="shared" si="6"/>
        <v>2.1811347998199747E-19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  <c r="BC12">
        <f t="shared" si="17"/>
        <v>-4.083275899523347E-20</v>
      </c>
      <c r="BD12">
        <f t="shared" si="18"/>
        <v>2.4505536092686775E-19</v>
      </c>
      <c r="BE12">
        <f t="shared" si="19"/>
        <v>0</v>
      </c>
      <c r="BF12">
        <f t="shared" si="20"/>
        <v>0</v>
      </c>
      <c r="BG12">
        <f t="shared" si="21"/>
        <v>1.1108621508214449E-19</v>
      </c>
      <c r="BH12">
        <f t="shared" si="22"/>
        <v>1.2661439620711968E-19</v>
      </c>
      <c r="BI12">
        <f t="shared" si="23"/>
        <v>-6.4129585979848783E-18</v>
      </c>
      <c r="BJ12">
        <f t="shared" si="24"/>
        <v>1.801901858543682E-19</v>
      </c>
    </row>
    <row r="13" spans="1:62" x14ac:dyDescent="0.2">
      <c r="A13">
        <v>6</v>
      </c>
      <c r="B13" t="s">
        <v>59</v>
      </c>
      <c r="C13" t="s">
        <v>60</v>
      </c>
      <c r="H13">
        <v>0.29099706985960899</v>
      </c>
      <c r="I13">
        <v>0.13398378808092901</v>
      </c>
      <c r="T13">
        <v>-0.16221899948900501</v>
      </c>
      <c r="U13">
        <v>0.118990435374331</v>
      </c>
      <c r="X13">
        <v>6.8872870144154705E-2</v>
      </c>
      <c r="Y13">
        <v>7.79787085807951E-2</v>
      </c>
      <c r="Z13">
        <v>-3.9421534422744999</v>
      </c>
      <c r="AA13">
        <v>0.11104682832716201</v>
      </c>
      <c r="AB13">
        <v>0</v>
      </c>
      <c r="AC13">
        <v>5.4572069336598199</v>
      </c>
      <c r="AD13">
        <v>1279.5762323747099</v>
      </c>
      <c r="AE13">
        <v>4</v>
      </c>
      <c r="AF13">
        <v>115</v>
      </c>
      <c r="AG13">
        <v>2567.1524647494298</v>
      </c>
      <c r="AH13">
        <v>81.107046489006294</v>
      </c>
      <c r="AI13" s="1">
        <v>1.27317617307509E-18</v>
      </c>
      <c r="AJ13" t="s">
        <v>38</v>
      </c>
      <c r="AK13">
        <v>1</v>
      </c>
      <c r="AM13">
        <f t="shared" si="1"/>
        <v>0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3.7049053577992159E-19</v>
      </c>
      <c r="AR13">
        <f t="shared" si="6"/>
        <v>1.7058496656298105E-19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  <c r="BC13">
        <f t="shared" si="17"/>
        <v>-2.0653336496948137E-19</v>
      </c>
      <c r="BD13">
        <f t="shared" si="18"/>
        <v>1.5149578714242957E-19</v>
      </c>
      <c r="BE13">
        <f t="shared" si="19"/>
        <v>0</v>
      </c>
      <c r="BF13">
        <f t="shared" si="20"/>
        <v>0</v>
      </c>
      <c r="BG13">
        <f t="shared" si="21"/>
        <v>8.7687297238832506E-20</v>
      </c>
      <c r="BH13">
        <f t="shared" si="22"/>
        <v>9.9280633772234385E-20</v>
      </c>
      <c r="BI13">
        <f t="shared" si="23"/>
        <v>-5.0190558333098408E-18</v>
      </c>
      <c r="BJ13">
        <f t="shared" si="24"/>
        <v>1.4138217592170262E-19</v>
      </c>
    </row>
    <row r="21" spans="38:60" x14ac:dyDescent="0.2">
      <c r="AL21" t="s">
        <v>61</v>
      </c>
    </row>
    <row r="22" spans="38:60" x14ac:dyDescent="0.2">
      <c r="AL22" t="s">
        <v>62</v>
      </c>
      <c r="AM22">
        <f>SUM(AM3:AM19)</f>
        <v>0.23682645062657823</v>
      </c>
      <c r="AN22">
        <f>SUM(AN3:AN19)</f>
        <v>6.9801311833014607E-2</v>
      </c>
      <c r="AO22">
        <f t="shared" ref="AO22:BF22" si="25">SUM(AO3:AO19)</f>
        <v>1.2051957281022397E-2</v>
      </c>
      <c r="AP22">
        <f t="shared" si="25"/>
        <v>7.2716367285771508E-2</v>
      </c>
      <c r="AQ22">
        <f t="shared" si="25"/>
        <v>0.46826410569273191</v>
      </c>
      <c r="AR22">
        <f t="shared" si="25"/>
        <v>0.17389025018012758</v>
      </c>
      <c r="AS22">
        <f t="shared" si="25"/>
        <v>-7.8837337484485337</v>
      </c>
      <c r="AT22">
        <f t="shared" si="25"/>
        <v>276.815870764853</v>
      </c>
      <c r="AU22">
        <f t="shared" si="25"/>
        <v>-6.0409103475439512</v>
      </c>
      <c r="AV22">
        <f t="shared" si="25"/>
        <v>189.7633140404721</v>
      </c>
      <c r="AW22">
        <f t="shared" si="25"/>
        <v>0.26758828072859969</v>
      </c>
      <c r="AX22">
        <f t="shared" si="25"/>
        <v>0.16859550797718029</v>
      </c>
      <c r="AY22">
        <f t="shared" si="25"/>
        <v>-0.40649938104155497</v>
      </c>
      <c r="AZ22">
        <f t="shared" si="25"/>
        <v>0.27006358882016868</v>
      </c>
      <c r="BA22">
        <f t="shared" si="25"/>
        <v>-0.3513073619526223</v>
      </c>
      <c r="BB22">
        <f t="shared" si="25"/>
        <v>0.39494282499036854</v>
      </c>
      <c r="BC22">
        <f t="shared" si="25"/>
        <v>0.44601383806224737</v>
      </c>
      <c r="BD22">
        <f t="shared" si="25"/>
        <v>0.20689162337341208</v>
      </c>
      <c r="BE22">
        <f t="shared" si="25"/>
        <v>5.6564942177651033E-2</v>
      </c>
      <c r="BF22">
        <f t="shared" si="25"/>
        <v>5.0385137002680817E-2</v>
      </c>
      <c r="BG22">
        <f>SUM(BG2:BG19)</f>
        <v>6.4429221007106435E-2</v>
      </c>
      <c r="BH22">
        <f>SUM(BH2:BH19)</f>
        <v>7.9010063491266797E-2</v>
      </c>
    </row>
    <row r="24" spans="38:60" x14ac:dyDescent="0.2">
      <c r="AM24" t="s">
        <v>63</v>
      </c>
      <c r="AN24" t="s">
        <v>64</v>
      </c>
      <c r="AO24" t="s">
        <v>65</v>
      </c>
      <c r="AP24" t="s">
        <v>66</v>
      </c>
      <c r="AQ24" t="s">
        <v>67</v>
      </c>
      <c r="AR24" t="s">
        <v>68</v>
      </c>
      <c r="AS24" t="s">
        <v>69</v>
      </c>
      <c r="AT24" t="s">
        <v>66</v>
      </c>
      <c r="AU24" t="s">
        <v>67</v>
      </c>
      <c r="AV24" t="s">
        <v>68</v>
      </c>
      <c r="AW24" t="s">
        <v>70</v>
      </c>
    </row>
    <row r="26" spans="38:60" x14ac:dyDescent="0.2">
      <c r="AL26" t="s">
        <v>71</v>
      </c>
      <c r="AM26">
        <f>AM22</f>
        <v>0.23682645062657823</v>
      </c>
      <c r="AN26">
        <f>AN22</f>
        <v>6.9801311833014607E-2</v>
      </c>
      <c r="AO26">
        <f>1.95*AN26</f>
        <v>0.13611255807437847</v>
      </c>
      <c r="AP26">
        <f>AM26-AO26</f>
        <v>0.10071389255219976</v>
      </c>
      <c r="AQ26">
        <f>AM26+AO26</f>
        <v>0.3729390087009567</v>
      </c>
      <c r="AR26" t="s">
        <v>73</v>
      </c>
      <c r="AS26">
        <f>1.99*AN26</f>
        <v>0.13890461054769906</v>
      </c>
      <c r="AT26">
        <f>AM26-AS26</f>
        <v>9.7921840078879163E-2</v>
      </c>
      <c r="AU26">
        <f>AM26+AS26</f>
        <v>0.37573106117427729</v>
      </c>
      <c r="AV26" t="s">
        <v>73</v>
      </c>
    </row>
    <row r="27" spans="38:60" x14ac:dyDescent="0.2">
      <c r="AL27" t="s">
        <v>72</v>
      </c>
      <c r="AM27">
        <f>AO22</f>
        <v>1.2051957281022397E-2</v>
      </c>
      <c r="AN27">
        <f>AP22</f>
        <v>7.2716367285771508E-2</v>
      </c>
      <c r="AO27">
        <f>1.95*AN27</f>
        <v>0.14179691620725443</v>
      </c>
      <c r="AP27">
        <f t="shared" ref="AP27:AP38" si="26">AM27-AO27</f>
        <v>-0.12974495892623203</v>
      </c>
      <c r="AQ27">
        <f t="shared" ref="AQ27:AQ38" si="27">AM27+AO27</f>
        <v>0.15384887348827683</v>
      </c>
      <c r="AS27">
        <f t="shared" ref="AS27:AS38" si="28">1.99*AN27</f>
        <v>0.1447055708986853</v>
      </c>
      <c r="AT27">
        <f t="shared" ref="AT27:AT38" si="29">AM27-AS27</f>
        <v>-0.1326536136176629</v>
      </c>
      <c r="AU27">
        <f t="shared" ref="AU27:AU38" si="30">AM27+AS27</f>
        <v>0.1567575281797077</v>
      </c>
    </row>
    <row r="28" spans="38:60" x14ac:dyDescent="0.2">
      <c r="AL28" t="s">
        <v>77</v>
      </c>
      <c r="AM28">
        <f>AQ22</f>
        <v>0.46826410569273191</v>
      </c>
      <c r="AN28">
        <f>AR22</f>
        <v>0.17389025018012758</v>
      </c>
      <c r="AO28">
        <f>1.95*AN28</f>
        <v>0.33908598785124877</v>
      </c>
      <c r="AP28">
        <f t="shared" si="26"/>
        <v>0.12917811784148314</v>
      </c>
      <c r="AQ28">
        <f t="shared" si="27"/>
        <v>0.80735009354398068</v>
      </c>
      <c r="AR28" t="s">
        <v>73</v>
      </c>
      <c r="AS28">
        <f t="shared" si="28"/>
        <v>0.3460415978584539</v>
      </c>
      <c r="AT28">
        <f t="shared" si="29"/>
        <v>0.12222250783427802</v>
      </c>
      <c r="AU28">
        <f t="shared" si="30"/>
        <v>0.81430570355118581</v>
      </c>
      <c r="AV28" t="s">
        <v>73</v>
      </c>
    </row>
    <row r="29" spans="38:60" x14ac:dyDescent="0.2">
      <c r="AL29" t="s">
        <v>78</v>
      </c>
      <c r="AM29">
        <f>AS22</f>
        <v>-7.8837337484485337</v>
      </c>
      <c r="AN29">
        <f>AT22</f>
        <v>276.815870764853</v>
      </c>
      <c r="AO29">
        <f t="shared" ref="AO29:AO38" si="31">1.95*AN29</f>
        <v>539.79094799146333</v>
      </c>
      <c r="AP29">
        <f>AM29-AO29</f>
        <v>-547.67468173991188</v>
      </c>
      <c r="AQ29">
        <f t="shared" si="27"/>
        <v>531.90721424301478</v>
      </c>
      <c r="AS29">
        <f t="shared" si="28"/>
        <v>550.86358282205742</v>
      </c>
      <c r="AT29">
        <f t="shared" si="29"/>
        <v>-558.74731657050597</v>
      </c>
      <c r="AU29">
        <f t="shared" si="30"/>
        <v>542.97984907360888</v>
      </c>
    </row>
    <row r="30" spans="38:60" x14ac:dyDescent="0.2">
      <c r="AL30" t="s">
        <v>79</v>
      </c>
      <c r="AM30">
        <f>AU22</f>
        <v>-6.0409103475439512</v>
      </c>
      <c r="AN30">
        <f>AV22</f>
        <v>189.7633140404721</v>
      </c>
      <c r="AO30">
        <f t="shared" si="31"/>
        <v>370.0384623789206</v>
      </c>
      <c r="AP30">
        <f t="shared" si="26"/>
        <v>-376.07937272646456</v>
      </c>
      <c r="AQ30">
        <f t="shared" si="27"/>
        <v>363.99755203137664</v>
      </c>
      <c r="AS30">
        <f t="shared" si="28"/>
        <v>377.62899494053949</v>
      </c>
      <c r="AT30">
        <f t="shared" si="29"/>
        <v>-383.66990528808344</v>
      </c>
      <c r="AU30">
        <f t="shared" si="30"/>
        <v>371.58808459299553</v>
      </c>
    </row>
    <row r="31" spans="38:60" x14ac:dyDescent="0.2">
      <c r="AL31" t="s">
        <v>80</v>
      </c>
      <c r="AM31">
        <f>AW22</f>
        <v>0.26758828072859969</v>
      </c>
      <c r="AN31">
        <f>AX22</f>
        <v>0.16859550797718029</v>
      </c>
      <c r="AO31">
        <f t="shared" si="31"/>
        <v>0.32876124055550154</v>
      </c>
      <c r="AP31">
        <f t="shared" si="26"/>
        <v>-6.1172959826901852E-2</v>
      </c>
      <c r="AQ31">
        <f t="shared" si="27"/>
        <v>0.59634952128410124</v>
      </c>
      <c r="AS31">
        <f t="shared" si="28"/>
        <v>0.33550506087458876</v>
      </c>
      <c r="AT31">
        <f t="shared" si="29"/>
        <v>-6.7916780145989064E-2</v>
      </c>
      <c r="AU31">
        <f t="shared" si="30"/>
        <v>0.6030933416031885</v>
      </c>
    </row>
    <row r="32" spans="38:60" x14ac:dyDescent="0.2">
      <c r="AL32" t="s">
        <v>74</v>
      </c>
      <c r="AM32">
        <f>AY22</f>
        <v>-0.40649938104155497</v>
      </c>
      <c r="AN32">
        <f>AZ22</f>
        <v>0.27006358882016868</v>
      </c>
      <c r="AO32">
        <f t="shared" si="31"/>
        <v>0.52662399819932892</v>
      </c>
      <c r="AP32">
        <f t="shared" si="26"/>
        <v>-0.93312337924088395</v>
      </c>
      <c r="AQ32">
        <f t="shared" si="27"/>
        <v>0.12012461715777395</v>
      </c>
      <c r="AS32">
        <f t="shared" si="28"/>
        <v>0.53742654175213567</v>
      </c>
      <c r="AT32">
        <f t="shared" si="29"/>
        <v>-0.9439259227936907</v>
      </c>
      <c r="AU32">
        <f t="shared" si="30"/>
        <v>0.13092716071058069</v>
      </c>
    </row>
    <row r="33" spans="38:48" x14ac:dyDescent="0.2">
      <c r="AL33" t="s">
        <v>81</v>
      </c>
      <c r="AM33">
        <f>BA22</f>
        <v>-0.3513073619526223</v>
      </c>
      <c r="AN33">
        <f>BB22</f>
        <v>0.39494282499036854</v>
      </c>
      <c r="AO33">
        <f>1.95*AN33</f>
        <v>0.77013850873121859</v>
      </c>
      <c r="AP33">
        <f>AM33-AO33</f>
        <v>-1.1214458706838408</v>
      </c>
      <c r="AQ33">
        <f>AM33+AO33</f>
        <v>0.41883114677859629</v>
      </c>
      <c r="AS33">
        <f t="shared" si="28"/>
        <v>0.78593622173083333</v>
      </c>
      <c r="AT33">
        <f t="shared" si="29"/>
        <v>-1.1372435836834556</v>
      </c>
      <c r="AU33">
        <f t="shared" si="30"/>
        <v>0.43462885977821103</v>
      </c>
    </row>
    <row r="34" spans="38:48" x14ac:dyDescent="0.2">
      <c r="AL34" t="s">
        <v>82</v>
      </c>
      <c r="AM34">
        <f>BC22</f>
        <v>0.44601383806224737</v>
      </c>
      <c r="AN34">
        <f>BD22</f>
        <v>0.20689162337341208</v>
      </c>
      <c r="AO34">
        <f>1.95*AN34</f>
        <v>0.40343866557815355</v>
      </c>
      <c r="AP34">
        <f>AM34-AO34</f>
        <v>4.2575172484093815E-2</v>
      </c>
      <c r="AQ34">
        <f>AM34+AO34</f>
        <v>0.84945250364040092</v>
      </c>
      <c r="AR34" t="s">
        <v>73</v>
      </c>
      <c r="AS34">
        <f>1.99*AN34</f>
        <v>0.41171433051309003</v>
      </c>
      <c r="AT34">
        <f t="shared" si="29"/>
        <v>3.4299507549157338E-2</v>
      </c>
      <c r="AU34">
        <f t="shared" si="30"/>
        <v>0.8577281685753374</v>
      </c>
      <c r="AV34" t="s">
        <v>73</v>
      </c>
    </row>
    <row r="37" spans="38:48" x14ac:dyDescent="0.2">
      <c r="AL37" t="s">
        <v>75</v>
      </c>
      <c r="AM37">
        <f>BE22</f>
        <v>5.6564942177651033E-2</v>
      </c>
      <c r="AN37">
        <f>BF22</f>
        <v>5.0385137002680817E-2</v>
      </c>
      <c r="AO37">
        <f t="shared" si="31"/>
        <v>9.8251017155227591E-2</v>
      </c>
      <c r="AP37">
        <f t="shared" si="26"/>
        <v>-4.1686074977576558E-2</v>
      </c>
      <c r="AQ37">
        <f t="shared" si="27"/>
        <v>0.15481595933287862</v>
      </c>
      <c r="AS37">
        <f t="shared" si="28"/>
        <v>0.10026642263533482</v>
      </c>
      <c r="AT37">
        <f t="shared" si="29"/>
        <v>-4.3701480457683788E-2</v>
      </c>
      <c r="AU37">
        <f t="shared" si="30"/>
        <v>0.15683136481298585</v>
      </c>
    </row>
    <row r="38" spans="38:48" x14ac:dyDescent="0.2">
      <c r="AL38" t="s">
        <v>76</v>
      </c>
      <c r="AM38">
        <f>BG22</f>
        <v>6.4429221007106435E-2</v>
      </c>
      <c r="AN38">
        <f>BH22</f>
        <v>7.9010063491266797E-2</v>
      </c>
      <c r="AO38">
        <f t="shared" si="31"/>
        <v>0.15406962380797026</v>
      </c>
      <c r="AP38">
        <f t="shared" si="26"/>
        <v>-8.9640402800863828E-2</v>
      </c>
      <c r="AQ38">
        <f t="shared" si="27"/>
        <v>0.2184988448150767</v>
      </c>
      <c r="AS38">
        <f t="shared" si="28"/>
        <v>0.15723002634762093</v>
      </c>
      <c r="AT38">
        <f t="shared" si="29"/>
        <v>-9.2800805340514492E-2</v>
      </c>
      <c r="AU38">
        <f t="shared" si="30"/>
        <v>0.22165924735472736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ModelsCovs_wildboar_pop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2016-03-15T19:08:15Z</dcterms:created>
  <dcterms:modified xsi:type="dcterms:W3CDTF">2016-03-24T20:23:32Z</dcterms:modified>
</cp:coreProperties>
</file>