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Commonpalmcivet_pop_pun_edu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1" i="1" l="1"/>
  <c r="AW21" i="1"/>
  <c r="AM29" i="1"/>
  <c r="AN29" i="1"/>
  <c r="AO29" i="1"/>
  <c r="AQ29" i="1"/>
  <c r="BH21" i="1"/>
  <c r="AN37" i="1"/>
  <c r="BG21" i="1"/>
  <c r="AM37" i="1"/>
  <c r="BF21" i="1"/>
  <c r="AN36" i="1"/>
  <c r="BE21" i="1"/>
  <c r="AM36" i="1"/>
  <c r="BD21" i="1"/>
  <c r="AN32" i="1"/>
  <c r="BC21" i="1"/>
  <c r="AM32" i="1"/>
  <c r="BA2" i="1"/>
  <c r="BA21" i="1"/>
  <c r="AM31" i="1"/>
  <c r="BB21" i="1"/>
  <c r="AN31" i="1"/>
  <c r="AZ21" i="1"/>
  <c r="AN30" i="1"/>
  <c r="AY21" i="1"/>
  <c r="AM30" i="1"/>
  <c r="AV21" i="1"/>
  <c r="AN28" i="1"/>
  <c r="AU21" i="1"/>
  <c r="AM28" i="1"/>
  <c r="AT21" i="1"/>
  <c r="AN27" i="1"/>
  <c r="AS21" i="1"/>
  <c r="AM27" i="1"/>
  <c r="AR21" i="1"/>
  <c r="AN26" i="1"/>
  <c r="AQ21" i="1"/>
  <c r="AM26" i="1"/>
  <c r="AM21" i="1"/>
  <c r="AM25" i="1"/>
  <c r="AN21" i="1"/>
  <c r="AN25" i="1"/>
  <c r="AQ2" i="1"/>
  <c r="AP2" i="1"/>
  <c r="AO2" i="1"/>
  <c r="AN2" i="1"/>
  <c r="AM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AS37" i="1"/>
  <c r="AU37" i="1"/>
  <c r="AT37" i="1"/>
  <c r="AO37" i="1"/>
  <c r="AQ37" i="1"/>
  <c r="AP37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AS36" i="1"/>
  <c r="AU36" i="1"/>
  <c r="AT36" i="1"/>
  <c r="AO36" i="1"/>
  <c r="AQ36" i="1"/>
  <c r="AP3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AS32" i="1"/>
  <c r="AU32" i="1"/>
  <c r="AT32" i="1"/>
  <c r="AO32" i="1"/>
  <c r="AQ32" i="1"/>
  <c r="AP3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S31" i="1"/>
  <c r="AU31" i="1"/>
  <c r="AT31" i="1"/>
  <c r="AO31" i="1"/>
  <c r="AQ31" i="1"/>
  <c r="AP3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S30" i="1"/>
  <c r="AU30" i="1"/>
  <c r="AT30" i="1"/>
  <c r="AO30" i="1"/>
  <c r="AQ30" i="1"/>
  <c r="AP30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S29" i="1"/>
  <c r="AU29" i="1"/>
  <c r="AT29" i="1"/>
  <c r="AP2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S28" i="1"/>
  <c r="AU28" i="1"/>
  <c r="AT28" i="1"/>
  <c r="AO28" i="1"/>
  <c r="AQ28" i="1"/>
  <c r="AP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S27" i="1"/>
  <c r="AU27" i="1"/>
  <c r="AT27" i="1"/>
  <c r="AO27" i="1"/>
  <c r="AQ27" i="1"/>
  <c r="AP27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21" i="1"/>
  <c r="AS26" i="1"/>
  <c r="AU26" i="1"/>
  <c r="AT26" i="1"/>
  <c r="AO26" i="1"/>
  <c r="AQ26" i="1"/>
  <c r="AP2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S25" i="1"/>
  <c r="AU25" i="1"/>
  <c r="AT25" i="1"/>
  <c r="AO25" i="1"/>
  <c r="AQ25" i="1"/>
  <c r="AP25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J4" i="1"/>
  <c r="BI4" i="1"/>
  <c r="BJ3" i="1"/>
  <c r="BI3" i="1"/>
  <c r="BJ2" i="1"/>
  <c r="BI2" i="1"/>
</calcChain>
</file>

<file path=xl/sharedStrings.xml><?xml version="1.0" encoding="utf-8"?>
<sst xmlns="http://schemas.openxmlformats.org/spreadsheetml/2006/main" count="119" uniqueCount="85">
  <si>
    <t>model</t>
  </si>
  <si>
    <t>formula</t>
  </si>
  <si>
    <t>lam(ele.s)</t>
  </si>
  <si>
    <t>SElam(ele.s)</t>
  </si>
  <si>
    <t>lam(Int)</t>
  </si>
  <si>
    <t>SElam(Int)</t>
  </si>
  <si>
    <t>lam(PAsize)</t>
  </si>
  <si>
    <t>SElam(PAsize)</t>
  </si>
  <si>
    <t>lam(pop.ed)</t>
  </si>
  <si>
    <t>SElam(pop.ed)</t>
  </si>
  <si>
    <t>lam(pop.p)</t>
  </si>
  <si>
    <t>SElam(pop.p)</t>
  </si>
  <si>
    <t>lam(pop3000)</t>
  </si>
  <si>
    <t>SElam(pop3000)</t>
  </si>
  <si>
    <t>lam(pop500)</t>
  </si>
  <si>
    <t>SElam(pop500)</t>
  </si>
  <si>
    <t>lam(puns)</t>
  </si>
  <si>
    <t>SElam(puns)</t>
  </si>
  <si>
    <t>lam(wtedu)</t>
  </si>
  <si>
    <t>SElam(wtedu)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</si>
  <si>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</si>
  <si>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</si>
  <si>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</si>
  <si>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</si>
  <si>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</si>
  <si>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</si>
  <si>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</si>
  <si>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</si>
  <si>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</si>
  <si>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</si>
  <si>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</si>
  <si>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</si>
  <si>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</si>
  <si>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</si>
  <si>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</si>
  <si>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</si>
  <si>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m014</t>
  </si>
  <si>
    <t>~camhours + cam_angle ~ ele.s + PAsize + puns + wtedu</t>
  </si>
  <si>
    <t>m013</t>
  </si>
  <si>
    <t>~camhours + cam_angle ~ ele.s + PAsize + wtedu</t>
  </si>
  <si>
    <t>m008</t>
  </si>
  <si>
    <t>~camhours + cam_angle ~ ele.s + PAsize + pop500</t>
  </si>
  <si>
    <t>m009</t>
  </si>
  <si>
    <t>~camhours + cam_angle ~ ele.s + PAsize + pop3000</t>
  </si>
  <si>
    <t>m012</t>
  </si>
  <si>
    <t>~camhours + cam_angle ~ ele.s + PAsize + puns</t>
  </si>
  <si>
    <t>m010</t>
  </si>
  <si>
    <t>~camhours + cam_angle ~ ele.s + PAsize + pop.p</t>
  </si>
  <si>
    <t>m007</t>
  </si>
  <si>
    <t>~camhours + cam_angle ~ ele.s + PAsize</t>
  </si>
  <si>
    <t>m011</t>
  </si>
  <si>
    <t>~camhours + cam_angle ~ ele.s + PAsize + pop.ed</t>
  </si>
  <si>
    <t>m006</t>
  </si>
  <si>
    <t>~camhours + cam_angle ~ ele.s + pop.ed</t>
  </si>
  <si>
    <t>m001</t>
  </si>
  <si>
    <t>~1 ~ 1</t>
  </si>
  <si>
    <t>m002</t>
  </si>
  <si>
    <t>~camhours + cam_angle ~ ele.s</t>
  </si>
  <si>
    <t>m005</t>
  </si>
  <si>
    <t>~camhours + cam_angle ~ ele.s + pop.p</t>
  </si>
  <si>
    <t>m004</t>
  </si>
  <si>
    <t>~camhours + cam_angle ~ ele.s + pop3000</t>
  </si>
  <si>
    <t>m003</t>
  </si>
  <si>
    <t>~camhours + cam_angle ~ ele.s + pop500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</si>
  <si>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</si>
  <si>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</si>
  <si>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</si>
  <si>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</si>
  <si>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</si>
  <si>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</si>
  <si>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</si>
  <si>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</si>
  <si>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</si>
  <si>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</si>
  <si>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*</t>
  </si>
  <si>
    <t>Cam_angle</t>
  </si>
  <si>
    <t>camhour</t>
  </si>
  <si>
    <t>ele</t>
  </si>
  <si>
    <t>PAsize</t>
  </si>
  <si>
    <t>Pop.ed</t>
  </si>
  <si>
    <t>Pop.p</t>
  </si>
  <si>
    <t>Pop.3000</t>
  </si>
  <si>
    <t>Pop.500</t>
  </si>
  <si>
    <t>Punishment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</si>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</sst>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7"/>
  <sheetViews>
    <sheetView tabSelected="1" topLeftCell="AE1" workbookViewId="0">
      <selection activeCell="AM32" sqref="AM32"/>
    </sheetView>
  </sheetViews>
  <sheetFormatPr baseColWidth="10" defaultRowHeight="16" x14ac:dyDescent="0.2"/>
  <cols>
    <col min="3" max="3" width="46.83203125" customWidth="1"/>
    <col min="39" max="39" width="14" customWidth="1"/>
    <col min="40" max="40" width="15.1640625" customWidth="1"/>
    <col min="43" max="43" width="18.33203125" customWidth="1"/>
    <col min="44" max="44" width="16.1640625" customWidth="1"/>
    <col min="49" max="49" width="14.83203125" customWidth="1"/>
    <col min="50" max="50" width="11.83203125" bestFit="1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14</v>
      </c>
      <c r="B2" t="s">
        <v>36</v>
      </c>
      <c r="C2" t="s">
        <v>37</v>
      </c>
      <c r="D2">
        <v>0.18325177155136599</v>
      </c>
      <c r="E2">
        <v>0.11419168563273401</v>
      </c>
      <c r="F2">
        <v>-1.4003673564041801</v>
      </c>
      <c r="G2">
        <v>1.6600284343706799</v>
      </c>
      <c r="H2">
        <v>0.66381690273021399</v>
      </c>
      <c r="I2">
        <v>0.145736130332835</v>
      </c>
      <c r="R2">
        <v>19.801585745259299</v>
      </c>
      <c r="S2">
        <v>6.5241647342960203</v>
      </c>
      <c r="T2">
        <v>-1.2285077239078199</v>
      </c>
      <c r="U2">
        <v>0.21307240272118699</v>
      </c>
      <c r="V2">
        <v>0.39036877330498299</v>
      </c>
      <c r="W2">
        <v>0.25584558298744098</v>
      </c>
      <c r="X2">
        <v>6.5793280606548599E-2</v>
      </c>
      <c r="Y2">
        <v>7.8825358054269504E-2</v>
      </c>
      <c r="Z2">
        <v>-4.7093726259390003</v>
      </c>
      <c r="AA2">
        <v>0.29168761934903398</v>
      </c>
      <c r="AB2">
        <v>0</v>
      </c>
      <c r="AC2">
        <v>423268.13769096899</v>
      </c>
      <c r="AD2">
        <v>1239.6224450457901</v>
      </c>
      <c r="AE2">
        <v>8</v>
      </c>
      <c r="AF2">
        <v>115</v>
      </c>
      <c r="AG2">
        <v>2495.2448900915801</v>
      </c>
      <c r="AH2">
        <v>0</v>
      </c>
      <c r="AI2">
        <v>0.99919079390536802</v>
      </c>
      <c r="AK2">
        <v>0.99919079390536802</v>
      </c>
      <c r="AM2">
        <f>D2*$AI2</f>
        <v>0.18310348310097452</v>
      </c>
      <c r="AN2">
        <f>E2*$AI2</f>
        <v>0.1140992810247637</v>
      </c>
      <c r="AO2">
        <f>F2*$AI2</f>
        <v>-1.399234170604654</v>
      </c>
      <c r="AP2">
        <f>G2*$AI2</f>
        <v>1.6586851292443248</v>
      </c>
      <c r="AQ2">
        <f>H2*$AI2</f>
        <v>0.66327973804680496</v>
      </c>
      <c r="AR2">
        <f t="shared" ref="AN2:BC13" si="0">I2*$AI2</f>
        <v>0.14561819976796159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>R2*$AI2</f>
        <v>19.785562181390858</v>
      </c>
      <c r="BB2">
        <f t="shared" si="0"/>
        <v>6.5188853404306446</v>
      </c>
      <c r="BC2">
        <f t="shared" si="0"/>
        <v>-1.2275136079703313</v>
      </c>
      <c r="BD2">
        <f t="shared" ref="BA2:BJ17" si="1">U2*$AI2</f>
        <v>0.21289998323430712</v>
      </c>
      <c r="BE2">
        <f t="shared" si="1"/>
        <v>0.39005288451447057</v>
      </c>
      <c r="BF2">
        <f t="shared" si="1"/>
        <v>0.25563855118240286</v>
      </c>
      <c r="BG2">
        <f t="shared" si="1"/>
        <v>6.5740040282895942E-2</v>
      </c>
      <c r="BH2">
        <f t="shared" si="1"/>
        <v>7.8761572094120436E-2</v>
      </c>
      <c r="BI2">
        <f t="shared" si="1"/>
        <v>-4.7055617729081973</v>
      </c>
      <c r="BJ2">
        <f>AA2*$AI2</f>
        <v>0.29145158394972803</v>
      </c>
    </row>
    <row r="3" spans="1:62" x14ac:dyDescent="0.2">
      <c r="A3">
        <v>13</v>
      </c>
      <c r="B3" t="s">
        <v>38</v>
      </c>
      <c r="C3" t="s">
        <v>39</v>
      </c>
      <c r="D3">
        <v>0.18458357028428199</v>
      </c>
      <c r="E3">
        <v>0.113111079330449</v>
      </c>
      <c r="F3">
        <v>3.7894368053592902</v>
      </c>
      <c r="G3">
        <v>0.70381022913535896</v>
      </c>
      <c r="H3">
        <v>0.31084310577736601</v>
      </c>
      <c r="I3">
        <v>4.5624573601629602E-2</v>
      </c>
      <c r="T3">
        <v>-0.99860015080193199</v>
      </c>
      <c r="U3">
        <v>0.18327121294884299</v>
      </c>
      <c r="V3">
        <v>0.31526946550714002</v>
      </c>
      <c r="W3">
        <v>0.26004731036890599</v>
      </c>
      <c r="X3">
        <v>6.7224967867785396E-2</v>
      </c>
      <c r="Y3">
        <v>7.8874493528341402E-2</v>
      </c>
      <c r="Z3">
        <v>-4.6347184475246603</v>
      </c>
      <c r="AA3">
        <v>0.29669428567358003</v>
      </c>
      <c r="AB3">
        <v>0</v>
      </c>
      <c r="AC3">
        <v>5184.3041126513499</v>
      </c>
      <c r="AD3">
        <v>1247.7427719644199</v>
      </c>
      <c r="AE3">
        <v>7</v>
      </c>
      <c r="AF3">
        <v>115</v>
      </c>
      <c r="AG3">
        <v>2509.4855439288499</v>
      </c>
      <c r="AH3">
        <v>14.2406538372684</v>
      </c>
      <c r="AI3">
        <v>8.0784814835226201E-4</v>
      </c>
      <c r="AK3">
        <v>0.99999864205372002</v>
      </c>
      <c r="AM3">
        <f t="shared" ref="AM3:BB18" si="2">D3*$AI3</f>
        <v>1.4911549547040682E-4</v>
      </c>
      <c r="AN3">
        <f t="shared" si="0"/>
        <v>9.1376575995229039E-5</v>
      </c>
      <c r="AO3">
        <f t="shared" si="0"/>
        <v>3.0612895065074137E-3</v>
      </c>
      <c r="AP3">
        <f t="shared" si="0"/>
        <v>5.68571790398381E-4</v>
      </c>
      <c r="AQ3">
        <f t="shared" si="0"/>
        <v>2.5111402743031148E-4</v>
      </c>
      <c r="AR3">
        <f t="shared" si="0"/>
        <v>3.6857727303437971E-5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-8.0671728276963039E-4</v>
      </c>
      <c r="BD3">
        <f t="shared" si="1"/>
        <v>1.4805531002699593E-4</v>
      </c>
      <c r="BE3">
        <f t="shared" si="1"/>
        <v>2.5468985394195041E-4</v>
      </c>
      <c r="BF3">
        <f t="shared" si="1"/>
        <v>2.1007873816550668E-4</v>
      </c>
      <c r="BG3">
        <f t="shared" si="1"/>
        <v>5.4307565815030741E-5</v>
      </c>
      <c r="BH3">
        <f t="shared" si="1"/>
        <v>6.3718613549093071E-5</v>
      </c>
      <c r="BI3">
        <f t="shared" si="1"/>
        <v>-3.7441487159668675E-3</v>
      </c>
      <c r="BJ3">
        <f t="shared" si="1"/>
        <v>2.3968392930809868E-4</v>
      </c>
    </row>
    <row r="4" spans="1:62" x14ac:dyDescent="0.2">
      <c r="A4">
        <v>8</v>
      </c>
      <c r="B4" t="s">
        <v>40</v>
      </c>
      <c r="C4" t="s">
        <v>41</v>
      </c>
      <c r="D4">
        <v>0.38395207776339202</v>
      </c>
      <c r="E4">
        <v>0.13743212656563999</v>
      </c>
      <c r="F4">
        <v>-0.63083390697530695</v>
      </c>
      <c r="G4">
        <v>0.24990072341760899</v>
      </c>
      <c r="H4">
        <v>0.25437180223539202</v>
      </c>
      <c r="I4">
        <v>3.8966321112639903E-2</v>
      </c>
      <c r="P4">
        <v>0.78665615456411897</v>
      </c>
      <c r="Q4">
        <v>0.18751786644874299</v>
      </c>
      <c r="V4">
        <v>4.9033098670290397E-2</v>
      </c>
      <c r="W4">
        <v>0.26608619982695803</v>
      </c>
      <c r="X4">
        <v>6.7160391859228299E-2</v>
      </c>
      <c r="Y4">
        <v>7.8933206473054504E-2</v>
      </c>
      <c r="Z4">
        <v>-4.3192651572335397</v>
      </c>
      <c r="AA4">
        <v>0.290861455456141</v>
      </c>
      <c r="AB4">
        <v>0</v>
      </c>
      <c r="AC4">
        <v>1004.71480749216</v>
      </c>
      <c r="AD4">
        <v>1254.1375026573501</v>
      </c>
      <c r="AE4">
        <v>7</v>
      </c>
      <c r="AF4">
        <v>115</v>
      </c>
      <c r="AG4">
        <v>2522.2750053147101</v>
      </c>
      <c r="AH4">
        <v>27.030115223126799</v>
      </c>
      <c r="AI4" s="1">
        <v>1.34937755090856E-6</v>
      </c>
      <c r="AK4">
        <v>0.99999999143127105</v>
      </c>
      <c r="AM4">
        <f t="shared" si="2"/>
        <v>5.1809631435861886E-7</v>
      </c>
      <c r="AN4">
        <f t="shared" si="0"/>
        <v>1.8544782636129853E-7</v>
      </c>
      <c r="AO4">
        <f t="shared" si="0"/>
        <v>-8.5123311242441808E-7</v>
      </c>
      <c r="AP4">
        <f t="shared" si="0"/>
        <v>3.3721042613553067E-7</v>
      </c>
      <c r="AQ4">
        <f t="shared" si="0"/>
        <v>3.4324359952058986E-7</v>
      </c>
      <c r="AR4">
        <f t="shared" si="0"/>
        <v>5.2580278950890543E-8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1.0614961552528764E-6</v>
      </c>
      <c r="AZ4">
        <f t="shared" si="0"/>
        <v>2.5303239938020324E-7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1"/>
        <v>0</v>
      </c>
      <c r="BE4">
        <f t="shared" si="1"/>
        <v>6.616416259717423E-8</v>
      </c>
      <c r="BF4">
        <f t="shared" si="1"/>
        <v>3.5905074465306629E-7</v>
      </c>
      <c r="BG4">
        <f t="shared" si="1"/>
        <v>9.0624725085064674E-8</v>
      </c>
      <c r="BH4">
        <f t="shared" si="1"/>
        <v>1.0651069683596998E-7</v>
      </c>
      <c r="BI4">
        <f t="shared" si="1"/>
        <v>-5.8283194395924695E-6</v>
      </c>
      <c r="BJ4">
        <f t="shared" si="1"/>
        <v>3.9248191841710676E-7</v>
      </c>
    </row>
    <row r="5" spans="1:62" x14ac:dyDescent="0.2">
      <c r="A5">
        <v>9</v>
      </c>
      <c r="B5" t="s">
        <v>42</v>
      </c>
      <c r="C5" t="s">
        <v>43</v>
      </c>
      <c r="D5">
        <v>0.22975408889079799</v>
      </c>
      <c r="E5">
        <v>0.13519550469024899</v>
      </c>
      <c r="F5">
        <v>-0.44793149367284302</v>
      </c>
      <c r="G5">
        <v>0.22594660647089199</v>
      </c>
      <c r="H5">
        <v>0.201487691883973</v>
      </c>
      <c r="I5">
        <v>3.4949223681517698E-2</v>
      </c>
      <c r="N5">
        <v>0.44412002749513702</v>
      </c>
      <c r="O5">
        <v>0.181184676680928</v>
      </c>
      <c r="V5">
        <v>-2.0532355246373601E-2</v>
      </c>
      <c r="W5">
        <v>0.26849987538777298</v>
      </c>
      <c r="X5">
        <v>6.7530890175038397E-2</v>
      </c>
      <c r="Y5">
        <v>7.8719417719904899E-2</v>
      </c>
      <c r="Z5">
        <v>-4.1646562073729099</v>
      </c>
      <c r="AA5">
        <v>0.280010361269241</v>
      </c>
      <c r="AB5">
        <v>0</v>
      </c>
      <c r="AC5">
        <v>933.22708821797505</v>
      </c>
      <c r="AD5">
        <v>1259.90144369377</v>
      </c>
      <c r="AE5">
        <v>7</v>
      </c>
      <c r="AF5">
        <v>115</v>
      </c>
      <c r="AG5">
        <v>2533.8028873875401</v>
      </c>
      <c r="AH5">
        <v>38.557997295955801</v>
      </c>
      <c r="AI5" s="1">
        <v>4.2353147873305996E-9</v>
      </c>
      <c r="AK5">
        <v>0.99999999566658604</v>
      </c>
      <c r="AM5">
        <f t="shared" si="2"/>
        <v>9.7308089012886579E-10</v>
      </c>
      <c r="AN5">
        <f t="shared" si="0"/>
        <v>5.7259552019523496E-10</v>
      </c>
      <c r="AO5">
        <f t="shared" si="0"/>
        <v>-1.8971308788636749E-9</v>
      </c>
      <c r="AP5">
        <f t="shared" si="0"/>
        <v>9.5695500353333655E-10</v>
      </c>
      <c r="AQ5">
        <f t="shared" si="0"/>
        <v>8.5336380090130252E-10</v>
      </c>
      <c r="AR5">
        <f t="shared" si="0"/>
        <v>1.4802096386405668E-10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1.8809881197998265E-9</v>
      </c>
      <c r="AX5">
        <f t="shared" si="0"/>
        <v>7.6737414038444806E-10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1"/>
        <v>0</v>
      </c>
      <c r="BE5">
        <f t="shared" si="1"/>
        <v>-8.696098779369113E-11</v>
      </c>
      <c r="BF5">
        <f t="shared" si="1"/>
        <v>1.1371814926262581E-9</v>
      </c>
      <c r="BG5">
        <f t="shared" si="1"/>
        <v>2.8601457775993882E-10</v>
      </c>
      <c r="BH5">
        <f t="shared" si="1"/>
        <v>3.3340151391916764E-10</v>
      </c>
      <c r="BI5">
        <f t="shared" si="1"/>
        <v>-1.7638630019234657E-8</v>
      </c>
      <c r="BJ5">
        <f t="shared" si="1"/>
        <v>1.1859320236893998E-9</v>
      </c>
    </row>
    <row r="6" spans="1:62" x14ac:dyDescent="0.2">
      <c r="A6">
        <v>12</v>
      </c>
      <c r="B6" t="s">
        <v>44</v>
      </c>
      <c r="C6" t="s">
        <v>45</v>
      </c>
      <c r="D6">
        <v>-1.12733013960004E-2</v>
      </c>
      <c r="E6">
        <v>0.12196860575677899</v>
      </c>
      <c r="F6">
        <v>-1.91509080202268</v>
      </c>
      <c r="G6">
        <v>0.82184150654770904</v>
      </c>
      <c r="H6">
        <v>0.23447227524447201</v>
      </c>
      <c r="I6">
        <v>5.0221628060040997E-2</v>
      </c>
      <c r="R6">
        <v>5.3017305170061002</v>
      </c>
      <c r="S6">
        <v>2.5067745007261699</v>
      </c>
      <c r="V6">
        <v>3.01672091900516E-2</v>
      </c>
      <c r="W6">
        <v>0.27041688134948599</v>
      </c>
      <c r="X6">
        <v>6.5840290705985793E-2</v>
      </c>
      <c r="Y6">
        <v>7.8173113448762696E-2</v>
      </c>
      <c r="Z6">
        <v>-4.1214791763692098</v>
      </c>
      <c r="AA6">
        <v>0.27282763198417498</v>
      </c>
      <c r="AB6">
        <v>0</v>
      </c>
      <c r="AC6">
        <v>41404.056789558403</v>
      </c>
      <c r="AD6">
        <v>1260.4069898272701</v>
      </c>
      <c r="AE6">
        <v>7</v>
      </c>
      <c r="AF6">
        <v>115</v>
      </c>
      <c r="AG6">
        <v>2534.8139796545502</v>
      </c>
      <c r="AH6">
        <v>39.569089562966802</v>
      </c>
      <c r="AI6" s="1">
        <v>2.5546405320083501E-9</v>
      </c>
      <c r="AK6">
        <v>0.99999999822122598</v>
      </c>
      <c r="AM6">
        <f t="shared" si="2"/>
        <v>-2.8799232675768939E-11</v>
      </c>
      <c r="AN6">
        <f t="shared" si="0"/>
        <v>3.1158594389881461E-10</v>
      </c>
      <c r="AO6">
        <f t="shared" si="0"/>
        <v>-4.8923685853235173E-9</v>
      </c>
      <c r="AP6">
        <f t="shared" si="0"/>
        <v>2.0995096235135835E-9</v>
      </c>
      <c r="AQ6">
        <f t="shared" si="0"/>
        <v>5.9899237797174628E-10</v>
      </c>
      <c r="AR6">
        <f t="shared" si="0"/>
        <v>1.2829820662562862E-10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1.354401566852937E-8</v>
      </c>
      <c r="BB6">
        <f t="shared" si="0"/>
        <v>6.4039077441600687E-9</v>
      </c>
      <c r="BC6">
        <f t="shared" si="0"/>
        <v>0</v>
      </c>
      <c r="BD6">
        <f t="shared" si="1"/>
        <v>0</v>
      </c>
      <c r="BE6">
        <f t="shared" si="1"/>
        <v>7.7066375334480607E-11</v>
      </c>
      <c r="BF6">
        <f t="shared" si="1"/>
        <v>6.9081792563468975E-10</v>
      </c>
      <c r="BG6">
        <f t="shared" si="1"/>
        <v>1.6819827527672399E-10</v>
      </c>
      <c r="BH6">
        <f t="shared" si="1"/>
        <v>1.9970420412949625E-10</v>
      </c>
      <c r="BI6">
        <f t="shared" si="1"/>
        <v>-1.0528897755781174E-8</v>
      </c>
      <c r="BJ6">
        <f t="shared" si="1"/>
        <v>6.9697652691863109E-10</v>
      </c>
    </row>
    <row r="7" spans="1:62" x14ac:dyDescent="0.2">
      <c r="A7">
        <v>10</v>
      </c>
      <c r="B7" t="s">
        <v>46</v>
      </c>
      <c r="C7" t="s">
        <v>47</v>
      </c>
      <c r="D7">
        <v>0.17357131154608699</v>
      </c>
      <c r="E7">
        <v>0.13483303423839901</v>
      </c>
      <c r="F7">
        <v>-0.37209156092880302</v>
      </c>
      <c r="G7">
        <v>0.215180125879749</v>
      </c>
      <c r="H7">
        <v>0.17915365469005901</v>
      </c>
      <c r="I7">
        <v>3.2097511735562197E-2</v>
      </c>
      <c r="L7">
        <v>0.29596658358205102</v>
      </c>
      <c r="M7">
        <v>0.175290379457582</v>
      </c>
      <c r="V7">
        <v>-3.0490277698648701E-2</v>
      </c>
      <c r="W7">
        <v>0.26924900154329101</v>
      </c>
      <c r="X7">
        <v>6.7814395113986597E-2</v>
      </c>
      <c r="Y7">
        <v>7.8715755616700703E-2</v>
      </c>
      <c r="Z7">
        <v>-4.1293341938291404</v>
      </c>
      <c r="AA7">
        <v>0.277126190986621</v>
      </c>
      <c r="AB7">
        <v>0</v>
      </c>
      <c r="AC7">
        <v>909.10227880558898</v>
      </c>
      <c r="AD7">
        <v>1261.4398610695</v>
      </c>
      <c r="AE7">
        <v>7</v>
      </c>
      <c r="AF7">
        <v>115</v>
      </c>
      <c r="AG7">
        <v>2536.87972213899</v>
      </c>
      <c r="AH7">
        <v>41.634832047412601</v>
      </c>
      <c r="AI7" s="1">
        <v>9.0940956434897804E-10</v>
      </c>
      <c r="AK7">
        <v>0.99999999913063597</v>
      </c>
      <c r="AM7">
        <f t="shared" si="2"/>
        <v>1.5784741081660771E-10</v>
      </c>
      <c r="AN7">
        <f t="shared" si="0"/>
        <v>1.2261845092659328E-10</v>
      </c>
      <c r="AO7">
        <f t="shared" si="0"/>
        <v>-3.3838362432219398E-10</v>
      </c>
      <c r="AP7">
        <f t="shared" si="0"/>
        <v>1.9568686453286078E-10</v>
      </c>
      <c r="AQ7">
        <f t="shared" si="0"/>
        <v>1.629240470632138E-10</v>
      </c>
      <c r="AR7">
        <f t="shared" si="0"/>
        <v>2.9189784164123829E-11</v>
      </c>
      <c r="AS7">
        <f t="shared" si="0"/>
        <v>0</v>
      </c>
      <c r="AT7">
        <f t="shared" si="0"/>
        <v>0</v>
      </c>
      <c r="AU7">
        <f t="shared" si="0"/>
        <v>2.6915484183720841E-10</v>
      </c>
      <c r="AV7">
        <f t="shared" si="0"/>
        <v>1.5941074761708668E-10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1"/>
        <v>0</v>
      </c>
      <c r="BE7">
        <f t="shared" si="1"/>
        <v>-2.7728150158807474E-11</v>
      </c>
      <c r="BF7">
        <f t="shared" si="1"/>
        <v>2.4485761719488162E-10</v>
      </c>
      <c r="BG7">
        <f t="shared" si="1"/>
        <v>6.1671059517200019E-11</v>
      </c>
      <c r="BH7">
        <f t="shared" si="1"/>
        <v>7.1584861022784413E-11</v>
      </c>
      <c r="BI7">
        <f t="shared" si="1"/>
        <v>-3.7552560102614974E-9</v>
      </c>
      <c r="BJ7">
        <f t="shared" si="1"/>
        <v>2.5202120861483471E-10</v>
      </c>
    </row>
    <row r="8" spans="1:62" x14ac:dyDescent="0.2">
      <c r="A8">
        <v>7</v>
      </c>
      <c r="B8" t="s">
        <v>48</v>
      </c>
      <c r="C8" t="s">
        <v>49</v>
      </c>
      <c r="D8">
        <v>5.8340238159012098E-2</v>
      </c>
      <c r="E8">
        <v>0.11629264946347199</v>
      </c>
      <c r="F8">
        <v>-0.30722548523413801</v>
      </c>
      <c r="G8">
        <v>0.204804680362938</v>
      </c>
      <c r="H8">
        <v>0.15179182924833801</v>
      </c>
      <c r="I8">
        <v>2.6763758754577299E-2</v>
      </c>
      <c r="V8">
        <v>-1.24376088119577E-2</v>
      </c>
      <c r="W8">
        <v>0.26971349569008402</v>
      </c>
      <c r="X8">
        <v>6.7792358236739098E-2</v>
      </c>
      <c r="Y8">
        <v>7.85911949319235E-2</v>
      </c>
      <c r="Z8">
        <v>-4.1031753145309704</v>
      </c>
      <c r="AA8">
        <v>0.27375771388356801</v>
      </c>
      <c r="AB8">
        <v>0</v>
      </c>
      <c r="AC8">
        <v>864.872518929374</v>
      </c>
      <c r="AD8">
        <v>1262.8043014452401</v>
      </c>
      <c r="AE8">
        <v>6</v>
      </c>
      <c r="AF8">
        <v>115</v>
      </c>
      <c r="AG8">
        <v>2537.6086028904701</v>
      </c>
      <c r="AH8">
        <v>42.363712798888599</v>
      </c>
      <c r="AI8" s="1">
        <v>6.3166246859691496E-10</v>
      </c>
      <c r="AK8">
        <v>0.99999999976229803</v>
      </c>
      <c r="AM8">
        <f t="shared" si="2"/>
        <v>3.6851338854053518E-11</v>
      </c>
      <c r="AN8">
        <f t="shared" si="0"/>
        <v>7.3457702039772423E-11</v>
      </c>
      <c r="AO8">
        <f t="shared" si="0"/>
        <v>-1.9406280841888066E-10</v>
      </c>
      <c r="AP8">
        <f t="shared" si="0"/>
        <v>1.2936742997825553E-10</v>
      </c>
      <c r="AQ8">
        <f t="shared" si="0"/>
        <v>9.5881201575846576E-11</v>
      </c>
      <c r="AR8">
        <f t="shared" si="0"/>
        <v>1.6905661923848589E-11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1"/>
        <v>0</v>
      </c>
      <c r="BE8">
        <f t="shared" si="1"/>
        <v>-7.8563706856039437E-12</v>
      </c>
      <c r="BF8">
        <f t="shared" si="1"/>
        <v>1.7036789250150185E-10</v>
      </c>
      <c r="BG8">
        <f t="shared" si="1"/>
        <v>4.2821888355825019E-11</v>
      </c>
      <c r="BH8">
        <f t="shared" si="1"/>
        <v>4.964310820068015E-11</v>
      </c>
      <c r="BI8">
        <f t="shared" si="1"/>
        <v>-2.5918218482625555E-9</v>
      </c>
      <c r="BJ8">
        <f t="shared" si="1"/>
        <v>1.729224733491425E-10</v>
      </c>
    </row>
    <row r="9" spans="1:62" x14ac:dyDescent="0.2">
      <c r="A9">
        <v>11</v>
      </c>
      <c r="B9" t="s">
        <v>50</v>
      </c>
      <c r="C9" t="s">
        <v>51</v>
      </c>
      <c r="D9">
        <v>4.5503183255808703E-2</v>
      </c>
      <c r="E9">
        <v>0.13098175506896401</v>
      </c>
      <c r="F9">
        <v>-0.29998176762753498</v>
      </c>
      <c r="G9">
        <v>0.207740352078195</v>
      </c>
      <c r="H9">
        <v>0.148486406857576</v>
      </c>
      <c r="I9">
        <v>3.1160787705468401E-2</v>
      </c>
      <c r="J9">
        <v>-4.1009526020376101E-2</v>
      </c>
      <c r="K9">
        <v>0.19415466256487801</v>
      </c>
      <c r="V9">
        <v>-7.9951130677939301E-3</v>
      </c>
      <c r="W9">
        <v>0.27085238821768798</v>
      </c>
      <c r="X9">
        <v>6.7275701437068305E-2</v>
      </c>
      <c r="Y9">
        <v>7.8431984970496194E-2</v>
      </c>
      <c r="Z9">
        <v>-4.1042903635182499</v>
      </c>
      <c r="AA9">
        <v>0.27381271553480002</v>
      </c>
      <c r="AB9">
        <v>0</v>
      </c>
      <c r="AC9">
        <v>874.53954155086706</v>
      </c>
      <c r="AD9">
        <v>1262.78167745766</v>
      </c>
      <c r="AE9">
        <v>7</v>
      </c>
      <c r="AF9">
        <v>115</v>
      </c>
      <c r="AG9">
        <v>2539.5633549153199</v>
      </c>
      <c r="AH9">
        <v>44.318464823735198</v>
      </c>
      <c r="AI9" s="1">
        <v>2.3769282062146801E-10</v>
      </c>
      <c r="AK9">
        <v>0.99999999999999101</v>
      </c>
      <c r="AM9">
        <f t="shared" si="2"/>
        <v>1.0815779975328726E-11</v>
      </c>
      <c r="AN9">
        <f t="shared" si="0"/>
        <v>3.1133422812292322E-11</v>
      </c>
      <c r="AO9">
        <f t="shared" si="0"/>
        <v>-7.130351248240257E-11</v>
      </c>
      <c r="AP9">
        <f t="shared" si="0"/>
        <v>4.9378390242363011E-11</v>
      </c>
      <c r="AQ9">
        <f t="shared" si="0"/>
        <v>3.5294152869924131E-11</v>
      </c>
      <c r="AR9">
        <f t="shared" si="0"/>
        <v>7.4066955224995459E-12</v>
      </c>
      <c r="AS9">
        <f t="shared" si="0"/>
        <v>-9.7476699121326823E-12</v>
      </c>
      <c r="AT9">
        <f t="shared" si="0"/>
        <v>4.6149169381855201E-11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1"/>
        <v>0</v>
      </c>
      <c r="BE9">
        <f t="shared" si="1"/>
        <v>-1.9003809762714976E-12</v>
      </c>
      <c r="BF9">
        <f t="shared" si="1"/>
        <v>6.437966812752313E-11</v>
      </c>
      <c r="BG9">
        <f t="shared" si="1"/>
        <v>1.5990951233864513E-11</v>
      </c>
      <c r="BH9">
        <f t="shared" si="1"/>
        <v>1.8642719734577826E-11</v>
      </c>
      <c r="BI9">
        <f t="shared" si="1"/>
        <v>-9.7556035315416313E-10</v>
      </c>
      <c r="BJ9">
        <f t="shared" si="1"/>
        <v>6.5083316677490272E-11</v>
      </c>
    </row>
    <row r="10" spans="1:62" x14ac:dyDescent="0.2">
      <c r="A10">
        <v>6</v>
      </c>
      <c r="B10" t="s">
        <v>52</v>
      </c>
      <c r="C10" t="s">
        <v>53</v>
      </c>
      <c r="D10">
        <v>3.4413520365244699E-2</v>
      </c>
      <c r="E10">
        <v>0.13201476767300999</v>
      </c>
      <c r="F10">
        <v>0.21231167225544501</v>
      </c>
      <c r="G10">
        <v>0.146665021419675</v>
      </c>
      <c r="J10">
        <v>-0.51935679954462899</v>
      </c>
      <c r="K10">
        <v>0.19855861317838899</v>
      </c>
      <c r="V10">
        <v>8.4128789026839706E-2</v>
      </c>
      <c r="W10">
        <v>0.26487577971328202</v>
      </c>
      <c r="X10">
        <v>6.7754799826381204E-2</v>
      </c>
      <c r="Y10">
        <v>7.7937004948592001E-2</v>
      </c>
      <c r="Z10">
        <v>-4.0380572817287401</v>
      </c>
      <c r="AA10">
        <v>0.26043212789019199</v>
      </c>
      <c r="AB10">
        <v>0</v>
      </c>
      <c r="AC10">
        <v>43.183143329359503</v>
      </c>
      <c r="AD10">
        <v>1274.11396510597</v>
      </c>
      <c r="AE10">
        <v>6</v>
      </c>
      <c r="AF10">
        <v>115</v>
      </c>
      <c r="AG10">
        <v>2560.22793021195</v>
      </c>
      <c r="AH10">
        <v>64.983040120363498</v>
      </c>
      <c r="AI10" s="1">
        <v>7.7403491859691801E-15</v>
      </c>
      <c r="AK10">
        <v>0.999999999999999</v>
      </c>
      <c r="AM10">
        <f t="shared" si="2"/>
        <v>2.6637266434545562E-16</v>
      </c>
      <c r="AN10">
        <f t="shared" si="0"/>
        <v>1.0218403994936933E-15</v>
      </c>
      <c r="AO10">
        <f t="shared" si="0"/>
        <v>1.643366479514189E-15</v>
      </c>
      <c r="AP10">
        <f t="shared" si="0"/>
        <v>1.1352384791559338E-15</v>
      </c>
      <c r="AQ10">
        <f t="shared" si="0"/>
        <v>0</v>
      </c>
      <c r="AR10">
        <f t="shared" si="0"/>
        <v>0</v>
      </c>
      <c r="AS10">
        <f t="shared" si="0"/>
        <v>-4.0200029805828279E-15</v>
      </c>
      <c r="AT10">
        <f t="shared" si="0"/>
        <v>1.5369129998825126E-15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1"/>
        <v>0</v>
      </c>
      <c r="BE10">
        <f t="shared" si="1"/>
        <v>6.5118620366047161E-16</v>
      </c>
      <c r="BF10">
        <f t="shared" si="1"/>
        <v>2.0502310258866544E-15</v>
      </c>
      <c r="BG10">
        <f t="shared" si="1"/>
        <v>5.2444580968163451E-16</v>
      </c>
      <c r="BH10">
        <f t="shared" si="1"/>
        <v>6.0325963281071006E-16</v>
      </c>
      <c r="BI10">
        <f t="shared" si="1"/>
        <v>-3.1255973393525973E-14</v>
      </c>
      <c r="BJ10">
        <f t="shared" si="1"/>
        <v>2.0158356091150689E-15</v>
      </c>
    </row>
    <row r="11" spans="1:62" x14ac:dyDescent="0.2">
      <c r="A11">
        <v>1</v>
      </c>
      <c r="B11" t="s">
        <v>54</v>
      </c>
      <c r="C11" t="s">
        <v>55</v>
      </c>
      <c r="F11">
        <v>0.31952903869327698</v>
      </c>
      <c r="G11">
        <v>0.131187111781608</v>
      </c>
      <c r="Z11">
        <v>-3.9549295693170201</v>
      </c>
      <c r="AA11">
        <v>0.111382206035623</v>
      </c>
      <c r="AB11">
        <v>0</v>
      </c>
      <c r="AC11">
        <v>5.0600357762753996</v>
      </c>
      <c r="AD11">
        <v>1281.0597629671299</v>
      </c>
      <c r="AE11">
        <v>2</v>
      </c>
      <c r="AF11">
        <v>115</v>
      </c>
      <c r="AG11">
        <v>2566.1195259342499</v>
      </c>
      <c r="AH11">
        <v>70.8746358426706</v>
      </c>
      <c r="AI11" s="1">
        <v>4.0683358464005302E-16</v>
      </c>
      <c r="AK11">
        <v>0.999999999999999</v>
      </c>
      <c r="AM11">
        <f t="shared" si="2"/>
        <v>0</v>
      </c>
      <c r="AN11">
        <f t="shared" si="0"/>
        <v>0</v>
      </c>
      <c r="AO11">
        <f t="shared" si="0"/>
        <v>1.2999514420817606E-16</v>
      </c>
      <c r="AP11">
        <f t="shared" si="0"/>
        <v>5.3371322944686914E-17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1"/>
        <v>0</v>
      </c>
      <c r="BE11">
        <f t="shared" si="1"/>
        <v>0</v>
      </c>
      <c r="BF11">
        <f t="shared" si="1"/>
        <v>0</v>
      </c>
      <c r="BG11">
        <f t="shared" si="1"/>
        <v>0</v>
      </c>
      <c r="BH11">
        <f t="shared" si="1"/>
        <v>0</v>
      </c>
      <c r="BI11">
        <f t="shared" si="1"/>
        <v>-1.6089981736841844E-15</v>
      </c>
      <c r="BJ11">
        <f t="shared" si="1"/>
        <v>4.5314022146589452E-17</v>
      </c>
    </row>
    <row r="12" spans="1:62" x14ac:dyDescent="0.2">
      <c r="A12">
        <v>2</v>
      </c>
      <c r="B12" t="s">
        <v>56</v>
      </c>
      <c r="C12" t="s">
        <v>57</v>
      </c>
      <c r="D12">
        <v>0.227151344660599</v>
      </c>
      <c r="E12">
        <v>0.112739819118271</v>
      </c>
      <c r="F12">
        <v>0.29454953915007998</v>
      </c>
      <c r="G12">
        <v>0.13333444377261</v>
      </c>
      <c r="V12">
        <v>4.9136593258871798E-2</v>
      </c>
      <c r="W12">
        <v>0.25871987188607398</v>
      </c>
      <c r="X12">
        <v>6.8807113107876197E-2</v>
      </c>
      <c r="Y12">
        <v>7.8110857681349094E-2</v>
      </c>
      <c r="Z12">
        <v>-3.9988134950696899</v>
      </c>
      <c r="AA12">
        <v>0.25391322816044398</v>
      </c>
      <c r="AB12">
        <v>0</v>
      </c>
      <c r="AC12">
        <v>40.170889877962303</v>
      </c>
      <c r="AD12">
        <v>1278.33066918388</v>
      </c>
      <c r="AE12">
        <v>5</v>
      </c>
      <c r="AF12">
        <v>115</v>
      </c>
      <c r="AG12">
        <v>2566.66133836776</v>
      </c>
      <c r="AH12">
        <v>71.416448276182606</v>
      </c>
      <c r="AI12" s="1">
        <v>3.1028710130455998E-16</v>
      </c>
      <c r="AK12">
        <v>0.999999999999999</v>
      </c>
      <c r="AM12">
        <f t="shared" si="2"/>
        <v>7.0482132292170304E-17</v>
      </c>
      <c r="AN12">
        <f t="shared" si="0"/>
        <v>3.4981711675808717E-17</v>
      </c>
      <c r="AO12">
        <f t="shared" si="0"/>
        <v>9.1394922693472321E-17</v>
      </c>
      <c r="AP12">
        <f t="shared" si="0"/>
        <v>4.1371958062258995E-17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1"/>
        <v>0</v>
      </c>
      <c r="BE12">
        <f t="shared" si="1"/>
        <v>1.5246451090276512E-17</v>
      </c>
      <c r="BF12">
        <f t="shared" si="1"/>
        <v>8.0277439097417017E-17</v>
      </c>
      <c r="BG12">
        <f t="shared" si="1"/>
        <v>2.1349959675377897E-17</v>
      </c>
      <c r="BH12">
        <f t="shared" si="1"/>
        <v>2.4236791610358834E-17</v>
      </c>
      <c r="BI12">
        <f t="shared" si="1"/>
        <v>-1.2407802480427304E-15</v>
      </c>
      <c r="BJ12">
        <f t="shared" si="1"/>
        <v>7.8785999548787536E-17</v>
      </c>
    </row>
    <row r="13" spans="1:62" x14ac:dyDescent="0.2">
      <c r="A13">
        <v>5</v>
      </c>
      <c r="B13" t="s">
        <v>58</v>
      </c>
      <c r="C13" t="s">
        <v>59</v>
      </c>
      <c r="D13">
        <v>0.129820238997683</v>
      </c>
      <c r="E13">
        <v>0.139242213353892</v>
      </c>
      <c r="F13">
        <v>0.26490412982386502</v>
      </c>
      <c r="G13">
        <v>0.13746635424138201</v>
      </c>
      <c r="L13">
        <v>-0.19069972973978699</v>
      </c>
      <c r="M13">
        <v>0.16187301466399301</v>
      </c>
      <c r="V13">
        <v>5.54141020176852E-2</v>
      </c>
      <c r="W13">
        <v>0.26034490952649803</v>
      </c>
      <c r="X13">
        <v>6.8140703374211103E-2</v>
      </c>
      <c r="Y13">
        <v>7.7958715284055596E-2</v>
      </c>
      <c r="Z13">
        <v>-3.99541284936394</v>
      </c>
      <c r="AA13">
        <v>0.25489421959702802</v>
      </c>
      <c r="AB13">
        <v>0</v>
      </c>
      <c r="AC13">
        <v>41.157409008888898</v>
      </c>
      <c r="AD13">
        <v>1277.6076699422899</v>
      </c>
      <c r="AE13">
        <v>6</v>
      </c>
      <c r="AF13">
        <v>115</v>
      </c>
      <c r="AG13">
        <v>2567.2153398845799</v>
      </c>
      <c r="AH13">
        <v>71.9704497929947</v>
      </c>
      <c r="AI13" s="1">
        <v>2.3521435415124299E-16</v>
      </c>
      <c r="AK13">
        <v>1</v>
      </c>
      <c r="AM13">
        <f t="shared" si="2"/>
        <v>3.0535583671600014E-17</v>
      </c>
      <c r="AN13">
        <f t="shared" si="0"/>
        <v>3.2751767284625293E-17</v>
      </c>
      <c r="AO13">
        <f t="shared" si="0"/>
        <v>6.2309253808517438E-17</v>
      </c>
      <c r="AP13">
        <f t="shared" si="0"/>
        <v>3.2334059730412655E-17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-4.4855313767560583E-17</v>
      </c>
      <c r="AV13">
        <f t="shared" si="0"/>
        <v>3.8074856598705803E-17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0</v>
      </c>
      <c r="BA13">
        <f t="shared" si="0"/>
        <v>0</v>
      </c>
      <c r="BB13">
        <f t="shared" si="0"/>
        <v>0</v>
      </c>
      <c r="BC13">
        <f t="shared" si="0"/>
        <v>0</v>
      </c>
      <c r="BD13">
        <f t="shared" si="1"/>
        <v>0</v>
      </c>
      <c r="BE13">
        <f t="shared" si="1"/>
        <v>1.3034192216960916E-17</v>
      </c>
      <c r="BF13">
        <f t="shared" si="1"/>
        <v>6.1236859750839019E-17</v>
      </c>
      <c r="BG13">
        <f t="shared" si="1"/>
        <v>1.6027671535576487E-17</v>
      </c>
      <c r="BH13">
        <f t="shared" si="1"/>
        <v>1.8337008865999773E-17</v>
      </c>
      <c r="BI13">
        <f t="shared" si="1"/>
        <v>-9.3977845293071662E-16</v>
      </c>
      <c r="BJ13">
        <f t="shared" si="1"/>
        <v>5.9954779239400044E-17</v>
      </c>
    </row>
    <row r="14" spans="1:62" x14ac:dyDescent="0.2">
      <c r="A14">
        <v>4</v>
      </c>
      <c r="B14" t="s">
        <v>60</v>
      </c>
      <c r="C14" t="s">
        <v>61</v>
      </c>
      <c r="D14">
        <v>0.13993761671126501</v>
      </c>
      <c r="E14">
        <v>0.13818391170986999</v>
      </c>
      <c r="F14">
        <v>0.27072458737830801</v>
      </c>
      <c r="G14">
        <v>0.13671035255326999</v>
      </c>
      <c r="N14">
        <v>-0.17103319777428599</v>
      </c>
      <c r="O14">
        <v>0.15719183167885001</v>
      </c>
      <c r="V14">
        <v>4.7398631200219199E-2</v>
      </c>
      <c r="W14">
        <v>0.26021421186493598</v>
      </c>
      <c r="X14">
        <v>6.8277272916399206E-2</v>
      </c>
      <c r="Y14">
        <v>7.7995909915727996E-2</v>
      </c>
      <c r="Z14">
        <v>-3.9911894909123302</v>
      </c>
      <c r="AA14">
        <v>0.25485501789256398</v>
      </c>
      <c r="AB14">
        <v>0</v>
      </c>
      <c r="AC14">
        <v>41.220706936377503</v>
      </c>
      <c r="AD14">
        <v>1277.72279385915</v>
      </c>
      <c r="AE14">
        <v>6</v>
      </c>
      <c r="AF14">
        <v>115</v>
      </c>
      <c r="AG14">
        <v>2567.4455877183</v>
      </c>
      <c r="AH14">
        <v>72.200697626714401</v>
      </c>
      <c r="AI14" s="1">
        <v>2.0963613279045799E-16</v>
      </c>
      <c r="AK14">
        <v>1</v>
      </c>
      <c r="AM14">
        <f t="shared" si="2"/>
        <v>2.9335980799262963E-17</v>
      </c>
      <c r="AN14">
        <f t="shared" si="2"/>
        <v>2.8968340864715227E-17</v>
      </c>
      <c r="AO14">
        <f t="shared" si="2"/>
        <v>5.675365554928092E-17</v>
      </c>
      <c r="AP14">
        <f t="shared" si="2"/>
        <v>2.8659429621687638E-17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-3.5854738160186885E-17</v>
      </c>
      <c r="AX14">
        <f t="shared" si="2"/>
        <v>3.2953087699402722E-17</v>
      </c>
      <c r="AY14">
        <f t="shared" si="2"/>
        <v>0</v>
      </c>
      <c r="AZ14">
        <f t="shared" si="2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  <c r="BE14">
        <f t="shared" si="1"/>
        <v>9.9364657443750971E-18</v>
      </c>
      <c r="BF14">
        <f t="shared" si="1"/>
        <v>5.455030107248209E-17</v>
      </c>
      <c r="BG14">
        <f t="shared" si="1"/>
        <v>1.4313383451672604E-17</v>
      </c>
      <c r="BH14">
        <f t="shared" si="1"/>
        <v>1.6350760928206154E-17</v>
      </c>
      <c r="BI14">
        <f t="shared" si="1"/>
        <v>-8.3669753010877773E-16</v>
      </c>
      <c r="BJ14">
        <f t="shared" si="1"/>
        <v>5.3426820373240089E-17</v>
      </c>
    </row>
    <row r="15" spans="1:62" x14ac:dyDescent="0.2">
      <c r="A15">
        <v>3</v>
      </c>
      <c r="B15" t="s">
        <v>62</v>
      </c>
      <c r="C15" t="s">
        <v>63</v>
      </c>
      <c r="D15">
        <v>0.21415781421201899</v>
      </c>
      <c r="E15">
        <v>0.13942454762506301</v>
      </c>
      <c r="F15">
        <v>0.291395749405371</v>
      </c>
      <c r="G15">
        <v>0.13472004747894101</v>
      </c>
      <c r="P15">
        <v>-2.4212099072912201E-2</v>
      </c>
      <c r="Q15">
        <v>0.15113767031353301</v>
      </c>
      <c r="V15">
        <v>4.6865037298567697E-2</v>
      </c>
      <c r="W15">
        <v>0.259031606717958</v>
      </c>
      <c r="X15">
        <v>6.8565887159271505E-2</v>
      </c>
      <c r="Y15">
        <v>7.8048628493780497E-2</v>
      </c>
      <c r="Z15">
        <v>-3.99544852921847</v>
      </c>
      <c r="AA15">
        <v>0.254433692731238</v>
      </c>
      <c r="AB15">
        <v>0</v>
      </c>
      <c r="AC15">
        <v>40.878175654388002</v>
      </c>
      <c r="AD15">
        <v>1278.3178193419201</v>
      </c>
      <c r="AE15">
        <v>6</v>
      </c>
      <c r="AF15">
        <v>115</v>
      </c>
      <c r="AG15">
        <v>2568.6356386838302</v>
      </c>
      <c r="AH15">
        <v>73.390748592250006</v>
      </c>
      <c r="AI15" s="1">
        <v>1.1562449683076499E-16</v>
      </c>
      <c r="AK15">
        <v>1</v>
      </c>
      <c r="AM15">
        <f t="shared" si="2"/>
        <v>2.4761889510641147E-17</v>
      </c>
      <c r="AN15">
        <f t="shared" si="2"/>
        <v>1.6120893165004942E-17</v>
      </c>
      <c r="AO15">
        <f t="shared" si="2"/>
        <v>3.3692486903619708E-17</v>
      </c>
      <c r="AP15">
        <f t="shared" si="2"/>
        <v>1.5576937702769323E-17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-2.7995117725221049E-18</v>
      </c>
      <c r="AZ15">
        <f t="shared" si="2"/>
        <v>1.74752170821763E-17</v>
      </c>
      <c r="BA15">
        <f t="shared" si="1"/>
        <v>0</v>
      </c>
      <c r="BB15">
        <f t="shared" si="1"/>
        <v>0</v>
      </c>
      <c r="BC15">
        <f t="shared" si="1"/>
        <v>0</v>
      </c>
      <c r="BD15">
        <f t="shared" si="1"/>
        <v>0</v>
      </c>
      <c r="BE15">
        <f t="shared" si="1"/>
        <v>5.4187463566019238E-18</v>
      </c>
      <c r="BF15">
        <f t="shared" si="1"/>
        <v>2.99503991900285E-17</v>
      </c>
      <c r="BG15">
        <f t="shared" si="1"/>
        <v>7.9278962025457779E-18</v>
      </c>
      <c r="BH15">
        <f t="shared" si="1"/>
        <v>9.024333397924678E-18</v>
      </c>
      <c r="BI15">
        <f t="shared" si="1"/>
        <v>-4.6197172580410562E-16</v>
      </c>
      <c r="BJ15">
        <f t="shared" si="1"/>
        <v>2.9418767698842861E-17</v>
      </c>
    </row>
    <row r="20" spans="38:60" x14ac:dyDescent="0.2">
      <c r="AL20" t="s">
        <v>64</v>
      </c>
    </row>
    <row r="21" spans="38:60" x14ac:dyDescent="0.2">
      <c r="AL21" t="s">
        <v>65</v>
      </c>
      <c r="AM21">
        <f>SUM(AM2:AM18)</f>
        <v>0.18325311784255591</v>
      </c>
      <c r="AN21">
        <f>SUM(AN2:AN18)</f>
        <v>0.11419084415997748</v>
      </c>
      <c r="AO21">
        <f t="shared" ref="AO21:BF21" si="3">SUM(AO2:AO18)</f>
        <v>-1.3961737397245064</v>
      </c>
      <c r="AP21">
        <f t="shared" si="3"/>
        <v>1.6592540416760475</v>
      </c>
      <c r="AQ21">
        <f t="shared" si="3"/>
        <v>0.66353119706429031</v>
      </c>
      <c r="AR21">
        <f t="shared" si="3"/>
        <v>0.1456551104053653</v>
      </c>
      <c r="AS21">
        <f t="shared" si="3"/>
        <v>-9.7516899151132651E-12</v>
      </c>
      <c r="AT21">
        <f t="shared" si="3"/>
        <v>4.6150706294855086E-11</v>
      </c>
      <c r="AU21">
        <f t="shared" si="3"/>
        <v>2.6915479698189466E-10</v>
      </c>
      <c r="AV21">
        <f t="shared" si="3"/>
        <v>1.5941078569194328E-10</v>
      </c>
      <c r="AW21">
        <f t="shared" si="3"/>
        <v>1.8809880839450885E-9</v>
      </c>
      <c r="AX21">
        <f>SUM(AX2:AX15)</f>
        <v>7.6737417333753571E-10</v>
      </c>
      <c r="AY21">
        <f t="shared" si="3"/>
        <v>1.061496155250077E-6</v>
      </c>
      <c r="AZ21">
        <f t="shared" si="3"/>
        <v>2.5303239939767848E-7</v>
      </c>
      <c r="BA21">
        <f t="shared" si="3"/>
        <v>19.785562194934872</v>
      </c>
      <c r="BB21">
        <f t="shared" si="3"/>
        <v>6.5188853468345522</v>
      </c>
      <c r="BC21">
        <f t="shared" si="3"/>
        <v>-1.228320325253101</v>
      </c>
      <c r="BD21">
        <f t="shared" si="3"/>
        <v>0.2130480385443341</v>
      </c>
      <c r="BE21">
        <f t="shared" si="3"/>
        <v>0.39030764048519623</v>
      </c>
      <c r="BF21">
        <f t="shared" si="3"/>
        <v>0.25584899127891991</v>
      </c>
      <c r="BG21">
        <f>SUM(BG1:BG18)</f>
        <v>6.5794439048133396E-2</v>
      </c>
      <c r="BH21">
        <f>SUM(BH1:BH18)</f>
        <v>7.8825397891343435E-2</v>
      </c>
    </row>
    <row r="23" spans="38:60" x14ac:dyDescent="0.2">
      <c r="AM23" t="s">
        <v>66</v>
      </c>
      <c r="AN23" t="s">
        <v>67</v>
      </c>
      <c r="AO23" t="s">
        <v>68</v>
      </c>
      <c r="AP23" t="s">
        <v>69</v>
      </c>
      <c r="AQ23" t="s">
        <v>70</v>
      </c>
      <c r="AR23" t="s">
        <v>71</v>
      </c>
      <c r="AS23" t="s">
        <v>72</v>
      </c>
      <c r="AT23" t="s">
        <v>69</v>
      </c>
      <c r="AU23" t="s">
        <v>70</v>
      </c>
      <c r="AV23" t="s">
        <v>71</v>
      </c>
      <c r="AW23" t="s">
        <v>73</v>
      </c>
    </row>
    <row r="25" spans="38:60" x14ac:dyDescent="0.2">
      <c r="AL25" t="s">
        <v>77</v>
      </c>
      <c r="AM25">
        <f>AM21</f>
        <v>0.18325311784255591</v>
      </c>
      <c r="AN25">
        <f>AN21</f>
        <v>0.11419084415997748</v>
      </c>
      <c r="AO25">
        <f>1.95*AN25</f>
        <v>0.22267214611195607</v>
      </c>
      <c r="AP25">
        <f>AM25-AO25</f>
        <v>-3.9419028269400164E-2</v>
      </c>
      <c r="AQ25">
        <f>AM25+AO25</f>
        <v>0.40592526395451201</v>
      </c>
      <c r="AS25">
        <f>1.99*AN25</f>
        <v>0.22723977987835517</v>
      </c>
      <c r="AT25">
        <f>AM25-AS25</f>
        <v>-4.3986662035799262E-2</v>
      </c>
      <c r="AU25">
        <f>AM25+AS25</f>
        <v>0.41049289772091108</v>
      </c>
    </row>
    <row r="26" spans="38:60" x14ac:dyDescent="0.2">
      <c r="AL26" t="s">
        <v>78</v>
      </c>
      <c r="AM26">
        <f>AQ21</f>
        <v>0.66353119706429031</v>
      </c>
      <c r="AN26">
        <f>AR21</f>
        <v>0.1456551104053653</v>
      </c>
      <c r="AO26">
        <f>1.95*AN26</f>
        <v>0.28402746529046236</v>
      </c>
      <c r="AP26">
        <f t="shared" ref="AP26:AP37" si="4">AM26-AO26</f>
        <v>0.37950373177382796</v>
      </c>
      <c r="AQ26">
        <f t="shared" ref="AQ26:AQ37" si="5">AM26+AO26</f>
        <v>0.94755866235475272</v>
      </c>
      <c r="AR26" t="s">
        <v>74</v>
      </c>
      <c r="AS26">
        <f t="shared" ref="AS26:AS37" si="6">1.99*AN26</f>
        <v>0.28985366970667698</v>
      </c>
      <c r="AT26">
        <f t="shared" ref="AT26:AT37" si="7">AM26-AS26</f>
        <v>0.37367752735761334</v>
      </c>
      <c r="AU26">
        <f t="shared" ref="AU26:AU37" si="8">AM26+AS26</f>
        <v>0.95338486677096723</v>
      </c>
      <c r="AV26" t="s">
        <v>74</v>
      </c>
    </row>
    <row r="27" spans="38:60" x14ac:dyDescent="0.2">
      <c r="AL27" t="s">
        <v>79</v>
      </c>
      <c r="AM27">
        <f>AS21</f>
        <v>-9.7516899151132651E-12</v>
      </c>
      <c r="AN27">
        <f>AT21</f>
        <v>4.6150706294855086E-11</v>
      </c>
      <c r="AO27">
        <f>1.95*AN27</f>
        <v>8.9993877274967411E-11</v>
      </c>
      <c r="AP27">
        <f t="shared" si="4"/>
        <v>-9.9745567190080675E-11</v>
      </c>
      <c r="AQ27">
        <f t="shared" si="5"/>
        <v>8.0242187359854148E-11</v>
      </c>
      <c r="AS27">
        <f t="shared" si="6"/>
        <v>9.1839905526761623E-11</v>
      </c>
      <c r="AT27">
        <f t="shared" si="7"/>
        <v>-1.0159159544187489E-10</v>
      </c>
      <c r="AU27">
        <f t="shared" si="8"/>
        <v>8.2088215611648359E-11</v>
      </c>
    </row>
    <row r="28" spans="38:60" x14ac:dyDescent="0.2">
      <c r="AL28" t="s">
        <v>80</v>
      </c>
      <c r="AM28">
        <f>AU21</f>
        <v>2.6915479698189466E-10</v>
      </c>
      <c r="AN28">
        <f>AV21</f>
        <v>1.5941078569194328E-10</v>
      </c>
      <c r="AO28">
        <f t="shared" ref="AO28:AO37" si="9">1.95*AN28</f>
        <v>3.1085103209928938E-10</v>
      </c>
      <c r="AP28">
        <f>AM28-AO28</f>
        <v>-4.1696235117394713E-11</v>
      </c>
      <c r="AQ28">
        <f t="shared" si="5"/>
        <v>5.8000582908118409E-10</v>
      </c>
      <c r="AS28">
        <f t="shared" si="6"/>
        <v>3.1722746352696713E-10</v>
      </c>
      <c r="AT28">
        <f t="shared" si="7"/>
        <v>-4.807266654507247E-11</v>
      </c>
      <c r="AU28">
        <f t="shared" si="8"/>
        <v>5.863822605088618E-10</v>
      </c>
    </row>
    <row r="29" spans="38:60" x14ac:dyDescent="0.2">
      <c r="AL29" t="s">
        <v>81</v>
      </c>
      <c r="AM29">
        <f>AW21</f>
        <v>1.8809880839450885E-9</v>
      </c>
      <c r="AN29">
        <f>AX21</f>
        <v>7.6737417333753571E-10</v>
      </c>
      <c r="AO29">
        <f t="shared" si="9"/>
        <v>1.4963796380081946E-9</v>
      </c>
      <c r="AP29">
        <f t="shared" si="4"/>
        <v>3.846084459368939E-10</v>
      </c>
      <c r="AQ29">
        <f>AM29+AO29</f>
        <v>3.3773677219532833E-9</v>
      </c>
      <c r="AR29" t="s">
        <v>74</v>
      </c>
      <c r="AS29">
        <f t="shared" si="6"/>
        <v>1.5270746049416961E-9</v>
      </c>
      <c r="AT29">
        <f t="shared" si="7"/>
        <v>3.5391347900339239E-10</v>
      </c>
      <c r="AU29">
        <f t="shared" si="8"/>
        <v>3.4080626888867846E-9</v>
      </c>
      <c r="AV29" t="s">
        <v>74</v>
      </c>
    </row>
    <row r="30" spans="38:60" x14ac:dyDescent="0.2">
      <c r="AL30" t="s">
        <v>82</v>
      </c>
      <c r="AM30">
        <f>AY21</f>
        <v>1.061496155250077E-6</v>
      </c>
      <c r="AN30">
        <f>AZ21</f>
        <v>2.5303239939767848E-7</v>
      </c>
      <c r="AO30">
        <f t="shared" si="9"/>
        <v>4.9341317882547306E-7</v>
      </c>
      <c r="AP30">
        <f t="shared" si="4"/>
        <v>5.6808297642460394E-7</v>
      </c>
      <c r="AQ30">
        <f t="shared" si="5"/>
        <v>1.5549093340755502E-6</v>
      </c>
      <c r="AR30" t="s">
        <v>74</v>
      </c>
      <c r="AS30">
        <f t="shared" si="6"/>
        <v>5.0353447480138013E-7</v>
      </c>
      <c r="AT30">
        <f t="shared" si="7"/>
        <v>5.5796168044869686E-7</v>
      </c>
      <c r="AU30">
        <f t="shared" si="8"/>
        <v>1.565030630051457E-6</v>
      </c>
      <c r="AV30" t="s">
        <v>74</v>
      </c>
    </row>
    <row r="31" spans="38:60" x14ac:dyDescent="0.2">
      <c r="AL31" t="s">
        <v>83</v>
      </c>
      <c r="AM31">
        <f>BA21</f>
        <v>19.785562194934872</v>
      </c>
      <c r="AN31">
        <f>BB21</f>
        <v>6.5188853468345522</v>
      </c>
      <c r="AO31">
        <f t="shared" si="9"/>
        <v>12.711826426327377</v>
      </c>
      <c r="AP31">
        <f t="shared" si="4"/>
        <v>7.0737357686074951</v>
      </c>
      <c r="AQ31">
        <f t="shared" si="5"/>
        <v>32.497388621262246</v>
      </c>
      <c r="AR31" t="s">
        <v>74</v>
      </c>
      <c r="AS31">
        <f t="shared" si="6"/>
        <v>12.972581840200759</v>
      </c>
      <c r="AT31">
        <f t="shared" si="7"/>
        <v>6.8129803547341137</v>
      </c>
      <c r="AU31">
        <f t="shared" si="8"/>
        <v>32.758144035135629</v>
      </c>
      <c r="AV31" t="s">
        <v>74</v>
      </c>
    </row>
    <row r="32" spans="38:60" x14ac:dyDescent="0.2">
      <c r="AL32" t="s">
        <v>84</v>
      </c>
      <c r="AM32">
        <f>BC21</f>
        <v>-1.228320325253101</v>
      </c>
      <c r="AN32">
        <f>BD21</f>
        <v>0.2130480385443341</v>
      </c>
      <c r="AO32">
        <f>1.95*AN32</f>
        <v>0.41544367516145148</v>
      </c>
      <c r="AP32">
        <f>AM32-AO32</f>
        <v>-1.6437640004145524</v>
      </c>
      <c r="AQ32">
        <f>AM32+AO32</f>
        <v>-0.81287665009164956</v>
      </c>
      <c r="AS32">
        <f t="shared" si="6"/>
        <v>0.42396559670322487</v>
      </c>
      <c r="AT32">
        <f t="shared" si="7"/>
        <v>-1.652285921956326</v>
      </c>
      <c r="AU32">
        <f t="shared" si="8"/>
        <v>-0.80435472854987611</v>
      </c>
    </row>
    <row r="36" spans="38:47" x14ac:dyDescent="0.2">
      <c r="AL36" t="s">
        <v>75</v>
      </c>
      <c r="AM36">
        <f>BE21</f>
        <v>0.39030764048519623</v>
      </c>
      <c r="AN36">
        <f>BF21</f>
        <v>0.25584899127891991</v>
      </c>
      <c r="AO36">
        <f t="shared" si="9"/>
        <v>0.49890553299389384</v>
      </c>
      <c r="AP36">
        <f t="shared" si="4"/>
        <v>-0.10859789250869761</v>
      </c>
      <c r="AQ36">
        <f t="shared" si="5"/>
        <v>0.88921317347909001</v>
      </c>
      <c r="AS36">
        <f t="shared" si="6"/>
        <v>0.50913949264505065</v>
      </c>
      <c r="AT36">
        <f t="shared" si="7"/>
        <v>-0.11883185215985442</v>
      </c>
      <c r="AU36">
        <f t="shared" si="8"/>
        <v>0.89944713313024693</v>
      </c>
    </row>
    <row r="37" spans="38:47" x14ac:dyDescent="0.2">
      <c r="AL37" t="s">
        <v>76</v>
      </c>
      <c r="AM37">
        <f>BG21</f>
        <v>6.5794439048133396E-2</v>
      </c>
      <c r="AN37">
        <f>BH21</f>
        <v>7.8825397891343435E-2</v>
      </c>
      <c r="AO37">
        <f t="shared" si="9"/>
        <v>0.1537095258881197</v>
      </c>
      <c r="AP37">
        <f t="shared" si="4"/>
        <v>-8.7915086839986306E-2</v>
      </c>
      <c r="AQ37">
        <f t="shared" si="5"/>
        <v>0.2195039649362531</v>
      </c>
      <c r="AS37">
        <f t="shared" si="6"/>
        <v>0.15686254180377343</v>
      </c>
      <c r="AT37">
        <f t="shared" si="7"/>
        <v>-9.1068102755640035E-2</v>
      </c>
      <c r="AU37">
        <f t="shared" si="8"/>
        <v>0.22265698085190683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Commonpalmcivet_pop_pun_edu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2016-04-26T17:48:57Z</dcterms:created>
  <dcterms:modified xsi:type="dcterms:W3CDTF">2016-04-28T18:32:41Z</dcterms:modified>
</cp:coreProperties>
</file>