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encheng/Desktop/data/occupancy/trial/"/>
    </mc:Choice>
  </mc:AlternateContent>
  <bookViews>
    <workbookView xWindow="60" yWindow="460" windowWidth="25520" windowHeight="15540" tabRatio="500"/>
  </bookViews>
  <sheets>
    <sheet name="ModelsCovs_wildboar_dis_ele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" i="1" l="1"/>
  <c r="AN17" i="1"/>
  <c r="AM17" i="1"/>
  <c r="AL18" i="1"/>
  <c r="AK18" i="1"/>
  <c r="AL17" i="1"/>
  <c r="AK17" i="1"/>
  <c r="AK3" i="1"/>
  <c r="AK4" i="1"/>
  <c r="AK5" i="1"/>
  <c r="AK6" i="1"/>
  <c r="AK7" i="1"/>
  <c r="AK8" i="1"/>
  <c r="AK9" i="1"/>
  <c r="AK10" i="1"/>
  <c r="AK11" i="1"/>
  <c r="AK12" i="1"/>
  <c r="AK15" i="1"/>
  <c r="AQ17" i="1"/>
  <c r="AR17" i="1"/>
  <c r="AS17" i="1"/>
  <c r="AL2" i="1"/>
  <c r="AL3" i="1"/>
  <c r="AL4" i="1"/>
  <c r="AL5" i="1"/>
  <c r="AL6" i="1"/>
  <c r="AL7" i="1"/>
  <c r="AL8" i="1"/>
  <c r="AL9" i="1"/>
  <c r="AL10" i="1"/>
  <c r="AL11" i="1"/>
  <c r="AL12" i="1"/>
  <c r="AL15" i="1"/>
  <c r="AO17" i="1"/>
  <c r="AN2" i="1"/>
  <c r="AN3" i="1"/>
  <c r="AN4" i="1"/>
  <c r="AN5" i="1"/>
  <c r="AN6" i="1"/>
  <c r="AN7" i="1"/>
  <c r="AN8" i="1"/>
  <c r="AN9" i="1"/>
  <c r="AN10" i="1"/>
  <c r="AN11" i="1"/>
  <c r="AN12" i="1"/>
  <c r="AN15" i="1"/>
  <c r="AM18" i="1"/>
  <c r="AM2" i="1"/>
  <c r="AM3" i="1"/>
  <c r="AM4" i="1"/>
  <c r="AM5" i="1"/>
  <c r="AM6" i="1"/>
  <c r="AM7" i="1"/>
  <c r="AM8" i="1"/>
  <c r="AM9" i="1"/>
  <c r="AM10" i="1"/>
  <c r="AM11" i="1"/>
  <c r="AM12" i="1"/>
  <c r="AM15" i="1"/>
  <c r="AP2" i="1"/>
  <c r="AP3" i="1"/>
  <c r="AP4" i="1"/>
  <c r="AP5" i="1"/>
  <c r="AP6" i="1"/>
  <c r="AP7" i="1"/>
  <c r="AP8" i="1"/>
  <c r="AP9" i="1"/>
  <c r="AP10" i="1"/>
  <c r="AP11" i="1"/>
  <c r="AP12" i="1"/>
  <c r="AP15" i="1"/>
  <c r="AL19" i="1"/>
  <c r="AQ19" i="1"/>
  <c r="AO2" i="1"/>
  <c r="AO3" i="1"/>
  <c r="AO4" i="1"/>
  <c r="AO5" i="1"/>
  <c r="AO6" i="1"/>
  <c r="AO7" i="1"/>
  <c r="AO8" i="1"/>
  <c r="AO9" i="1"/>
  <c r="AO10" i="1"/>
  <c r="AO11" i="1"/>
  <c r="AO12" i="1"/>
  <c r="AO15" i="1"/>
  <c r="AK19" i="1"/>
  <c r="AS19" i="1"/>
  <c r="AR2" i="1"/>
  <c r="AR3" i="1"/>
  <c r="AR4" i="1"/>
  <c r="AR5" i="1"/>
  <c r="AR6" i="1"/>
  <c r="AR7" i="1"/>
  <c r="AR8" i="1"/>
  <c r="AR9" i="1"/>
  <c r="AR10" i="1"/>
  <c r="AR11" i="1"/>
  <c r="AR12" i="1"/>
  <c r="AR15" i="1"/>
  <c r="AL21" i="1"/>
  <c r="AQ21" i="1"/>
  <c r="AQ2" i="1"/>
  <c r="AQ3" i="1"/>
  <c r="AQ4" i="1"/>
  <c r="AQ5" i="1"/>
  <c r="AQ6" i="1"/>
  <c r="AQ7" i="1"/>
  <c r="AQ8" i="1"/>
  <c r="AQ9" i="1"/>
  <c r="AQ10" i="1"/>
  <c r="AQ11" i="1"/>
  <c r="AQ12" i="1"/>
  <c r="AQ15" i="1"/>
  <c r="AK21" i="1"/>
  <c r="AS21" i="1"/>
  <c r="AT2" i="1"/>
  <c r="AT3" i="1"/>
  <c r="AT4" i="1"/>
  <c r="AT5" i="1"/>
  <c r="AT6" i="1"/>
  <c r="AT7" i="1"/>
  <c r="AT8" i="1"/>
  <c r="AT9" i="1"/>
  <c r="AT10" i="1"/>
  <c r="AT11" i="1"/>
  <c r="AT12" i="1"/>
  <c r="AT15" i="1"/>
  <c r="AL22" i="1"/>
  <c r="AQ22" i="1"/>
  <c r="AS2" i="1"/>
  <c r="AS3" i="1"/>
  <c r="AS4" i="1"/>
  <c r="AS5" i="1"/>
  <c r="AS6" i="1"/>
  <c r="AS7" i="1"/>
  <c r="AS8" i="1"/>
  <c r="AS9" i="1"/>
  <c r="AS10" i="1"/>
  <c r="AS11" i="1"/>
  <c r="AS12" i="1"/>
  <c r="AS15" i="1"/>
  <c r="AK22" i="1"/>
  <c r="AS22" i="1"/>
  <c r="AV2" i="1"/>
  <c r="AV3" i="1"/>
  <c r="AV4" i="1"/>
  <c r="AV5" i="1"/>
  <c r="AV6" i="1"/>
  <c r="AV7" i="1"/>
  <c r="AV8" i="1"/>
  <c r="AV9" i="1"/>
  <c r="AV10" i="1"/>
  <c r="AV11" i="1"/>
  <c r="AV12" i="1"/>
  <c r="AV15" i="1"/>
  <c r="AL23" i="1"/>
  <c r="AQ23" i="1"/>
  <c r="AU2" i="1"/>
  <c r="AU3" i="1"/>
  <c r="AU4" i="1"/>
  <c r="AU5" i="1"/>
  <c r="AU6" i="1"/>
  <c r="AU7" i="1"/>
  <c r="AU8" i="1"/>
  <c r="AU9" i="1"/>
  <c r="AU10" i="1"/>
  <c r="AU11" i="1"/>
  <c r="AU12" i="1"/>
  <c r="AU15" i="1"/>
  <c r="AK23" i="1"/>
  <c r="AS23" i="1"/>
  <c r="AX2" i="1"/>
  <c r="AX3" i="1"/>
  <c r="AX4" i="1"/>
  <c r="AX5" i="1"/>
  <c r="AX6" i="1"/>
  <c r="AX7" i="1"/>
  <c r="AX8" i="1"/>
  <c r="AX9" i="1"/>
  <c r="AX10" i="1"/>
  <c r="AX11" i="1"/>
  <c r="AX12" i="1"/>
  <c r="AX15" i="1"/>
  <c r="AL24" i="1"/>
  <c r="AQ24" i="1"/>
  <c r="AW2" i="1"/>
  <c r="AW3" i="1"/>
  <c r="AW4" i="1"/>
  <c r="AW5" i="1"/>
  <c r="AW6" i="1"/>
  <c r="AW7" i="1"/>
  <c r="AW8" i="1"/>
  <c r="AW9" i="1"/>
  <c r="AW10" i="1"/>
  <c r="AW11" i="1"/>
  <c r="AW12" i="1"/>
  <c r="AW15" i="1"/>
  <c r="AK24" i="1"/>
  <c r="AS24" i="1"/>
  <c r="AZ2" i="1"/>
  <c r="AZ3" i="1"/>
  <c r="AZ4" i="1"/>
  <c r="AZ5" i="1"/>
  <c r="AZ6" i="1"/>
  <c r="AZ7" i="1"/>
  <c r="AZ8" i="1"/>
  <c r="AZ9" i="1"/>
  <c r="AZ10" i="1"/>
  <c r="AZ11" i="1"/>
  <c r="AZ12" i="1"/>
  <c r="AZ15" i="1"/>
  <c r="AL25" i="1"/>
  <c r="AQ25" i="1"/>
  <c r="AY2" i="1"/>
  <c r="AY3" i="1"/>
  <c r="AY4" i="1"/>
  <c r="AY5" i="1"/>
  <c r="AY6" i="1"/>
  <c r="AY7" i="1"/>
  <c r="AY8" i="1"/>
  <c r="AY9" i="1"/>
  <c r="AY10" i="1"/>
  <c r="AY11" i="1"/>
  <c r="AY12" i="1"/>
  <c r="AY15" i="1"/>
  <c r="AK25" i="1"/>
  <c r="AS25" i="1"/>
  <c r="BB2" i="1"/>
  <c r="BB3" i="1"/>
  <c r="BB4" i="1"/>
  <c r="BB5" i="1"/>
  <c r="BB6" i="1"/>
  <c r="BB7" i="1"/>
  <c r="BB8" i="1"/>
  <c r="BB9" i="1"/>
  <c r="BB10" i="1"/>
  <c r="BB11" i="1"/>
  <c r="BB12" i="1"/>
  <c r="BB15" i="1"/>
  <c r="AL26" i="1"/>
  <c r="AQ26" i="1"/>
  <c r="BA2" i="1"/>
  <c r="BA3" i="1"/>
  <c r="BA4" i="1"/>
  <c r="BA5" i="1"/>
  <c r="BA6" i="1"/>
  <c r="BA7" i="1"/>
  <c r="BA8" i="1"/>
  <c r="BA9" i="1"/>
  <c r="BA10" i="1"/>
  <c r="BA11" i="1"/>
  <c r="BA12" i="1"/>
  <c r="BA15" i="1"/>
  <c r="AK26" i="1"/>
  <c r="AS26" i="1"/>
  <c r="BD2" i="1"/>
  <c r="BD3" i="1"/>
  <c r="BD4" i="1"/>
  <c r="BD5" i="1"/>
  <c r="BD6" i="1"/>
  <c r="BD7" i="1"/>
  <c r="BD8" i="1"/>
  <c r="BD9" i="1"/>
  <c r="BD10" i="1"/>
  <c r="BD11" i="1"/>
  <c r="BD12" i="1"/>
  <c r="BD15" i="1"/>
  <c r="AL27" i="1"/>
  <c r="AQ27" i="1"/>
  <c r="BC2" i="1"/>
  <c r="BC3" i="1"/>
  <c r="BC4" i="1"/>
  <c r="BC5" i="1"/>
  <c r="BC6" i="1"/>
  <c r="BC7" i="1"/>
  <c r="BC8" i="1"/>
  <c r="BC9" i="1"/>
  <c r="BC10" i="1"/>
  <c r="BC11" i="1"/>
  <c r="BC12" i="1"/>
  <c r="BC15" i="1"/>
  <c r="AK27" i="1"/>
  <c r="AS27" i="1"/>
  <c r="AQ18" i="1"/>
  <c r="AS18" i="1"/>
  <c r="AR19" i="1"/>
  <c r="AR21" i="1"/>
  <c r="AR22" i="1"/>
  <c r="AR23" i="1"/>
  <c r="AR24" i="1"/>
  <c r="AR25" i="1"/>
  <c r="AR26" i="1"/>
  <c r="AR27" i="1"/>
  <c r="AR18" i="1"/>
  <c r="AM19" i="1"/>
  <c r="AM21" i="1"/>
  <c r="AM22" i="1"/>
  <c r="AM23" i="1"/>
  <c r="AM24" i="1"/>
  <c r="AM25" i="1"/>
  <c r="AM26" i="1"/>
  <c r="AM27" i="1"/>
  <c r="AO19" i="1"/>
  <c r="AO21" i="1"/>
  <c r="AO22" i="1"/>
  <c r="AO23" i="1"/>
  <c r="AO24" i="1"/>
  <c r="AO25" i="1"/>
  <c r="AO26" i="1"/>
  <c r="AO27" i="1"/>
  <c r="AO18" i="1"/>
  <c r="AN19" i="1"/>
  <c r="AN21" i="1"/>
  <c r="AN22" i="1"/>
  <c r="AN23" i="1"/>
  <c r="AN24" i="1"/>
  <c r="AN25" i="1"/>
  <c r="AN26" i="1"/>
  <c r="AN27" i="1"/>
  <c r="AN18" i="1"/>
</calcChain>
</file>

<file path=xl/sharedStrings.xml><?xml version="1.0" encoding="utf-8"?>
<sst xmlns="http://schemas.openxmlformats.org/spreadsheetml/2006/main" count="113" uniqueCount="80">
  <si>
    <t>model</t>
  </si>
  <si>
    <t>formula</t>
  </si>
  <si>
    <t>lam(cam_angle)</t>
  </si>
  <si>
    <t>SElam(cam_angle)</t>
  </si>
  <si>
    <t>lam(dis.s)</t>
  </si>
  <si>
    <t>SElam(dis.s)</t>
  </si>
  <si>
    <t>lam(ele.s)</t>
  </si>
  <si>
    <t>SElam(ele.s)</t>
  </si>
  <si>
    <t>lam(Int)</t>
  </si>
  <si>
    <t>SElam(Int)</t>
  </si>
  <si>
    <t>lam(PASLvshilin)</t>
  </si>
  <si>
    <t>SElam(PASLvshilin)</t>
  </si>
  <si>
    <t>lam(PASMangao)</t>
  </si>
  <si>
    <t>SElam(PASMangao)</t>
  </si>
  <si>
    <t>lam(PASMengla)</t>
  </si>
  <si>
    <t>SElam(PASMengla)</t>
  </si>
  <si>
    <t>lam(PASMengsong)</t>
  </si>
  <si>
    <t>SElam(PASMengsong)</t>
  </si>
  <si>
    <t>p(camhours)</t>
  </si>
  <si>
    <t>SEp(camhours)</t>
  </si>
  <si>
    <t>p(Int)</t>
  </si>
  <si>
    <t>SEp(Int)</t>
  </si>
  <si>
    <t>Converge</t>
  </si>
  <si>
    <t>CondNum</t>
  </si>
  <si>
    <t>negLogLike</t>
  </si>
  <si>
    <t>nPars</t>
  </si>
  <si>
    <t>n</t>
  </si>
  <si>
    <t>AIC</t>
  </si>
  <si>
    <t>delta</t>
  </si>
  <si>
    <t>AICwt</t>
  </si>
  <si>
    <t>Rsq</t>
  </si>
  <si>
    <t>cumltvWt</t>
  </si>
  <si>
    <t>m005</t>
  </si>
  <si>
    <t>~camhours ~ ele.s + dis.s + PAS + cam_angle</t>
  </si>
  <si>
    <t>m007</t>
  </si>
  <si>
    <t>~camhours ~ dis.s + PAS</t>
  </si>
  <si>
    <t>m004</t>
  </si>
  <si>
    <t>~camhours ~ ele.s + dis.s + PAS</t>
  </si>
  <si>
    <t>m009</t>
  </si>
  <si>
    <t>m008</t>
  </si>
  <si>
    <t>~camhours ~ ele.s + PAS</t>
  </si>
  <si>
    <t>m006</t>
  </si>
  <si>
    <t>~camhours ~ PAS</t>
  </si>
  <si>
    <t>m010</t>
  </si>
  <si>
    <t>~camhours ~ dis.s</t>
  </si>
  <si>
    <t>m003</t>
  </si>
  <si>
    <t>~camhours ~ ele.s + dis.s</t>
  </si>
  <si>
    <t>m002</t>
  </si>
  <si>
    <t>~camhours ~ ele.s</t>
  </si>
  <si>
    <t>m001</t>
  </si>
  <si>
    <t>~1 ~ 1</t>
  </si>
  <si>
    <t>m011</t>
  </si>
  <si>
    <t>~camhours ~ 1</t>
  </si>
  <si>
    <t>lam(PASbanhe)</t>
  </si>
  <si>
    <t>SElam(PASbanhe)</t>
  </si>
  <si>
    <t>SUM</t>
  </si>
  <si>
    <t>STANDERDIZE</t>
  </si>
  <si>
    <t>Mean</t>
  </si>
  <si>
    <t>PALSL</t>
  </si>
  <si>
    <t>PAML</t>
  </si>
  <si>
    <t>PANBH</t>
  </si>
  <si>
    <t>PAMANGao</t>
  </si>
  <si>
    <t>PAMengSong</t>
  </si>
  <si>
    <t>PABulang</t>
  </si>
  <si>
    <t>SE</t>
  </si>
  <si>
    <t>low CI</t>
  </si>
  <si>
    <t>hi CI</t>
  </si>
  <si>
    <t>significant</t>
  </si>
  <si>
    <t>trend</t>
  </si>
  <si>
    <t>camhour</t>
  </si>
  <si>
    <t>*</t>
  </si>
  <si>
    <t>95%CI</t>
  </si>
  <si>
    <t>99%CI</t>
  </si>
  <si>
    <t>**</t>
  </si>
  <si>
    <t>NS</t>
  </si>
  <si>
    <t>Positive</t>
  </si>
  <si>
    <t>Negtive</t>
  </si>
  <si>
    <t>Distance</t>
  </si>
  <si>
    <t>Elevation</t>
  </si>
  <si>
    <t>Cam_angle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</si>
</sst>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7"/>
  <sheetViews>
    <sheetView tabSelected="1" topLeftCell="AI1" zoomScale="112" zoomScaleNormal="112" zoomScalePageLayoutView="112" workbookViewId="0">
      <selection activeCell="AK2" sqref="AK2"/>
    </sheetView>
  </sheetViews>
  <sheetFormatPr baseColWidth="10" defaultRowHeight="16" x14ac:dyDescent="0.2"/>
  <cols>
    <col min="3" max="3" width="38.6640625" customWidth="1"/>
    <col min="4" max="4" width="18.5" customWidth="1"/>
    <col min="5" max="5" width="18.1640625" customWidth="1"/>
    <col min="6" max="6" width="18.6640625" customWidth="1"/>
    <col min="7" max="7" width="15.1640625" customWidth="1"/>
    <col min="11" max="11" width="12.6640625" customWidth="1"/>
    <col min="36" max="36" width="13" customWidth="1"/>
    <col min="37" max="37" width="14.1640625" bestFit="1" customWidth="1"/>
    <col min="38" max="38" width="16" bestFit="1" customWidth="1"/>
    <col min="39" max="40" width="12.1640625" bestFit="1" customWidth="1"/>
    <col min="41" max="41" width="12.6640625" bestFit="1" customWidth="1"/>
    <col min="42" max="42" width="12.1640625" bestFit="1" customWidth="1"/>
    <col min="43" max="43" width="12.6640625" bestFit="1" customWidth="1"/>
    <col min="44" max="44" width="12.1640625" bestFit="1" customWidth="1"/>
    <col min="45" max="45" width="14.5" bestFit="1" customWidth="1"/>
    <col min="46" max="46" width="15.1640625" customWidth="1"/>
    <col min="47" max="47" width="15.83203125" customWidth="1"/>
    <col min="48" max="48" width="17" customWidth="1"/>
    <col min="49" max="49" width="14.83203125" customWidth="1"/>
    <col min="50" max="50" width="16.83203125" customWidth="1"/>
    <col min="51" max="51" width="16.6640625" customWidth="1"/>
    <col min="52" max="52" width="18.83203125" bestFit="1" customWidth="1"/>
    <col min="53" max="53" width="13.5" bestFit="1" customWidth="1"/>
    <col min="54" max="54" width="15.5" bestFit="1" customWidth="1"/>
    <col min="55" max="55" width="12.1640625" bestFit="1" customWidth="1"/>
    <col min="56" max="56" width="13.33203125" bestFit="1" customWidth="1"/>
  </cols>
  <sheetData>
    <row r="1" spans="1:5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53</v>
      </c>
      <c r="U1" t="s">
        <v>54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8</v>
      </c>
      <c r="AR1" t="s">
        <v>9</v>
      </c>
      <c r="AS1" t="s">
        <v>10</v>
      </c>
      <c r="AT1" t="s">
        <v>11</v>
      </c>
      <c r="AU1" t="s">
        <v>12</v>
      </c>
      <c r="AV1" t="s">
        <v>13</v>
      </c>
      <c r="AW1" t="s">
        <v>14</v>
      </c>
      <c r="AX1" t="s">
        <v>15</v>
      </c>
      <c r="AY1" t="s">
        <v>16</v>
      </c>
      <c r="AZ1" t="s">
        <v>17</v>
      </c>
      <c r="BA1" t="s">
        <v>53</v>
      </c>
      <c r="BB1" t="s">
        <v>54</v>
      </c>
      <c r="BC1" t="s">
        <v>18</v>
      </c>
      <c r="BD1" t="s">
        <v>19</v>
      </c>
    </row>
    <row r="2" spans="1:56" x14ac:dyDescent="0.2">
      <c r="A2">
        <v>5</v>
      </c>
      <c r="B2" t="s">
        <v>32</v>
      </c>
      <c r="C2" t="s">
        <v>33</v>
      </c>
      <c r="D2">
        <v>0.64583425705556397</v>
      </c>
      <c r="E2">
        <v>0.27261622046812301</v>
      </c>
      <c r="F2">
        <v>0.417227791308794</v>
      </c>
      <c r="G2">
        <v>0.13711626297499199</v>
      </c>
      <c r="H2">
        <v>-7.1157893644928402E-2</v>
      </c>
      <c r="I2">
        <v>0.14128849892143699</v>
      </c>
      <c r="J2">
        <v>-0.16683970170776499</v>
      </c>
      <c r="K2">
        <v>0.36547146898722899</v>
      </c>
      <c r="L2">
        <v>-9.7994064888257597</v>
      </c>
      <c r="M2">
        <v>56.852384641455899</v>
      </c>
      <c r="N2">
        <v>-8.8692305910109202</v>
      </c>
      <c r="O2">
        <v>28.530217742938799</v>
      </c>
      <c r="P2">
        <v>0.51084628460486703</v>
      </c>
      <c r="Q2">
        <v>0.33507713743134199</v>
      </c>
      <c r="R2">
        <v>-0.59216875811208702</v>
      </c>
      <c r="S2">
        <v>0.55051165388749002</v>
      </c>
      <c r="T2">
        <v>1.0043422684760299</v>
      </c>
      <c r="U2">
        <v>0.314418577378414</v>
      </c>
      <c r="V2">
        <v>6.6238360038591904E-2</v>
      </c>
      <c r="W2">
        <v>7.9100107804355196E-2</v>
      </c>
      <c r="X2">
        <v>-4.4274317359025801</v>
      </c>
      <c r="Y2">
        <v>0.16471519159288101</v>
      </c>
      <c r="Z2">
        <v>0</v>
      </c>
      <c r="AA2">
        <v>1775580.25015322</v>
      </c>
      <c r="AB2">
        <v>1231.99046098438</v>
      </c>
      <c r="AC2">
        <v>11</v>
      </c>
      <c r="AD2">
        <v>115</v>
      </c>
      <c r="AE2">
        <v>2485.98092196876</v>
      </c>
      <c r="AF2">
        <v>0</v>
      </c>
      <c r="AG2">
        <v>0.68337176886539597</v>
      </c>
      <c r="AI2">
        <v>0.68337176886539597</v>
      </c>
      <c r="AK2">
        <f>D2*$AG2</f>
        <v>0.44134489863792958</v>
      </c>
      <c r="AL2">
        <f>E2*$AG2</f>
        <v>0.18629822880269997</v>
      </c>
      <c r="AM2">
        <f t="shared" ref="AM2:AO12" si="0">F2*$AG2</f>
        <v>0.28512169376649282</v>
      </c>
      <c r="AN2">
        <f t="shared" si="0"/>
        <v>9.3701383169433078E-2</v>
      </c>
      <c r="AO2">
        <f t="shared" si="0"/>
        <v>-4.8627295648870437E-2</v>
      </c>
      <c r="AP2">
        <f t="shared" ref="AP2" si="1">I2*$AG2</f>
        <v>9.6552571428278985E-2</v>
      </c>
      <c r="AQ2">
        <f t="shared" ref="AQ2" si="2">J2*$AG2</f>
        <v>-0.11401354207301038</v>
      </c>
      <c r="AR2">
        <f t="shared" ref="AR2" si="3">K2*$AG2</f>
        <v>0.24975288423163738</v>
      </c>
      <c r="AS2">
        <f t="shared" ref="AS2" si="4">L2*$AG2</f>
        <v>-6.6966377460998983</v>
      </c>
      <c r="AT2">
        <f t="shared" ref="AT2" si="5">M2*$AG2</f>
        <v>38.851314656647588</v>
      </c>
      <c r="AU2">
        <f t="shared" ref="AU2" si="6">N2*$AG2</f>
        <v>-6.0609817974542137</v>
      </c>
      <c r="AV2">
        <f t="shared" ref="AV2" si="7">O2*$AG2</f>
        <v>19.496745365106992</v>
      </c>
      <c r="AW2">
        <f t="shared" ref="AW2" si="8">P2*$AG2</f>
        <v>0.34909792912874349</v>
      </c>
      <c r="AX2">
        <f t="shared" ref="AX2" si="9">Q2*$AG2</f>
        <v>0.22898225611280956</v>
      </c>
      <c r="AY2">
        <f t="shared" ref="AY2" si="10">R2*$AG2</f>
        <v>-0.40467141169788173</v>
      </c>
      <c r="AZ2">
        <f t="shared" ref="AZ2" si="11">S2*$AG2</f>
        <v>0.37620412269810871</v>
      </c>
      <c r="BA2">
        <f t="shared" ref="BA2" si="12">T2*$AG2</f>
        <v>0.68633915255474898</v>
      </c>
      <c r="BB2">
        <f t="shared" ref="BB2" si="13">U2*$AG2</f>
        <v>0.21486477938722814</v>
      </c>
      <c r="BC2">
        <f t="shared" ref="BC2" si="14">V2*$AG2</f>
        <v>4.5265425266315509E-2</v>
      </c>
      <c r="BD2">
        <f t="shared" ref="BD2" si="15">W2*$AG2</f>
        <v>5.4054780587705721E-2</v>
      </c>
    </row>
    <row r="3" spans="1:56" x14ac:dyDescent="0.2">
      <c r="A3">
        <v>7</v>
      </c>
      <c r="B3" t="s">
        <v>34</v>
      </c>
      <c r="C3" t="s">
        <v>35</v>
      </c>
      <c r="F3">
        <v>0.36189646685931898</v>
      </c>
      <c r="G3">
        <v>0.10962493853562399</v>
      </c>
      <c r="J3">
        <v>0.35004018584462099</v>
      </c>
      <c r="K3">
        <v>0.25142890761560899</v>
      </c>
      <c r="L3">
        <v>-15.1975282286566</v>
      </c>
      <c r="M3">
        <v>937.87491994971697</v>
      </c>
      <c r="N3">
        <v>-14.3718893738482</v>
      </c>
      <c r="O3">
        <v>463.18344589283902</v>
      </c>
      <c r="P3">
        <v>0.55102950627065495</v>
      </c>
      <c r="Q3">
        <v>0.32288601538134998</v>
      </c>
      <c r="R3">
        <v>-0.56476776842823595</v>
      </c>
      <c r="S3">
        <v>0.54695511349063597</v>
      </c>
      <c r="T3">
        <v>0.91129451914291804</v>
      </c>
      <c r="U3">
        <v>0.28160479720979498</v>
      </c>
      <c r="V3">
        <v>6.5683987711179295E-2</v>
      </c>
      <c r="W3">
        <v>7.9071375579881906E-2</v>
      </c>
      <c r="X3">
        <v>-4.3780551287189899</v>
      </c>
      <c r="Y3">
        <v>0.159439108013534</v>
      </c>
      <c r="Z3">
        <v>0</v>
      </c>
      <c r="AA3">
        <v>364158209.12528402</v>
      </c>
      <c r="AB3">
        <v>1235.39340902341</v>
      </c>
      <c r="AC3">
        <v>9</v>
      </c>
      <c r="AD3">
        <v>115</v>
      </c>
      <c r="AE3">
        <v>2488.7868180468199</v>
      </c>
      <c r="AF3">
        <v>2.8058960780576898</v>
      </c>
      <c r="AG3">
        <v>0.16802133913096701</v>
      </c>
      <c r="AI3">
        <v>0.85139310799636303</v>
      </c>
      <c r="AK3">
        <f t="shared" ref="AK3:AK12" si="16">D3*$AG3</f>
        <v>0</v>
      </c>
      <c r="AL3">
        <f t="shared" ref="AL3:AL12" si="17">E3*$AG3</f>
        <v>0</v>
      </c>
      <c r="AM3">
        <f t="shared" si="0"/>
        <v>6.0806328988468397E-2</v>
      </c>
      <c r="AN3">
        <f t="shared" si="0"/>
        <v>1.8419328974905492E-2</v>
      </c>
      <c r="AO3">
        <f t="shared" ref="AO3:AO12" si="18">H3*$AG3</f>
        <v>0</v>
      </c>
      <c r="AP3">
        <f t="shared" ref="AP3:AP12" si="19">I3*$AG3</f>
        <v>0</v>
      </c>
      <c r="AQ3">
        <f t="shared" ref="AQ3:AQ12" si="20">J3*$AG3</f>
        <v>5.8814220775265783E-2</v>
      </c>
      <c r="AR3">
        <f t="shared" ref="AR3:AR12" si="21">K3*$AG3</f>
        <v>4.2245421753810811E-2</v>
      </c>
      <c r="AS3">
        <f t="shared" ref="AS3:AS12" si="22">L3*$AG3</f>
        <v>-2.5535090444595547</v>
      </c>
      <c r="AT3">
        <f t="shared" ref="AT3:AT12" si="23">M3*$AG3</f>
        <v>157.58299998729993</v>
      </c>
      <c r="AU3">
        <f t="shared" ref="AU3:AU12" si="24">N3*$AG3</f>
        <v>-2.4147840984360895</v>
      </c>
      <c r="AV3">
        <f t="shared" ref="AV3:AV12" si="25">O3*$AG3</f>
        <v>77.824702842210613</v>
      </c>
      <c r="AW3">
        <f t="shared" ref="AW3:AW12" si="26">P3*$AG3</f>
        <v>9.2584715544271029E-2</v>
      </c>
      <c r="AX3">
        <f t="shared" ref="AX3:AX12" si="27">Q3*$AG3</f>
        <v>5.4251740691036436E-2</v>
      </c>
      <c r="AY3">
        <f t="shared" ref="AY3:AY12" si="28">R3*$AG3</f>
        <v>-9.4893036749320078E-2</v>
      </c>
      <c r="AZ3">
        <f t="shared" ref="AZ3:AZ12" si="29">S3*$AG3</f>
        <v>9.1900130613226688E-2</v>
      </c>
      <c r="BA3">
        <f t="shared" ref="BA3:BA12" si="30">T3*$AG3</f>
        <v>0.15311692544910374</v>
      </c>
      <c r="BB3">
        <f t="shared" ref="BB3:BB12" si="31">U3*$AG3</f>
        <v>4.7315615132894152E-2</v>
      </c>
      <c r="BC3">
        <f t="shared" ref="BC3:BC12" si="32">V3*$AG3</f>
        <v>1.1036311574694325E-2</v>
      </c>
      <c r="BD3">
        <f t="shared" ref="BD3:BD12" si="33">W3*$AG3</f>
        <v>1.3285678411859401E-2</v>
      </c>
    </row>
    <row r="4" spans="1:56" x14ac:dyDescent="0.2">
      <c r="A4">
        <v>4</v>
      </c>
      <c r="B4" t="s">
        <v>36</v>
      </c>
      <c r="C4" t="s">
        <v>37</v>
      </c>
      <c r="F4">
        <v>0.40801427346623897</v>
      </c>
      <c r="G4">
        <v>0.13731166180677601</v>
      </c>
      <c r="H4">
        <v>-8.2061493721859294E-2</v>
      </c>
      <c r="I4">
        <v>0.14414497090960601</v>
      </c>
      <c r="J4">
        <v>0.39774311491994802</v>
      </c>
      <c r="K4">
        <v>0.26065301942310398</v>
      </c>
      <c r="L4">
        <v>-12.6549294131968</v>
      </c>
      <c r="M4">
        <v>239.381825171565</v>
      </c>
      <c r="N4">
        <v>-14.5582632210492</v>
      </c>
      <c r="O4">
        <v>497.77235099994198</v>
      </c>
      <c r="P4">
        <v>0.49381093822436301</v>
      </c>
      <c r="Q4">
        <v>0.33478364656868498</v>
      </c>
      <c r="R4">
        <v>-0.53030557274461299</v>
      </c>
      <c r="S4">
        <v>0.55016240570360897</v>
      </c>
      <c r="T4">
        <v>0.82848602642382996</v>
      </c>
      <c r="U4">
        <v>0.31127355658283201</v>
      </c>
      <c r="V4">
        <v>6.5937221617157996E-2</v>
      </c>
      <c r="W4">
        <v>7.9054893317178201E-2</v>
      </c>
      <c r="X4">
        <v>-4.37986662593201</v>
      </c>
      <c r="Y4">
        <v>0.15983647716889099</v>
      </c>
      <c r="Z4">
        <v>0</v>
      </c>
      <c r="AA4">
        <v>111048469.92158701</v>
      </c>
      <c r="AB4">
        <v>1235.2336663952501</v>
      </c>
      <c r="AC4">
        <v>10</v>
      </c>
      <c r="AD4">
        <v>115</v>
      </c>
      <c r="AE4">
        <v>2490.4673327904902</v>
      </c>
      <c r="AF4">
        <v>4.4864108217307104</v>
      </c>
      <c r="AG4">
        <v>7.25179137928227E-2</v>
      </c>
      <c r="AI4">
        <v>0.92391102178918605</v>
      </c>
      <c r="AK4">
        <f t="shared" si="16"/>
        <v>0</v>
      </c>
      <c r="AL4">
        <f t="shared" si="17"/>
        <v>0</v>
      </c>
      <c r="AM4">
        <f t="shared" si="0"/>
        <v>2.9588343909465905E-2</v>
      </c>
      <c r="AN4">
        <f t="shared" si="0"/>
        <v>9.9575552536530082E-3</v>
      </c>
      <c r="AO4">
        <f t="shared" si="18"/>
        <v>-5.9509283274320531E-3</v>
      </c>
      <c r="AP4">
        <f t="shared" si="19"/>
        <v>1.0453092574091745E-2</v>
      </c>
      <c r="AQ4">
        <f t="shared" si="20"/>
        <v>2.8843500919453563E-2</v>
      </c>
      <c r="AR4">
        <f t="shared" si="21"/>
        <v>1.8902013192363596E-2</v>
      </c>
      <c r="AS4">
        <f t="shared" si="22"/>
        <v>-0.91770908024046194</v>
      </c>
      <c r="AT4">
        <f t="shared" si="23"/>
        <v>17.359470561360105</v>
      </c>
      <c r="AU4">
        <f t="shared" si="24"/>
        <v>-1.0557348772372672</v>
      </c>
      <c r="AV4">
        <f t="shared" si="25"/>
        <v>36.097412438264477</v>
      </c>
      <c r="AW4">
        <f t="shared" si="26"/>
        <v>3.5810139048107252E-2</v>
      </c>
      <c r="AX4">
        <f t="shared" si="27"/>
        <v>2.4277811621114722E-2</v>
      </c>
      <c r="AY4">
        <f t="shared" si="28"/>
        <v>-3.8456653808147313E-2</v>
      </c>
      <c r="AZ4">
        <f t="shared" si="29"/>
        <v>3.9896629908866263E-2</v>
      </c>
      <c r="BA4">
        <f t="shared" si="30"/>
        <v>6.0080078242761528E-2</v>
      </c>
      <c r="BB4">
        <f t="shared" si="31"/>
        <v>2.2572908942259131E-2</v>
      </c>
      <c r="BC4">
        <f t="shared" si="32"/>
        <v>4.7816297529713085E-3</v>
      </c>
      <c r="BD4">
        <f t="shared" si="33"/>
        <v>5.7328959384759246E-3</v>
      </c>
    </row>
    <row r="5" spans="1:56" x14ac:dyDescent="0.2">
      <c r="A5">
        <v>9</v>
      </c>
      <c r="B5" t="s">
        <v>38</v>
      </c>
      <c r="C5" t="s">
        <v>37</v>
      </c>
      <c r="F5">
        <v>0.40801427346623897</v>
      </c>
      <c r="G5">
        <v>0.13731166180677601</v>
      </c>
      <c r="H5">
        <v>-8.2061493721859294E-2</v>
      </c>
      <c r="I5">
        <v>0.14414497090960601</v>
      </c>
      <c r="J5">
        <v>0.39774311491994802</v>
      </c>
      <c r="K5">
        <v>0.26065301942310398</v>
      </c>
      <c r="L5">
        <v>-12.6549294131968</v>
      </c>
      <c r="M5">
        <v>239.381825171565</v>
      </c>
      <c r="N5">
        <v>-14.5582632210492</v>
      </c>
      <c r="O5">
        <v>497.77235099994198</v>
      </c>
      <c r="P5">
        <v>0.49381093822436301</v>
      </c>
      <c r="Q5">
        <v>0.33478364656868498</v>
      </c>
      <c r="R5">
        <v>-0.53030557274461299</v>
      </c>
      <c r="S5">
        <v>0.55016240570360897</v>
      </c>
      <c r="T5">
        <v>0.82848602642382996</v>
      </c>
      <c r="U5">
        <v>0.31127355658283201</v>
      </c>
      <c r="V5">
        <v>6.5937221617157996E-2</v>
      </c>
      <c r="W5">
        <v>7.9054893317178201E-2</v>
      </c>
      <c r="X5">
        <v>-4.37986662593201</v>
      </c>
      <c r="Y5">
        <v>0.15983647716889099</v>
      </c>
      <c r="Z5">
        <v>0</v>
      </c>
      <c r="AA5">
        <v>111048469.92158701</v>
      </c>
      <c r="AB5">
        <v>1235.2336663952501</v>
      </c>
      <c r="AC5">
        <v>10</v>
      </c>
      <c r="AD5">
        <v>115</v>
      </c>
      <c r="AE5">
        <v>2490.4673327904902</v>
      </c>
      <c r="AF5">
        <v>4.4864108217307104</v>
      </c>
      <c r="AG5">
        <v>7.25179137928227E-2</v>
      </c>
      <c r="AI5">
        <v>0.99642893558200796</v>
      </c>
      <c r="AK5">
        <f t="shared" si="16"/>
        <v>0</v>
      </c>
      <c r="AL5">
        <f t="shared" si="17"/>
        <v>0</v>
      </c>
      <c r="AM5">
        <f t="shared" si="0"/>
        <v>2.9588343909465905E-2</v>
      </c>
      <c r="AN5">
        <f t="shared" si="0"/>
        <v>9.9575552536530082E-3</v>
      </c>
      <c r="AO5">
        <f t="shared" si="18"/>
        <v>-5.9509283274320531E-3</v>
      </c>
      <c r="AP5">
        <f t="shared" si="19"/>
        <v>1.0453092574091745E-2</v>
      </c>
      <c r="AQ5">
        <f t="shared" si="20"/>
        <v>2.8843500919453563E-2</v>
      </c>
      <c r="AR5">
        <f t="shared" si="21"/>
        <v>1.8902013192363596E-2</v>
      </c>
      <c r="AS5">
        <f t="shared" si="22"/>
        <v>-0.91770908024046194</v>
      </c>
      <c r="AT5">
        <f t="shared" si="23"/>
        <v>17.359470561360105</v>
      </c>
      <c r="AU5">
        <f t="shared" si="24"/>
        <v>-1.0557348772372672</v>
      </c>
      <c r="AV5">
        <f t="shared" si="25"/>
        <v>36.097412438264477</v>
      </c>
      <c r="AW5">
        <f t="shared" si="26"/>
        <v>3.5810139048107252E-2</v>
      </c>
      <c r="AX5">
        <f t="shared" si="27"/>
        <v>2.4277811621114722E-2</v>
      </c>
      <c r="AY5">
        <f t="shared" si="28"/>
        <v>-3.8456653808147313E-2</v>
      </c>
      <c r="AZ5">
        <f t="shared" si="29"/>
        <v>3.9896629908866263E-2</v>
      </c>
      <c r="BA5">
        <f t="shared" si="30"/>
        <v>6.0080078242761528E-2</v>
      </c>
      <c r="BB5">
        <f t="shared" si="31"/>
        <v>2.2572908942259131E-2</v>
      </c>
      <c r="BC5">
        <f t="shared" si="32"/>
        <v>4.7816297529713085E-3</v>
      </c>
      <c r="BD5">
        <f t="shared" si="33"/>
        <v>5.7328959384759246E-3</v>
      </c>
    </row>
    <row r="6" spans="1:56" x14ac:dyDescent="0.2">
      <c r="A6">
        <v>8</v>
      </c>
      <c r="B6" t="s">
        <v>39</v>
      </c>
      <c r="C6" t="s">
        <v>40</v>
      </c>
      <c r="H6">
        <v>0.186372797435469</v>
      </c>
      <c r="I6">
        <v>0.115717293544607</v>
      </c>
      <c r="J6">
        <v>5.2592366510732E-2</v>
      </c>
      <c r="K6">
        <v>0.24669034799855399</v>
      </c>
      <c r="L6">
        <v>-10.3213500750546</v>
      </c>
      <c r="M6">
        <v>94.716118937821904</v>
      </c>
      <c r="N6">
        <v>-26.384786703626201</v>
      </c>
      <c r="O6">
        <v>4194.3040596946103</v>
      </c>
      <c r="P6">
        <v>1.11473210779212</v>
      </c>
      <c r="Q6">
        <v>0.25430990278147098</v>
      </c>
      <c r="R6">
        <v>-0.69247900877170199</v>
      </c>
      <c r="S6">
        <v>0.54549211629818295</v>
      </c>
      <c r="T6">
        <v>1.2413010990445399</v>
      </c>
      <c r="U6">
        <v>0.29497261476887399</v>
      </c>
      <c r="V6">
        <v>6.5133649341807404E-2</v>
      </c>
      <c r="W6">
        <v>7.8819035211525001E-2</v>
      </c>
      <c r="X6">
        <v>-4.3257647638591896</v>
      </c>
      <c r="Y6">
        <v>0.153057234008556</v>
      </c>
      <c r="Z6">
        <v>0</v>
      </c>
      <c r="AA6">
        <v>5448816320.0268097</v>
      </c>
      <c r="AB6">
        <v>1239.79934708769</v>
      </c>
      <c r="AC6">
        <v>9</v>
      </c>
      <c r="AD6">
        <v>115</v>
      </c>
      <c r="AE6">
        <v>2497.5986941753899</v>
      </c>
      <c r="AF6">
        <v>11.617772206625</v>
      </c>
      <c r="AG6">
        <v>2.0506420222204101E-3</v>
      </c>
      <c r="AI6">
        <v>0.99847957760422901</v>
      </c>
      <c r="AK6">
        <f t="shared" si="16"/>
        <v>0</v>
      </c>
      <c r="AL6">
        <f t="shared" si="17"/>
        <v>0</v>
      </c>
      <c r="AM6">
        <f t="shared" si="0"/>
        <v>0</v>
      </c>
      <c r="AN6">
        <f t="shared" si="0"/>
        <v>0</v>
      </c>
      <c r="AO6">
        <f t="shared" si="18"/>
        <v>3.8218389021994498E-4</v>
      </c>
      <c r="AP6">
        <f t="shared" si="19"/>
        <v>2.3729474484018569E-4</v>
      </c>
      <c r="AQ6">
        <f t="shared" si="20"/>
        <v>1.0784811681492443E-4</v>
      </c>
      <c r="AR6">
        <f t="shared" si="21"/>
        <v>5.0587359408201145E-4</v>
      </c>
      <c r="AS6">
        <f t="shared" si="22"/>
        <v>-2.1165394189954747E-2</v>
      </c>
      <c r="AT6">
        <f t="shared" si="23"/>
        <v>0.19422885367552398</v>
      </c>
      <c r="AU6">
        <f t="shared" si="24"/>
        <v>-5.4105752361778219E-2</v>
      </c>
      <c r="AV6">
        <f t="shared" si="25"/>
        <v>8.6010161587794318</v>
      </c>
      <c r="AW6">
        <f t="shared" si="26"/>
        <v>2.2859165037568529E-3</v>
      </c>
      <c r="AX6">
        <f t="shared" si="27"/>
        <v>5.2149857331047148E-4</v>
      </c>
      <c r="AY6">
        <f t="shared" si="28"/>
        <v>-1.420026554892788E-3</v>
      </c>
      <c r="AZ6">
        <f t="shared" si="29"/>
        <v>1.1186090564709969E-3</v>
      </c>
      <c r="BA6">
        <f t="shared" si="30"/>
        <v>2.5454641959291127E-3</v>
      </c>
      <c r="BB6">
        <f t="shared" si="31"/>
        <v>6.0488323924928571E-4</v>
      </c>
      <c r="BC6">
        <f t="shared" si="32"/>
        <v>1.3356579840087901E-4</v>
      </c>
      <c r="BD6">
        <f t="shared" si="33"/>
        <v>1.6162962575562334E-4</v>
      </c>
    </row>
    <row r="7" spans="1:56" x14ac:dyDescent="0.2">
      <c r="A7">
        <v>6</v>
      </c>
      <c r="B7" t="s">
        <v>41</v>
      </c>
      <c r="C7" t="s">
        <v>42</v>
      </c>
      <c r="J7">
        <v>0.10736019163522501</v>
      </c>
      <c r="K7">
        <v>0.24235499875910599</v>
      </c>
      <c r="L7">
        <v>-10.9436286231404</v>
      </c>
      <c r="M7">
        <v>105.552805305446</v>
      </c>
      <c r="N7">
        <v>-13.779843545431801</v>
      </c>
      <c r="O7">
        <v>353.22418457705299</v>
      </c>
      <c r="P7">
        <v>1.1350600820211201</v>
      </c>
      <c r="Q7">
        <v>0.25432663196140898</v>
      </c>
      <c r="R7">
        <v>-0.66746096002524202</v>
      </c>
      <c r="S7">
        <v>0.54649987626678498</v>
      </c>
      <c r="T7">
        <v>1.07373798367264</v>
      </c>
      <c r="U7">
        <v>0.27655272493423999</v>
      </c>
      <c r="V7">
        <v>6.56316849542075E-2</v>
      </c>
      <c r="W7">
        <v>7.8700535229296598E-2</v>
      </c>
      <c r="X7">
        <v>-4.3085179030056002</v>
      </c>
      <c r="Y7">
        <v>0.151654563368982</v>
      </c>
      <c r="Z7">
        <v>0</v>
      </c>
      <c r="AA7">
        <v>36649482.140119299</v>
      </c>
      <c r="AB7">
        <v>1241.0985160549301</v>
      </c>
      <c r="AC7">
        <v>8</v>
      </c>
      <c r="AD7">
        <v>115</v>
      </c>
      <c r="AE7">
        <v>2498.1970321098502</v>
      </c>
      <c r="AF7">
        <v>12.216110141087</v>
      </c>
      <c r="AG7">
        <v>1.5204159647796999E-3</v>
      </c>
      <c r="AI7">
        <v>0.99999999356900804</v>
      </c>
      <c r="AK7">
        <f t="shared" si="16"/>
        <v>0</v>
      </c>
      <c r="AL7">
        <f t="shared" si="17"/>
        <v>0</v>
      </c>
      <c r="AM7">
        <f t="shared" si="0"/>
        <v>0</v>
      </c>
      <c r="AN7">
        <f t="shared" si="0"/>
        <v>0</v>
      </c>
      <c r="AO7">
        <f t="shared" si="18"/>
        <v>0</v>
      </c>
      <c r="AP7">
        <f t="shared" si="19"/>
        <v>0</v>
      </c>
      <c r="AQ7">
        <f t="shared" si="20"/>
        <v>1.6323214934400409E-4</v>
      </c>
      <c r="AR7">
        <f t="shared" si="21"/>
        <v>3.6848040925750909E-4</v>
      </c>
      <c r="AS7">
        <f t="shared" si="22"/>
        <v>-1.6638867671242751E-2</v>
      </c>
      <c r="AT7">
        <f t="shared" si="23"/>
        <v>0.16048417031368351</v>
      </c>
      <c r="AU7">
        <f t="shared" si="24"/>
        <v>-2.0951094118641014E-2</v>
      </c>
      <c r="AV7">
        <f t="shared" si="25"/>
        <v>0.53704768937724279</v>
      </c>
      <c r="AW7">
        <f t="shared" si="26"/>
        <v>1.7257634696890667E-3</v>
      </c>
      <c r="AX7">
        <f t="shared" si="27"/>
        <v>3.866822715027773E-4</v>
      </c>
      <c r="AY7">
        <f t="shared" si="28"/>
        <v>-1.0148182994895632E-3</v>
      </c>
      <c r="AZ7">
        <f t="shared" si="29"/>
        <v>8.3090713662615048E-4</v>
      </c>
      <c r="BA7">
        <f t="shared" si="30"/>
        <v>1.6325283723662466E-3</v>
      </c>
      <c r="BB7">
        <f t="shared" si="31"/>
        <v>4.2047517809334748E-4</v>
      </c>
      <c r="BC7">
        <f t="shared" si="32"/>
        <v>9.9787461599768715E-5</v>
      </c>
      <c r="BD7">
        <f t="shared" si="33"/>
        <v>1.1965755019932975E-4</v>
      </c>
    </row>
    <row r="8" spans="1:56" x14ac:dyDescent="0.2">
      <c r="A8">
        <v>10</v>
      </c>
      <c r="B8" t="s">
        <v>43</v>
      </c>
      <c r="C8" t="s">
        <v>44</v>
      </c>
      <c r="F8">
        <v>0.57172518010700701</v>
      </c>
      <c r="G8">
        <v>7.7288414631359201E-2</v>
      </c>
      <c r="J8">
        <v>0.387605456694605</v>
      </c>
      <c r="K8">
        <v>0.15067382137795099</v>
      </c>
      <c r="V8">
        <v>6.8108477903426903E-2</v>
      </c>
      <c r="W8">
        <v>7.8897318515069995E-2</v>
      </c>
      <c r="X8">
        <v>-4.1807432661129802</v>
      </c>
      <c r="Y8">
        <v>0.134379479083199</v>
      </c>
      <c r="Z8">
        <v>0</v>
      </c>
      <c r="AA8">
        <v>11.8471130915192</v>
      </c>
      <c r="AB8">
        <v>1258.06286536845</v>
      </c>
      <c r="AC8">
        <v>4</v>
      </c>
      <c r="AD8">
        <v>115</v>
      </c>
      <c r="AE8">
        <v>2524.1257307369001</v>
      </c>
      <c r="AF8">
        <v>38.144808768136997</v>
      </c>
      <c r="AG8" s="1">
        <v>3.56136964600854E-9</v>
      </c>
      <c r="AI8">
        <v>0.99999999713037802</v>
      </c>
      <c r="AK8">
        <f t="shared" si="16"/>
        <v>0</v>
      </c>
      <c r="AL8">
        <f t="shared" si="17"/>
        <v>0</v>
      </c>
      <c r="AM8">
        <f t="shared" si="0"/>
        <v>2.0361247022918603E-9</v>
      </c>
      <c r="AN8">
        <f t="shared" si="0"/>
        <v>2.7525261385624498E-10</v>
      </c>
      <c r="AO8">
        <f t="shared" si="18"/>
        <v>0</v>
      </c>
      <c r="AP8">
        <f t="shared" si="19"/>
        <v>0</v>
      </c>
      <c r="AQ8">
        <f t="shared" si="20"/>
        <v>1.3804063080994439E-9</v>
      </c>
      <c r="AR8">
        <f t="shared" si="21"/>
        <v>5.3660517390354727E-10</v>
      </c>
      <c r="AS8">
        <f t="shared" si="22"/>
        <v>0</v>
      </c>
      <c r="AT8">
        <f t="shared" si="23"/>
        <v>0</v>
      </c>
      <c r="AU8">
        <f t="shared" si="24"/>
        <v>0</v>
      </c>
      <c r="AV8">
        <f t="shared" si="25"/>
        <v>0</v>
      </c>
      <c r="AW8">
        <f t="shared" si="26"/>
        <v>0</v>
      </c>
      <c r="AX8">
        <f t="shared" si="27"/>
        <v>0</v>
      </c>
      <c r="AY8">
        <f t="shared" si="28"/>
        <v>0</v>
      </c>
      <c r="AZ8">
        <f t="shared" si="29"/>
        <v>0</v>
      </c>
      <c r="BA8">
        <f t="shared" si="30"/>
        <v>0</v>
      </c>
      <c r="BB8">
        <f t="shared" si="31"/>
        <v>0</v>
      </c>
      <c r="BC8">
        <f t="shared" si="32"/>
        <v>2.4255946584110794E-10</v>
      </c>
      <c r="BD8">
        <f t="shared" si="33"/>
        <v>2.8098251531103788E-10</v>
      </c>
    </row>
    <row r="9" spans="1:56" x14ac:dyDescent="0.2">
      <c r="A9">
        <v>3</v>
      </c>
      <c r="B9" t="s">
        <v>45</v>
      </c>
      <c r="C9" t="s">
        <v>46</v>
      </c>
      <c r="F9">
        <v>0.64232920423568696</v>
      </c>
      <c r="G9">
        <v>9.67441646271648E-2</v>
      </c>
      <c r="H9">
        <v>-0.16038033051432601</v>
      </c>
      <c r="I9">
        <v>0.12725612272242501</v>
      </c>
      <c r="J9">
        <v>0.41228277671687003</v>
      </c>
      <c r="K9">
        <v>0.153538230305789</v>
      </c>
      <c r="V9">
        <v>6.88937393841344E-2</v>
      </c>
      <c r="W9">
        <v>7.8952359603258401E-2</v>
      </c>
      <c r="X9">
        <v>-4.2006880913247899</v>
      </c>
      <c r="Y9">
        <v>0.13767386788427799</v>
      </c>
      <c r="Z9">
        <v>0</v>
      </c>
      <c r="AA9">
        <v>14.003746597501699</v>
      </c>
      <c r="AB9">
        <v>1257.2788302884601</v>
      </c>
      <c r="AC9">
        <v>5</v>
      </c>
      <c r="AD9">
        <v>115</v>
      </c>
      <c r="AE9">
        <v>2524.5576605769202</v>
      </c>
      <c r="AF9">
        <v>38.576738608156603</v>
      </c>
      <c r="AG9" s="1">
        <v>2.86962191135258E-9</v>
      </c>
      <c r="AI9">
        <v>1</v>
      </c>
      <c r="AK9">
        <f t="shared" si="16"/>
        <v>0</v>
      </c>
      <c r="AL9">
        <f t="shared" si="17"/>
        <v>0</v>
      </c>
      <c r="AM9">
        <f t="shared" si="0"/>
        <v>1.8432419587763937E-9</v>
      </c>
      <c r="AN9">
        <f t="shared" si="0"/>
        <v>2.7761917460961331E-10</v>
      </c>
      <c r="AO9">
        <f t="shared" si="18"/>
        <v>-4.6023091059387871E-10</v>
      </c>
      <c r="AP9">
        <f t="shared" si="19"/>
        <v>3.6517695811804373E-10</v>
      </c>
      <c r="AQ9">
        <f t="shared" si="20"/>
        <v>1.1830956897400134E-9</v>
      </c>
      <c r="AR9">
        <f t="shared" si="21"/>
        <v>4.4059666991579085E-10</v>
      </c>
      <c r="AS9">
        <f t="shared" si="22"/>
        <v>0</v>
      </c>
      <c r="AT9">
        <f t="shared" si="23"/>
        <v>0</v>
      </c>
      <c r="AU9">
        <f t="shared" si="24"/>
        <v>0</v>
      </c>
      <c r="AV9">
        <f t="shared" si="25"/>
        <v>0</v>
      </c>
      <c r="AW9">
        <f t="shared" si="26"/>
        <v>0</v>
      </c>
      <c r="AX9">
        <f t="shared" si="27"/>
        <v>0</v>
      </c>
      <c r="AY9">
        <f t="shared" si="28"/>
        <v>0</v>
      </c>
      <c r="AZ9">
        <f t="shared" si="29"/>
        <v>0</v>
      </c>
      <c r="BA9">
        <f t="shared" si="30"/>
        <v>0</v>
      </c>
      <c r="BB9">
        <f t="shared" si="31"/>
        <v>0</v>
      </c>
      <c r="BC9">
        <f t="shared" si="32"/>
        <v>1.9769898409172627E-10</v>
      </c>
      <c r="BD9">
        <f t="shared" si="33"/>
        <v>2.2656342107049861E-10</v>
      </c>
    </row>
    <row r="10" spans="1:56" x14ac:dyDescent="0.2">
      <c r="A10">
        <v>2</v>
      </c>
      <c r="B10" t="s">
        <v>47</v>
      </c>
      <c r="C10" t="s">
        <v>48</v>
      </c>
      <c r="H10">
        <v>0.23096583686281899</v>
      </c>
      <c r="I10">
        <v>0.111169505030929</v>
      </c>
      <c r="J10">
        <v>0.29296989338534501</v>
      </c>
      <c r="K10">
        <v>0.13313063695407501</v>
      </c>
      <c r="V10">
        <v>6.8446443865415998E-2</v>
      </c>
      <c r="W10">
        <v>7.8050703855015099E-2</v>
      </c>
      <c r="X10">
        <v>-3.9554736434195998</v>
      </c>
      <c r="Y10">
        <v>0.11083315403218599</v>
      </c>
      <c r="Z10">
        <v>0</v>
      </c>
      <c r="AA10">
        <v>5.4177494857590798</v>
      </c>
      <c r="AB10">
        <v>1278.3481381757499</v>
      </c>
      <c r="AC10">
        <v>4</v>
      </c>
      <c r="AD10">
        <v>115</v>
      </c>
      <c r="AE10">
        <v>2564.6962763514998</v>
      </c>
      <c r="AF10">
        <v>78.715354382735299</v>
      </c>
      <c r="AG10" s="1">
        <v>5.5186774133272699E-18</v>
      </c>
      <c r="AI10">
        <v>1</v>
      </c>
      <c r="AK10">
        <f t="shared" si="16"/>
        <v>0</v>
      </c>
      <c r="AL10">
        <f t="shared" si="17"/>
        <v>0</v>
      </c>
      <c r="AM10">
        <f t="shared" si="0"/>
        <v>0</v>
      </c>
      <c r="AN10">
        <f t="shared" si="0"/>
        <v>0</v>
      </c>
      <c r="AO10">
        <f t="shared" si="18"/>
        <v>1.2746259471450702E-18</v>
      </c>
      <c r="AP10">
        <f t="shared" si="19"/>
        <v>6.1350863646496011E-19</v>
      </c>
      <c r="AQ10">
        <f t="shared" si="20"/>
        <v>1.6168063334106018E-18</v>
      </c>
      <c r="AR10">
        <f t="shared" si="21"/>
        <v>7.3470503918032655E-19</v>
      </c>
      <c r="AS10">
        <f t="shared" si="22"/>
        <v>0</v>
      </c>
      <c r="AT10">
        <f t="shared" si="23"/>
        <v>0</v>
      </c>
      <c r="AU10">
        <f t="shared" si="24"/>
        <v>0</v>
      </c>
      <c r="AV10">
        <f t="shared" si="25"/>
        <v>0</v>
      </c>
      <c r="AW10">
        <f t="shared" si="26"/>
        <v>0</v>
      </c>
      <c r="AX10">
        <f t="shared" si="27"/>
        <v>0</v>
      </c>
      <c r="AY10">
        <f t="shared" si="28"/>
        <v>0</v>
      </c>
      <c r="AZ10">
        <f t="shared" si="29"/>
        <v>0</v>
      </c>
      <c r="BA10">
        <f t="shared" si="30"/>
        <v>0</v>
      </c>
      <c r="BB10">
        <f t="shared" si="31"/>
        <v>0</v>
      </c>
      <c r="BC10">
        <f t="shared" si="32"/>
        <v>3.7773384378264414E-19</v>
      </c>
      <c r="BD10">
        <f t="shared" si="33"/>
        <v>4.3073665645896751E-19</v>
      </c>
    </row>
    <row r="11" spans="1:56" x14ac:dyDescent="0.2">
      <c r="A11">
        <v>1</v>
      </c>
      <c r="B11" t="s">
        <v>49</v>
      </c>
      <c r="C11" t="s">
        <v>50</v>
      </c>
      <c r="J11">
        <v>0.31952903869327698</v>
      </c>
      <c r="K11">
        <v>0.131187111781608</v>
      </c>
      <c r="X11">
        <v>-3.9549295693170201</v>
      </c>
      <c r="Y11">
        <v>0.111382206035623</v>
      </c>
      <c r="Z11">
        <v>0</v>
      </c>
      <c r="AA11">
        <v>5.0600357762753996</v>
      </c>
      <c r="AB11">
        <v>1281.0597629671299</v>
      </c>
      <c r="AC11">
        <v>2</v>
      </c>
      <c r="AD11">
        <v>115</v>
      </c>
      <c r="AE11">
        <v>2566.1195259342499</v>
      </c>
      <c r="AF11">
        <v>80.138603965488102</v>
      </c>
      <c r="AG11" s="1">
        <v>2.7088208816035398E-18</v>
      </c>
      <c r="AI11">
        <v>1</v>
      </c>
      <c r="AK11">
        <f t="shared" si="16"/>
        <v>0</v>
      </c>
      <c r="AL11">
        <f t="shared" si="17"/>
        <v>0</v>
      </c>
      <c r="AM11">
        <f t="shared" si="0"/>
        <v>0</v>
      </c>
      <c r="AN11">
        <f t="shared" si="0"/>
        <v>0</v>
      </c>
      <c r="AO11">
        <f t="shared" si="18"/>
        <v>0</v>
      </c>
      <c r="AP11">
        <f t="shared" si="19"/>
        <v>0</v>
      </c>
      <c r="AQ11">
        <f t="shared" si="20"/>
        <v>8.6554693229105413E-19</v>
      </c>
      <c r="AR11">
        <f t="shared" si="21"/>
        <v>3.5536238779127748E-19</v>
      </c>
      <c r="AS11">
        <f t="shared" si="22"/>
        <v>0</v>
      </c>
      <c r="AT11">
        <f t="shared" si="23"/>
        <v>0</v>
      </c>
      <c r="AU11">
        <f t="shared" si="24"/>
        <v>0</v>
      </c>
      <c r="AV11">
        <f t="shared" si="25"/>
        <v>0</v>
      </c>
      <c r="AW11">
        <f t="shared" si="26"/>
        <v>0</v>
      </c>
      <c r="AX11">
        <f t="shared" si="27"/>
        <v>0</v>
      </c>
      <c r="AY11">
        <f t="shared" si="28"/>
        <v>0</v>
      </c>
      <c r="AZ11">
        <f t="shared" si="29"/>
        <v>0</v>
      </c>
      <c r="BA11">
        <f t="shared" si="30"/>
        <v>0</v>
      </c>
      <c r="BB11">
        <f t="shared" si="31"/>
        <v>0</v>
      </c>
      <c r="BC11">
        <f t="shared" si="32"/>
        <v>0</v>
      </c>
      <c r="BD11">
        <f t="shared" si="33"/>
        <v>0</v>
      </c>
    </row>
    <row r="12" spans="1:56" x14ac:dyDescent="0.2">
      <c r="A12">
        <v>11</v>
      </c>
      <c r="B12" t="s">
        <v>51</v>
      </c>
      <c r="C12" t="s">
        <v>52</v>
      </c>
      <c r="J12">
        <v>0.31966088895123501</v>
      </c>
      <c r="K12">
        <v>0.13118803947735</v>
      </c>
      <c r="V12">
        <v>6.9686264032144396E-2</v>
      </c>
      <c r="W12">
        <v>7.80643967864669E-2</v>
      </c>
      <c r="X12">
        <v>-3.9497022198825</v>
      </c>
      <c r="Y12">
        <v>0.111450887709666</v>
      </c>
      <c r="Z12">
        <v>0</v>
      </c>
      <c r="AA12">
        <v>5.0960340242848199</v>
      </c>
      <c r="AB12">
        <v>1280.58630059558</v>
      </c>
      <c r="AC12">
        <v>3</v>
      </c>
      <c r="AD12">
        <v>115</v>
      </c>
      <c r="AE12">
        <v>2567.1726011911701</v>
      </c>
      <c r="AF12">
        <v>81.191679222402897</v>
      </c>
      <c r="AG12" s="1">
        <v>1.5999554941648399E-18</v>
      </c>
      <c r="AI12">
        <v>1</v>
      </c>
      <c r="AK12">
        <f t="shared" si="16"/>
        <v>0</v>
      </c>
      <c r="AL12">
        <f t="shared" si="17"/>
        <v>0</v>
      </c>
      <c r="AM12">
        <f t="shared" si="0"/>
        <v>0</v>
      </c>
      <c r="AN12">
        <f t="shared" si="0"/>
        <v>0</v>
      </c>
      <c r="AO12">
        <f t="shared" si="18"/>
        <v>0</v>
      </c>
      <c r="AP12">
        <f t="shared" si="19"/>
        <v>0</v>
      </c>
      <c r="AQ12">
        <f t="shared" si="20"/>
        <v>5.1144319554714519E-19</v>
      </c>
      <c r="AR12">
        <f t="shared" si="21"/>
        <v>2.0989502453050005E-19</v>
      </c>
      <c r="AS12">
        <f t="shared" si="22"/>
        <v>0</v>
      </c>
      <c r="AT12">
        <f t="shared" si="23"/>
        <v>0</v>
      </c>
      <c r="AU12">
        <f t="shared" si="24"/>
        <v>0</v>
      </c>
      <c r="AV12">
        <f t="shared" si="25"/>
        <v>0</v>
      </c>
      <c r="AW12">
        <f t="shared" si="26"/>
        <v>0</v>
      </c>
      <c r="AX12">
        <f t="shared" si="27"/>
        <v>0</v>
      </c>
      <c r="AY12">
        <f t="shared" si="28"/>
        <v>0</v>
      </c>
      <c r="AZ12">
        <f t="shared" si="29"/>
        <v>0</v>
      </c>
      <c r="BA12">
        <f t="shared" si="30"/>
        <v>0</v>
      </c>
      <c r="BB12">
        <f t="shared" si="31"/>
        <v>0</v>
      </c>
      <c r="BC12">
        <f t="shared" si="32"/>
        <v>1.114949210060511E-19</v>
      </c>
      <c r="BD12">
        <f t="shared" si="33"/>
        <v>1.2489956053717179E-19</v>
      </c>
    </row>
    <row r="14" spans="1:56" x14ac:dyDescent="0.2">
      <c r="AJ14" t="s">
        <v>56</v>
      </c>
    </row>
    <row r="15" spans="1:56" x14ac:dyDescent="0.2">
      <c r="AJ15" t="s">
        <v>55</v>
      </c>
      <c r="AK15">
        <f>SUM(AK2:AK12)</f>
        <v>0.44134489863792958</v>
      </c>
      <c r="AL15">
        <f>SUM(AL2:AL12)</f>
        <v>0.18629822880269997</v>
      </c>
      <c r="AM15">
        <f t="shared" ref="AM15:BD15" si="34">SUM(AM2:AM12)</f>
        <v>0.40510471445325968</v>
      </c>
      <c r="AN15">
        <f t="shared" si="34"/>
        <v>0.1320358232045164</v>
      </c>
      <c r="AO15">
        <f t="shared" si="34"/>
        <v>-6.0146968873745509E-2</v>
      </c>
      <c r="AP15">
        <f t="shared" si="34"/>
        <v>0.11769605168647962</v>
      </c>
      <c r="AQ15">
        <f t="shared" si="34"/>
        <v>2.7587633708234523E-3</v>
      </c>
      <c r="AR15">
        <f t="shared" si="34"/>
        <v>0.33067668735071676</v>
      </c>
      <c r="AS15">
        <f t="shared" si="34"/>
        <v>-11.123369212901574</v>
      </c>
      <c r="AT15">
        <f t="shared" si="34"/>
        <v>231.50796879065692</v>
      </c>
      <c r="AU15">
        <f t="shared" si="34"/>
        <v>-10.662292496845255</v>
      </c>
      <c r="AV15">
        <f t="shared" si="34"/>
        <v>178.65433693200322</v>
      </c>
      <c r="AW15">
        <f t="shared" si="34"/>
        <v>0.51731460274267504</v>
      </c>
      <c r="AX15">
        <f t="shared" si="34"/>
        <v>0.33269780089088863</v>
      </c>
      <c r="AY15">
        <f t="shared" si="34"/>
        <v>-0.57891260091787888</v>
      </c>
      <c r="AZ15">
        <f t="shared" si="34"/>
        <v>0.549847029322165</v>
      </c>
      <c r="BA15">
        <f t="shared" si="34"/>
        <v>0.96379422705767115</v>
      </c>
      <c r="BB15">
        <f t="shared" si="34"/>
        <v>0.30835157082198317</v>
      </c>
      <c r="BC15">
        <f t="shared" si="34"/>
        <v>6.609835004721154E-2</v>
      </c>
      <c r="BD15">
        <f t="shared" si="34"/>
        <v>7.908753856001785E-2</v>
      </c>
    </row>
    <row r="16" spans="1:56" x14ac:dyDescent="0.2">
      <c r="AK16" t="s">
        <v>57</v>
      </c>
      <c r="AL16" t="s">
        <v>64</v>
      </c>
      <c r="AM16" t="s">
        <v>71</v>
      </c>
      <c r="AN16" t="s">
        <v>65</v>
      </c>
      <c r="AO16" t="s">
        <v>66</v>
      </c>
      <c r="AP16" t="s">
        <v>67</v>
      </c>
      <c r="AQ16" t="s">
        <v>72</v>
      </c>
      <c r="AR16" t="s">
        <v>65</v>
      </c>
      <c r="AS16" t="s">
        <v>66</v>
      </c>
      <c r="AT16" t="s">
        <v>67</v>
      </c>
      <c r="AU16" t="s">
        <v>68</v>
      </c>
    </row>
    <row r="17" spans="36:47" x14ac:dyDescent="0.2">
      <c r="AJ17" t="s">
        <v>79</v>
      </c>
      <c r="AK17">
        <f>AK15</f>
        <v>0.44134489863792958</v>
      </c>
      <c r="AL17">
        <f>AL15</f>
        <v>0.18629822880269997</v>
      </c>
      <c r="AM17">
        <f>1.95*AL17</f>
        <v>0.36328154616526492</v>
      </c>
      <c r="AN17">
        <f>AK17-AM17</f>
        <v>7.806335247266466E-2</v>
      </c>
      <c r="AO17">
        <f>AK17+AM17</f>
        <v>0.80462644480319456</v>
      </c>
      <c r="AP17" t="s">
        <v>70</v>
      </c>
      <c r="AQ17">
        <f>1.99*AK17</f>
        <v>0.87827634828947987</v>
      </c>
      <c r="AR17">
        <f>AK17+AQ17</f>
        <v>1.3196212469274093</v>
      </c>
      <c r="AS17">
        <f>AK17-AQ17</f>
        <v>-0.43693144965155029</v>
      </c>
      <c r="AT17" t="s">
        <v>73</v>
      </c>
    </row>
    <row r="18" spans="36:47" x14ac:dyDescent="0.2">
      <c r="AJ18" t="s">
        <v>77</v>
      </c>
      <c r="AK18">
        <f>AM15</f>
        <v>0.40510471445325968</v>
      </c>
      <c r="AL18">
        <f>AN15</f>
        <v>0.1320358232045164</v>
      </c>
      <c r="AM18">
        <f>1.95*AL18</f>
        <v>0.257469855248807</v>
      </c>
      <c r="AN18">
        <f>AK18-AM18</f>
        <v>0.14763485920445268</v>
      </c>
      <c r="AO18">
        <f>AM18+AK18</f>
        <v>0.66257456970206663</v>
      </c>
      <c r="AP18" t="s">
        <v>70</v>
      </c>
      <c r="AQ18">
        <f>1.99*AL18</f>
        <v>0.26275128817698762</v>
      </c>
      <c r="AR18">
        <f>AK18-AQ18</f>
        <v>0.14235342627627207</v>
      </c>
      <c r="AS18">
        <f>AK18+AQ18</f>
        <v>0.66785600263024736</v>
      </c>
      <c r="AT18" t="s">
        <v>73</v>
      </c>
      <c r="AU18" t="s">
        <v>75</v>
      </c>
    </row>
    <row r="19" spans="36:47" x14ac:dyDescent="0.2">
      <c r="AJ19" t="s">
        <v>78</v>
      </c>
      <c r="AK19">
        <f>AO15</f>
        <v>-6.0146968873745509E-2</v>
      </c>
      <c r="AL19">
        <f>AP15</f>
        <v>0.11769605168647962</v>
      </c>
      <c r="AM19">
        <f t="shared" ref="AM19:AM27" si="35">1.95*AL19</f>
        <v>0.22950730078863527</v>
      </c>
      <c r="AN19">
        <f t="shared" ref="AN19:AN27" si="36">AK19-AM19</f>
        <v>-0.28965426966238078</v>
      </c>
      <c r="AO19">
        <f t="shared" ref="AO19:AO27" si="37">AM19+AK19</f>
        <v>0.16936033191488975</v>
      </c>
      <c r="AQ19">
        <f>1.99*AL19</f>
        <v>0.23421514285609443</v>
      </c>
      <c r="AR19">
        <f>AK19-AQ19</f>
        <v>-0.29436211172983995</v>
      </c>
      <c r="AS19">
        <f>AK19+AQ19</f>
        <v>0.17406817398234892</v>
      </c>
      <c r="AT19" t="s">
        <v>74</v>
      </c>
      <c r="AU19" t="s">
        <v>76</v>
      </c>
    </row>
    <row r="21" spans="36:47" x14ac:dyDescent="0.2">
      <c r="AJ21" t="s">
        <v>63</v>
      </c>
      <c r="AK21">
        <f>AQ15</f>
        <v>2.7587633708234523E-3</v>
      </c>
      <c r="AL21">
        <f>AR15</f>
        <v>0.33067668735071676</v>
      </c>
      <c r="AM21">
        <f t="shared" si="35"/>
        <v>0.64481954033389766</v>
      </c>
      <c r="AN21">
        <f t="shared" si="36"/>
        <v>-0.64206077696307418</v>
      </c>
      <c r="AO21">
        <f t="shared" si="37"/>
        <v>0.64757830370472114</v>
      </c>
      <c r="AQ21">
        <f t="shared" ref="AQ21:AQ27" si="38">1.99*AL21</f>
        <v>0.65804660782792634</v>
      </c>
      <c r="AR21">
        <f t="shared" ref="AR21:AR27" si="39">AK21-AQ21</f>
        <v>-0.65528784445710286</v>
      </c>
      <c r="AS21">
        <f t="shared" ref="AS21:AS27" si="40">AK21+AQ21</f>
        <v>0.66080537119874982</v>
      </c>
      <c r="AT21" t="s">
        <v>74</v>
      </c>
    </row>
    <row r="22" spans="36:47" x14ac:dyDescent="0.2">
      <c r="AJ22" t="s">
        <v>58</v>
      </c>
      <c r="AK22">
        <f>AS15</f>
        <v>-11.123369212901574</v>
      </c>
      <c r="AL22">
        <f>AT15</f>
        <v>231.50796879065692</v>
      </c>
      <c r="AM22">
        <f t="shared" si="35"/>
        <v>451.44053914178096</v>
      </c>
      <c r="AN22">
        <f t="shared" si="36"/>
        <v>-462.56390835468255</v>
      </c>
      <c r="AO22">
        <f t="shared" si="37"/>
        <v>440.31716992887937</v>
      </c>
      <c r="AQ22">
        <f t="shared" si="38"/>
        <v>460.70085789340726</v>
      </c>
      <c r="AR22">
        <f t="shared" si="39"/>
        <v>-471.82422710630885</v>
      </c>
      <c r="AS22">
        <f t="shared" si="40"/>
        <v>449.57748868050567</v>
      </c>
      <c r="AT22" t="s">
        <v>74</v>
      </c>
    </row>
    <row r="23" spans="36:47" x14ac:dyDescent="0.2">
      <c r="AJ23" t="s">
        <v>61</v>
      </c>
      <c r="AK23">
        <f>AU15</f>
        <v>-10.662292496845255</v>
      </c>
      <c r="AL23">
        <f>AV15</f>
        <v>178.65433693200322</v>
      </c>
      <c r="AM23">
        <f t="shared" si="35"/>
        <v>348.37595701740628</v>
      </c>
      <c r="AN23">
        <f t="shared" si="36"/>
        <v>-359.03824951425156</v>
      </c>
      <c r="AO23">
        <f t="shared" si="37"/>
        <v>337.713664520561</v>
      </c>
      <c r="AQ23">
        <f t="shared" si="38"/>
        <v>355.52213049468639</v>
      </c>
      <c r="AR23">
        <f t="shared" si="39"/>
        <v>-366.18442299153168</v>
      </c>
      <c r="AS23">
        <f t="shared" si="40"/>
        <v>344.85983799784111</v>
      </c>
      <c r="AT23" t="s">
        <v>74</v>
      </c>
    </row>
    <row r="24" spans="36:47" x14ac:dyDescent="0.2">
      <c r="AJ24" t="s">
        <v>59</v>
      </c>
      <c r="AK24">
        <f>AW15</f>
        <v>0.51731460274267504</v>
      </c>
      <c r="AL24">
        <f>AX15</f>
        <v>0.33269780089088863</v>
      </c>
      <c r="AM24">
        <f t="shared" si="35"/>
        <v>0.64876071173723282</v>
      </c>
      <c r="AN24">
        <f t="shared" si="36"/>
        <v>-0.13144610899455778</v>
      </c>
      <c r="AO24">
        <f t="shared" si="37"/>
        <v>1.1660753144799079</v>
      </c>
      <c r="AQ24">
        <f t="shared" si="38"/>
        <v>0.66206862377286835</v>
      </c>
      <c r="AR24">
        <f t="shared" si="39"/>
        <v>-0.1447540210301933</v>
      </c>
      <c r="AS24">
        <f t="shared" si="40"/>
        <v>1.1793832265155433</v>
      </c>
      <c r="AT24" t="s">
        <v>74</v>
      </c>
    </row>
    <row r="25" spans="36:47" x14ac:dyDescent="0.2">
      <c r="AJ25" t="s">
        <v>62</v>
      </c>
      <c r="AK25">
        <f>AY15</f>
        <v>-0.57891260091787888</v>
      </c>
      <c r="AL25">
        <f>AZ15</f>
        <v>0.549847029322165</v>
      </c>
      <c r="AM25">
        <f t="shared" si="35"/>
        <v>1.0722017071782217</v>
      </c>
      <c r="AN25">
        <f t="shared" si="36"/>
        <v>-1.6511143080961006</v>
      </c>
      <c r="AO25">
        <f t="shared" si="37"/>
        <v>0.49328910626034284</v>
      </c>
      <c r="AQ25">
        <f t="shared" si="38"/>
        <v>1.0941955883511083</v>
      </c>
      <c r="AR25">
        <f t="shared" si="39"/>
        <v>-1.6731081892689872</v>
      </c>
      <c r="AS25">
        <f t="shared" si="40"/>
        <v>0.51528298743322942</v>
      </c>
      <c r="AT25" t="s">
        <v>74</v>
      </c>
    </row>
    <row r="26" spans="36:47" x14ac:dyDescent="0.2">
      <c r="AJ26" t="s">
        <v>60</v>
      </c>
      <c r="AK26">
        <f>BA15</f>
        <v>0.96379422705767115</v>
      </c>
      <c r="AL26">
        <f>BB15</f>
        <v>0.30835157082198317</v>
      </c>
      <c r="AM26">
        <f t="shared" si="35"/>
        <v>0.60128556310286718</v>
      </c>
      <c r="AN26">
        <f t="shared" si="36"/>
        <v>0.36250866395480397</v>
      </c>
      <c r="AO26">
        <f t="shared" si="37"/>
        <v>1.5650797901605382</v>
      </c>
      <c r="AQ26">
        <f t="shared" si="38"/>
        <v>0.61361962593574648</v>
      </c>
      <c r="AR26">
        <f t="shared" si="39"/>
        <v>0.35017460112192467</v>
      </c>
      <c r="AS26">
        <f t="shared" si="40"/>
        <v>1.5774138529934176</v>
      </c>
      <c r="AT26" t="s">
        <v>73</v>
      </c>
    </row>
    <row r="27" spans="36:47" x14ac:dyDescent="0.2">
      <c r="AJ27" t="s">
        <v>69</v>
      </c>
      <c r="AK27">
        <f>BC15</f>
        <v>6.609835004721154E-2</v>
      </c>
      <c r="AL27">
        <f>BD15</f>
        <v>7.908753856001785E-2</v>
      </c>
      <c r="AM27">
        <f t="shared" si="35"/>
        <v>0.15422070019203479</v>
      </c>
      <c r="AN27">
        <f t="shared" si="36"/>
        <v>-8.8122350144823253E-2</v>
      </c>
      <c r="AO27">
        <f t="shared" si="37"/>
        <v>0.22031905023924633</v>
      </c>
      <c r="AQ27">
        <f t="shared" si="38"/>
        <v>0.15738420173443551</v>
      </c>
      <c r="AR27">
        <f t="shared" si="39"/>
        <v>-9.1285851687223973E-2</v>
      </c>
      <c r="AS27">
        <f t="shared" si="40"/>
        <v>0.22348255178164705</v>
      </c>
      <c r="AT27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ModelsCovs_wildboar_dis_ele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2016-03-02T03:44:22Z</dcterms:created>
  <dcterms:modified xsi:type="dcterms:W3CDTF">2016-03-07T18:55:30Z</dcterms:modified>
</cp:coreProperties>
</file>