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32906c935fa0eb4f/models/TITN/"/>
    </mc:Choice>
  </mc:AlternateContent>
  <xr:revisionPtr revIDLastSave="471" documentId="11_F25DC773A252ABDACC104889191A52245ADE58E6" xr6:coauthVersionLast="47" xr6:coauthVersionMax="47" xr10:uidLastSave="{6C43F05D-D6D1-4552-915C-6A23D4F57DBC}"/>
  <bookViews>
    <workbookView xWindow="19070" yWindow="5070" windowWidth="17190" windowHeight="15850" activeTab="1" xr2:uid="{00000000-000D-0000-FFFF-FFFF0000000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4" i="2" l="1"/>
  <c r="E114" i="2"/>
  <c r="D114" i="2"/>
  <c r="C114" i="2"/>
  <c r="B114" i="2"/>
  <c r="F113" i="2"/>
  <c r="E113" i="2"/>
  <c r="D113" i="2"/>
  <c r="C113" i="2"/>
  <c r="B113" i="2"/>
  <c r="F111" i="2"/>
  <c r="E111" i="2"/>
  <c r="D111" i="2"/>
  <c r="C111" i="2"/>
  <c r="B111" i="2"/>
  <c r="F110" i="2"/>
  <c r="E110" i="2"/>
  <c r="D110" i="2"/>
  <c r="C110" i="2"/>
  <c r="B110" i="2"/>
  <c r="D106" i="2"/>
  <c r="C106" i="2"/>
  <c r="B106" i="2"/>
  <c r="F105" i="2"/>
  <c r="F106" i="2" s="1"/>
  <c r="E105" i="2"/>
  <c r="E106" i="2" s="1"/>
  <c r="D105" i="2"/>
  <c r="C105" i="2"/>
  <c r="B105" i="2"/>
  <c r="E100" i="2"/>
  <c r="D100" i="2"/>
  <c r="C100" i="2"/>
  <c r="B100" i="2"/>
  <c r="F100" i="2"/>
  <c r="F92" i="2"/>
  <c r="E92" i="2"/>
  <c r="D92" i="2"/>
  <c r="C92" i="2"/>
  <c r="B92" i="2"/>
  <c r="F85" i="2"/>
  <c r="E85" i="2"/>
  <c r="D85" i="2"/>
  <c r="D93" i="2" s="1"/>
  <c r="C85" i="2"/>
  <c r="C93" i="2" s="1"/>
  <c r="F77" i="2"/>
  <c r="E77" i="2"/>
  <c r="D77" i="2"/>
  <c r="C77" i="2"/>
  <c r="E47" i="2"/>
  <c r="E49" i="2" s="1"/>
  <c r="E53" i="2" s="1"/>
  <c r="E55" i="2" s="1"/>
  <c r="D47" i="2"/>
  <c r="D49" i="2" s="1"/>
  <c r="D53" i="2" s="1"/>
  <c r="D55" i="2" s="1"/>
  <c r="C47" i="2"/>
  <c r="C49" i="2" s="1"/>
  <c r="C53" i="2" s="1"/>
  <c r="C55" i="2" s="1"/>
  <c r="F42" i="2"/>
  <c r="E42" i="2"/>
  <c r="D42" i="2"/>
  <c r="C42" i="2"/>
  <c r="F37" i="2"/>
  <c r="E37" i="2"/>
  <c r="D37" i="2"/>
  <c r="C37" i="2"/>
  <c r="F27" i="2"/>
  <c r="E27" i="2"/>
  <c r="D27" i="2"/>
  <c r="C27" i="2"/>
  <c r="F22" i="2"/>
  <c r="E22" i="2"/>
  <c r="D22" i="2"/>
  <c r="C22" i="2"/>
  <c r="F17" i="2"/>
  <c r="E17" i="2"/>
  <c r="D17" i="2"/>
  <c r="C17" i="2"/>
  <c r="F12" i="2"/>
  <c r="E12" i="2"/>
  <c r="D12" i="2"/>
  <c r="C12" i="2"/>
  <c r="F7" i="2"/>
  <c r="E7" i="2"/>
  <c r="D7" i="2"/>
  <c r="C7" i="2"/>
  <c r="F63" i="2"/>
  <c r="F79" i="2" s="1"/>
  <c r="E63" i="2"/>
  <c r="E79" i="2" s="1"/>
  <c r="E30" i="2"/>
  <c r="D30" i="2"/>
  <c r="D63" i="2" s="1"/>
  <c r="D79" i="2" s="1"/>
  <c r="C30" i="2"/>
  <c r="C63" i="2" s="1"/>
  <c r="C79" i="2" s="1"/>
  <c r="B85" i="2"/>
  <c r="B93" i="2" s="1"/>
  <c r="B77" i="2"/>
  <c r="B27" i="2"/>
  <c r="B22" i="2"/>
  <c r="B17" i="2"/>
  <c r="B12" i="2"/>
  <c r="B7" i="2"/>
  <c r="F30" i="2"/>
  <c r="B30" i="2"/>
  <c r="B63" i="2" s="1"/>
  <c r="B79" i="2" s="1"/>
  <c r="F46" i="2"/>
  <c r="F45" i="2"/>
  <c r="F44" i="2"/>
  <c r="F43" i="2"/>
  <c r="B46" i="2"/>
  <c r="B45" i="2"/>
  <c r="B44" i="2"/>
  <c r="B43" i="2"/>
  <c r="B37" i="2"/>
  <c r="B42" i="2"/>
  <c r="C28" i="2" l="1"/>
  <c r="D28" i="2"/>
  <c r="E28" i="2"/>
  <c r="F28" i="2"/>
  <c r="E93" i="2"/>
  <c r="F47" i="2"/>
  <c r="F49" i="2" s="1"/>
  <c r="F53" i="2" s="1"/>
  <c r="F55" i="2" s="1"/>
  <c r="F57" i="2" s="1"/>
  <c r="F93" i="2"/>
  <c r="C57" i="2"/>
  <c r="C58" i="2"/>
  <c r="D58" i="2"/>
  <c r="D57" i="2"/>
  <c r="E58" i="2"/>
  <c r="E57" i="2"/>
  <c r="B28" i="2"/>
  <c r="B47" i="2"/>
  <c r="B49" i="2" s="1"/>
  <c r="B53" i="2" s="1"/>
  <c r="B55" i="2" s="1"/>
  <c r="F58" i="2" l="1"/>
  <c r="B58" i="2"/>
  <c r="B57" i="2"/>
</calcChain>
</file>

<file path=xl/sharedStrings.xml><?xml version="1.0" encoding="utf-8"?>
<sst xmlns="http://schemas.openxmlformats.org/spreadsheetml/2006/main" count="111" uniqueCount="107">
  <si>
    <t>Headquarters: West Fargo, ND</t>
  </si>
  <si>
    <t># of Dealerships: 151 (2024)</t>
  </si>
  <si>
    <t>One of the largest dealers of agricultural and construction equipment, largest dealer for CNH in the world.</t>
  </si>
  <si>
    <t>Revenue</t>
  </si>
  <si>
    <t>Equipment</t>
  </si>
  <si>
    <t>Parts</t>
  </si>
  <si>
    <t>Service</t>
  </si>
  <si>
    <t>Rental and other</t>
  </si>
  <si>
    <t>Total Rev</t>
  </si>
  <si>
    <t>Q123</t>
  </si>
  <si>
    <t>Q124</t>
  </si>
  <si>
    <t>Equip COGS</t>
  </si>
  <si>
    <t>Parts COGS</t>
  </si>
  <si>
    <t>Service COGS</t>
  </si>
  <si>
    <t>Rental COGS</t>
  </si>
  <si>
    <t>Total COGS</t>
  </si>
  <si>
    <t>Equip GM</t>
  </si>
  <si>
    <t>Parts GM</t>
  </si>
  <si>
    <t>Service GM</t>
  </si>
  <si>
    <t>Rental GM</t>
  </si>
  <si>
    <t>Total GM</t>
  </si>
  <si>
    <t>OpEx</t>
  </si>
  <si>
    <t>OpInc</t>
  </si>
  <si>
    <t>Int and other income</t>
  </si>
  <si>
    <t>Other int exp</t>
  </si>
  <si>
    <t>Floorplan int exp</t>
  </si>
  <si>
    <t>PreTax Inc</t>
  </si>
  <si>
    <t>Ag Equip Rev</t>
  </si>
  <si>
    <t>Const Equip Rev</t>
  </si>
  <si>
    <t>Ag Service Rev</t>
  </si>
  <si>
    <t>Europe Equip Rev</t>
  </si>
  <si>
    <t>Austrailia Equip Rev</t>
  </si>
  <si>
    <t>Total Equip</t>
  </si>
  <si>
    <t>Europe Service Rev</t>
  </si>
  <si>
    <t>Austrailia Service Rev</t>
  </si>
  <si>
    <t>Total Service</t>
  </si>
  <si>
    <t>Ag Parts Rev</t>
  </si>
  <si>
    <t>Const Parts Rev</t>
  </si>
  <si>
    <t>Europe Parts Rev</t>
  </si>
  <si>
    <t>Australia Parts Rev</t>
  </si>
  <si>
    <t>Total Parts</t>
  </si>
  <si>
    <t>Ag Other Rev</t>
  </si>
  <si>
    <t>Const Other Rev</t>
  </si>
  <si>
    <t>Const Service Rev</t>
  </si>
  <si>
    <t>Total Other</t>
  </si>
  <si>
    <t>Europe Other Rev</t>
  </si>
  <si>
    <t>Australia Other Rev</t>
  </si>
  <si>
    <t>Ag Rental</t>
  </si>
  <si>
    <t>Const Rental</t>
  </si>
  <si>
    <t>Europe Rental</t>
  </si>
  <si>
    <t>Australia Rental</t>
  </si>
  <si>
    <t>Total Rental</t>
  </si>
  <si>
    <t>NI</t>
  </si>
  <si>
    <t>D&amp;A</t>
  </si>
  <si>
    <t>Def IncTax</t>
  </si>
  <si>
    <t>Stock-based comp</t>
  </si>
  <si>
    <t>Non-cash int</t>
  </si>
  <si>
    <t>Other</t>
  </si>
  <si>
    <t>Delta AR</t>
  </si>
  <si>
    <t>Delta Prepays and other</t>
  </si>
  <si>
    <t>Delta Inventories</t>
  </si>
  <si>
    <t>Delta Floorplan payable</t>
  </si>
  <si>
    <t>Delta def rev</t>
  </si>
  <si>
    <t>Delta AP</t>
  </si>
  <si>
    <t>CFFO</t>
  </si>
  <si>
    <t>Prov for IncTax</t>
  </si>
  <si>
    <t>Net income</t>
  </si>
  <si>
    <t>EPS Basic</t>
  </si>
  <si>
    <t>EPS Diluted</t>
  </si>
  <si>
    <t>Basic Shares</t>
  </si>
  <si>
    <t>Diluted Shares</t>
  </si>
  <si>
    <t>Cash</t>
  </si>
  <si>
    <t>AR</t>
  </si>
  <si>
    <t>Inv</t>
  </si>
  <si>
    <t>Prepays</t>
  </si>
  <si>
    <t>Current Assets</t>
  </si>
  <si>
    <t>Q223</t>
  </si>
  <si>
    <t>Q323</t>
  </si>
  <si>
    <t>Q423</t>
  </si>
  <si>
    <t>PPE</t>
  </si>
  <si>
    <t>OpLease Assets</t>
  </si>
  <si>
    <t>Goodwill</t>
  </si>
  <si>
    <t>Intangibles</t>
  </si>
  <si>
    <t>Total Noncurrent</t>
  </si>
  <si>
    <t>Total Assets</t>
  </si>
  <si>
    <t>Balance Sheet</t>
  </si>
  <si>
    <t>Cash flow</t>
  </si>
  <si>
    <t>Inc Statement</t>
  </si>
  <si>
    <t>AP</t>
  </si>
  <si>
    <t>Floorplan</t>
  </si>
  <si>
    <t>CPLTD</t>
  </si>
  <si>
    <t>Curr OpLease</t>
  </si>
  <si>
    <t>Def Rev</t>
  </si>
  <si>
    <t>Accrued Exp</t>
  </si>
  <si>
    <t>Current Libs</t>
  </si>
  <si>
    <t>LTD</t>
  </si>
  <si>
    <t>OpLease</t>
  </si>
  <si>
    <t>Other LT Libs</t>
  </si>
  <si>
    <t>Total LT Libs</t>
  </si>
  <si>
    <t>Total Libs</t>
  </si>
  <si>
    <t>Capital</t>
  </si>
  <si>
    <t>Ret Earnings</t>
  </si>
  <si>
    <t>Other Inc</t>
  </si>
  <si>
    <t>Total Equity</t>
  </si>
  <si>
    <t>Lib+Equity</t>
  </si>
  <si>
    <t>Floorplan Margin</t>
  </si>
  <si>
    <t>Floorplan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</si>
</sst>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Font="1"/>
    <xf numFmtId="164" fontId="0" fillId="0" borderId="0" xfId="0" applyNumberFormat="1" applyFont="1"/>
    <xf numFmtId="3" fontId="0" fillId="0" borderId="0" xfId="0" applyNumberFormat="1" applyFont="1"/>
    <xf numFmtId="165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workbookViewId="0">
      <selection activeCell="B6" sqref="B6"/>
    </sheetView>
  </sheetViews>
  <sheetFormatPr defaultRowHeight="14.5" x14ac:dyDescent="0.35"/>
  <sheetData>
    <row r="2" spans="2:2" x14ac:dyDescent="0.35">
      <c r="B2" t="s">
        <v>2</v>
      </c>
    </row>
    <row r="3" spans="2:2" x14ac:dyDescent="0.35">
      <c r="B3" t="s">
        <v>0</v>
      </c>
    </row>
    <row r="4" spans="2:2" x14ac:dyDescent="0.35"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6758-3054-45BD-A746-0979BE500444}">
  <dimension ref="A1:F114"/>
  <sheetViews>
    <sheetView tabSelected="1" workbookViewId="0">
      <selection activeCell="H93" sqref="H93"/>
    </sheetView>
  </sheetViews>
  <sheetFormatPr defaultRowHeight="14.5" x14ac:dyDescent="0.35"/>
  <cols>
    <col min="1" max="1" width="18.453125" bestFit="1" customWidth="1"/>
    <col min="2" max="2" width="9.1796875" bestFit="1" customWidth="1"/>
    <col min="3" max="4" width="8.90625" customWidth="1"/>
    <col min="5" max="5" width="12.453125" bestFit="1" customWidth="1"/>
    <col min="6" max="6" width="12.26953125" bestFit="1" customWidth="1"/>
  </cols>
  <sheetData>
    <row r="1" spans="1:6" s="1" customFormat="1" x14ac:dyDescent="0.35">
      <c r="B1" s="1" t="s">
        <v>9</v>
      </c>
      <c r="C1" s="1" t="s">
        <v>76</v>
      </c>
      <c r="D1" s="1" t="s">
        <v>77</v>
      </c>
      <c r="E1" s="1" t="s">
        <v>78</v>
      </c>
      <c r="F1" s="1" t="s">
        <v>10</v>
      </c>
    </row>
    <row r="3" spans="1:6" x14ac:dyDescent="0.35">
      <c r="A3" t="s">
        <v>27</v>
      </c>
      <c r="B3" s="2">
        <v>325660</v>
      </c>
      <c r="C3" s="2"/>
      <c r="D3" s="2"/>
      <c r="E3" s="2"/>
      <c r="F3" s="2">
        <v>338713</v>
      </c>
    </row>
    <row r="4" spans="1:6" x14ac:dyDescent="0.35">
      <c r="A4" t="s">
        <v>28</v>
      </c>
      <c r="B4" s="2">
        <v>45458</v>
      </c>
      <c r="C4" s="2"/>
      <c r="D4" s="2"/>
      <c r="E4" s="2"/>
      <c r="F4" s="2">
        <v>47095</v>
      </c>
    </row>
    <row r="5" spans="1:6" x14ac:dyDescent="0.35">
      <c r="A5" t="s">
        <v>30</v>
      </c>
      <c r="B5" s="2">
        <v>58258</v>
      </c>
      <c r="C5" s="2"/>
      <c r="D5" s="2"/>
      <c r="E5" s="2"/>
      <c r="F5" s="2">
        <v>47499</v>
      </c>
    </row>
    <row r="6" spans="1:6" x14ac:dyDescent="0.35">
      <c r="A6" t="s">
        <v>31</v>
      </c>
      <c r="B6" s="2"/>
      <c r="C6" s="2"/>
      <c r="D6" s="2"/>
      <c r="E6" s="2"/>
      <c r="F6" s="2">
        <v>34782</v>
      </c>
    </row>
    <row r="7" spans="1:6" s="1" customFormat="1" x14ac:dyDescent="0.35">
      <c r="A7" s="1" t="s">
        <v>32</v>
      </c>
      <c r="B7" s="3">
        <f>SUM(B3:B6)</f>
        <v>429376</v>
      </c>
      <c r="C7" s="3">
        <f t="shared" ref="C7:F7" si="0">SUM(C3:C6)</f>
        <v>0</v>
      </c>
      <c r="D7" s="3">
        <f t="shared" si="0"/>
        <v>0</v>
      </c>
      <c r="E7" s="3">
        <f t="shared" si="0"/>
        <v>0</v>
      </c>
      <c r="F7" s="3">
        <f t="shared" si="0"/>
        <v>468089</v>
      </c>
    </row>
    <row r="8" spans="1:6" s="4" customFormat="1" x14ac:dyDescent="0.35">
      <c r="A8" s="4" t="s">
        <v>36</v>
      </c>
      <c r="B8" s="5">
        <v>69547</v>
      </c>
      <c r="C8" s="5"/>
      <c r="D8" s="5"/>
      <c r="E8" s="5"/>
      <c r="F8" s="5">
        <v>74965</v>
      </c>
    </row>
    <row r="9" spans="1:6" s="4" customFormat="1" x14ac:dyDescent="0.35">
      <c r="A9" s="4" t="s">
        <v>37</v>
      </c>
      <c r="B9" s="5">
        <v>13664</v>
      </c>
      <c r="C9" s="5"/>
      <c r="D9" s="5"/>
      <c r="E9" s="5"/>
      <c r="F9" s="5">
        <v>11830</v>
      </c>
    </row>
    <row r="10" spans="1:6" s="4" customFormat="1" x14ac:dyDescent="0.35">
      <c r="A10" s="4" t="s">
        <v>38</v>
      </c>
      <c r="B10" s="5">
        <v>13395</v>
      </c>
      <c r="C10" s="5"/>
      <c r="D10" s="5"/>
      <c r="E10" s="5"/>
      <c r="F10" s="5">
        <v>14524</v>
      </c>
    </row>
    <row r="11" spans="1:6" s="4" customFormat="1" x14ac:dyDescent="0.35">
      <c r="A11" s="4" t="s">
        <v>39</v>
      </c>
      <c r="B11" s="5"/>
      <c r="C11" s="5"/>
      <c r="D11" s="5"/>
      <c r="E11" s="5"/>
      <c r="F11" s="5">
        <v>6907</v>
      </c>
    </row>
    <row r="12" spans="1:6" s="1" customFormat="1" x14ac:dyDescent="0.35">
      <c r="A12" s="1" t="s">
        <v>40</v>
      </c>
      <c r="B12" s="3">
        <f>SUM(B8:B11)</f>
        <v>96606</v>
      </c>
      <c r="C12" s="3">
        <f t="shared" ref="C12:F12" si="1">SUM(C8:C11)</f>
        <v>0</v>
      </c>
      <c r="D12" s="3">
        <f t="shared" si="1"/>
        <v>0</v>
      </c>
      <c r="E12" s="3">
        <f t="shared" si="1"/>
        <v>0</v>
      </c>
      <c r="F12" s="3">
        <f t="shared" si="1"/>
        <v>108226</v>
      </c>
    </row>
    <row r="13" spans="1:6" x14ac:dyDescent="0.35">
      <c r="A13" t="s">
        <v>29</v>
      </c>
      <c r="B13" s="2">
        <v>26266</v>
      </c>
      <c r="C13" s="2"/>
      <c r="D13" s="2"/>
      <c r="E13" s="2"/>
      <c r="F13" s="2">
        <v>32943</v>
      </c>
    </row>
    <row r="14" spans="1:6" x14ac:dyDescent="0.35">
      <c r="A14" t="s">
        <v>43</v>
      </c>
      <c r="B14" s="2">
        <v>6336</v>
      </c>
      <c r="C14" s="2"/>
      <c r="D14" s="2"/>
      <c r="E14" s="2"/>
      <c r="F14" s="2">
        <v>6800</v>
      </c>
    </row>
    <row r="15" spans="1:6" x14ac:dyDescent="0.35">
      <c r="A15" t="s">
        <v>33</v>
      </c>
      <c r="B15" s="2">
        <v>2331</v>
      </c>
      <c r="C15" s="2"/>
      <c r="D15" s="2"/>
      <c r="E15" s="2"/>
      <c r="F15" s="2">
        <v>2757</v>
      </c>
    </row>
    <row r="16" spans="1:6" x14ac:dyDescent="0.35">
      <c r="A16" t="s">
        <v>34</v>
      </c>
      <c r="B16" s="2"/>
      <c r="C16" s="2"/>
      <c r="D16" s="2"/>
      <c r="E16" s="2"/>
      <c r="F16" s="2">
        <v>2579</v>
      </c>
    </row>
    <row r="17" spans="1:6" s="1" customFormat="1" x14ac:dyDescent="0.35">
      <c r="A17" s="1" t="s">
        <v>35</v>
      </c>
      <c r="B17" s="3">
        <f>SUM(B13:B16)</f>
        <v>34933</v>
      </c>
      <c r="C17" s="3">
        <f t="shared" ref="C17:F17" si="2">SUM(C13:C16)</f>
        <v>0</v>
      </c>
      <c r="D17" s="3">
        <f t="shared" si="2"/>
        <v>0</v>
      </c>
      <c r="E17" s="3">
        <f t="shared" si="2"/>
        <v>0</v>
      </c>
      <c r="F17" s="3">
        <f t="shared" si="2"/>
        <v>45079</v>
      </c>
    </row>
    <row r="18" spans="1:6" s="4" customFormat="1" x14ac:dyDescent="0.35">
      <c r="A18" s="4" t="s">
        <v>41</v>
      </c>
      <c r="B18" s="5">
        <v>1167</v>
      </c>
      <c r="C18" s="5"/>
      <c r="D18" s="5"/>
      <c r="E18" s="5"/>
      <c r="F18" s="5">
        <v>875</v>
      </c>
    </row>
    <row r="19" spans="1:6" s="4" customFormat="1" x14ac:dyDescent="0.35">
      <c r="A19" s="4" t="s">
        <v>42</v>
      </c>
      <c r="B19" s="5">
        <v>360</v>
      </c>
      <c r="C19" s="5"/>
      <c r="D19" s="5"/>
      <c r="E19" s="5"/>
      <c r="F19" s="5">
        <v>316</v>
      </c>
    </row>
    <row r="20" spans="1:6" s="4" customFormat="1" x14ac:dyDescent="0.35">
      <c r="A20" s="4" t="s">
        <v>45</v>
      </c>
      <c r="B20" s="5">
        <v>359</v>
      </c>
      <c r="C20" s="5"/>
      <c r="D20" s="5"/>
      <c r="E20" s="5"/>
      <c r="F20" s="5">
        <v>153</v>
      </c>
    </row>
    <row r="21" spans="1:6" s="4" customFormat="1" x14ac:dyDescent="0.35">
      <c r="A21" s="4" t="s">
        <v>46</v>
      </c>
      <c r="B21" s="5"/>
      <c r="C21" s="5"/>
      <c r="D21" s="5"/>
      <c r="E21" s="5"/>
      <c r="F21" s="5">
        <v>151</v>
      </c>
    </row>
    <row r="22" spans="1:6" s="1" customFormat="1" x14ac:dyDescent="0.35">
      <c r="A22" s="1" t="s">
        <v>44</v>
      </c>
      <c r="B22" s="3">
        <f>SUM(B18:B21)</f>
        <v>1886</v>
      </c>
      <c r="C22" s="3">
        <f t="shared" ref="C22:F22" si="3">SUM(C18:C21)</f>
        <v>0</v>
      </c>
      <c r="D22" s="3">
        <f t="shared" si="3"/>
        <v>0</v>
      </c>
      <c r="E22" s="3">
        <f t="shared" si="3"/>
        <v>0</v>
      </c>
      <c r="F22" s="3">
        <f t="shared" si="3"/>
        <v>1495</v>
      </c>
    </row>
    <row r="23" spans="1:6" s="4" customFormat="1" x14ac:dyDescent="0.35">
      <c r="A23" s="4" t="s">
        <v>47</v>
      </c>
      <c r="B23" s="5">
        <v>555</v>
      </c>
      <c r="C23" s="5"/>
      <c r="D23" s="5"/>
      <c r="E23" s="5"/>
      <c r="F23" s="5">
        <v>191</v>
      </c>
    </row>
    <row r="24" spans="1:6" s="4" customFormat="1" x14ac:dyDescent="0.35">
      <c r="A24" s="4" t="s">
        <v>48</v>
      </c>
      <c r="B24" s="5">
        <v>6178</v>
      </c>
      <c r="C24" s="5"/>
      <c r="D24" s="5"/>
      <c r="E24" s="5"/>
      <c r="F24" s="5">
        <v>5451</v>
      </c>
    </row>
    <row r="25" spans="1:6" s="4" customFormat="1" x14ac:dyDescent="0.35">
      <c r="A25" s="4" t="s">
        <v>49</v>
      </c>
      <c r="B25" s="5">
        <v>97</v>
      </c>
      <c r="C25" s="5"/>
      <c r="D25" s="5"/>
      <c r="E25" s="5"/>
      <c r="F25" s="5">
        <v>172</v>
      </c>
    </row>
    <row r="26" spans="1:6" s="4" customFormat="1" x14ac:dyDescent="0.35">
      <c r="A26" s="4" t="s">
        <v>50</v>
      </c>
      <c r="B26" s="5"/>
      <c r="C26" s="5"/>
      <c r="D26" s="5"/>
      <c r="E26" s="5"/>
      <c r="F26" s="5">
        <v>0</v>
      </c>
    </row>
    <row r="27" spans="1:6" x14ac:dyDescent="0.35">
      <c r="A27" s="1" t="s">
        <v>51</v>
      </c>
      <c r="B27" s="3">
        <f>SUM(B23:B26)</f>
        <v>6830</v>
      </c>
      <c r="C27" s="3">
        <f t="shared" ref="C27:F27" si="4">SUM(C23:C26)</f>
        <v>0</v>
      </c>
      <c r="D27" s="3">
        <f t="shared" si="4"/>
        <v>0</v>
      </c>
      <c r="E27" s="3">
        <f t="shared" si="4"/>
        <v>0</v>
      </c>
      <c r="F27" s="3">
        <f t="shared" si="4"/>
        <v>5814</v>
      </c>
    </row>
    <row r="28" spans="1:6" s="1" customFormat="1" x14ac:dyDescent="0.35">
      <c r="A28" s="1" t="s">
        <v>8</v>
      </c>
      <c r="B28" s="3">
        <f>B27+B22+B17+B12+B7</f>
        <v>569631</v>
      </c>
      <c r="C28" s="3">
        <f t="shared" ref="C28:F28" si="5">C27+C22+C17+C12+C7</f>
        <v>0</v>
      </c>
      <c r="D28" s="3">
        <f t="shared" si="5"/>
        <v>0</v>
      </c>
      <c r="E28" s="3">
        <f t="shared" si="5"/>
        <v>0</v>
      </c>
      <c r="F28" s="3">
        <f t="shared" si="5"/>
        <v>628703</v>
      </c>
    </row>
    <row r="29" spans="1:6" x14ac:dyDescent="0.35">
      <c r="A29" s="4"/>
    </row>
    <row r="30" spans="1:6" s="1" customFormat="1" x14ac:dyDescent="0.35">
      <c r="B30" s="1" t="str">
        <f>B1</f>
        <v>Q123</v>
      </c>
      <c r="C30" s="1" t="str">
        <f t="shared" ref="C30:E30" si="6">C1</f>
        <v>Q223</v>
      </c>
      <c r="D30" s="1" t="str">
        <f t="shared" si="6"/>
        <v>Q323</v>
      </c>
      <c r="E30" s="1" t="str">
        <f t="shared" si="6"/>
        <v>Q423</v>
      </c>
      <c r="F30" s="1" t="str">
        <f>F1</f>
        <v>Q124</v>
      </c>
    </row>
    <row r="31" spans="1:6" x14ac:dyDescent="0.35">
      <c r="A31" s="1" t="s">
        <v>87</v>
      </c>
    </row>
    <row r="32" spans="1:6" s="1" customFormat="1" x14ac:dyDescent="0.35">
      <c r="A32" s="1" t="s">
        <v>3</v>
      </c>
    </row>
    <row r="33" spans="1:6" x14ac:dyDescent="0.35">
      <c r="A33" t="s">
        <v>4</v>
      </c>
      <c r="B33" s="2">
        <v>429376</v>
      </c>
      <c r="C33" s="2"/>
      <c r="D33" s="2"/>
      <c r="E33" s="2"/>
      <c r="F33" s="2">
        <v>468089</v>
      </c>
    </row>
    <row r="34" spans="1:6" x14ac:dyDescent="0.35">
      <c r="A34" t="s">
        <v>5</v>
      </c>
      <c r="B34" s="2">
        <v>96606</v>
      </c>
      <c r="C34" s="2"/>
      <c r="D34" s="2"/>
      <c r="E34" s="2"/>
      <c r="F34" s="2">
        <v>108226</v>
      </c>
    </row>
    <row r="35" spans="1:6" x14ac:dyDescent="0.35">
      <c r="A35" t="s">
        <v>6</v>
      </c>
      <c r="B35" s="2">
        <v>34933</v>
      </c>
      <c r="C35" s="2"/>
      <c r="D35" s="2"/>
      <c r="E35" s="2"/>
      <c r="F35" s="2">
        <v>45079</v>
      </c>
    </row>
    <row r="36" spans="1:6" x14ac:dyDescent="0.35">
      <c r="A36" t="s">
        <v>7</v>
      </c>
      <c r="B36" s="2">
        <v>8716</v>
      </c>
      <c r="C36" s="2"/>
      <c r="D36" s="2"/>
      <c r="E36" s="2"/>
      <c r="F36" s="2">
        <v>7309</v>
      </c>
    </row>
    <row r="37" spans="1:6" s="1" customFormat="1" x14ac:dyDescent="0.35">
      <c r="A37" s="1" t="s">
        <v>8</v>
      </c>
      <c r="B37" s="3">
        <f>SUM(B33:B36)</f>
        <v>569631</v>
      </c>
      <c r="C37" s="3">
        <f t="shared" ref="C37:F37" si="7">SUM(C33:C36)</f>
        <v>0</v>
      </c>
      <c r="D37" s="3">
        <f t="shared" si="7"/>
        <v>0</v>
      </c>
      <c r="E37" s="3">
        <f t="shared" si="7"/>
        <v>0</v>
      </c>
      <c r="F37" s="3">
        <f t="shared" si="7"/>
        <v>628703</v>
      </c>
    </row>
    <row r="38" spans="1:6" x14ac:dyDescent="0.35">
      <c r="A38" t="s">
        <v>11</v>
      </c>
      <c r="B38" s="2">
        <v>368262</v>
      </c>
      <c r="C38" s="2"/>
      <c r="D38" s="2"/>
      <c r="E38" s="2"/>
      <c r="F38" s="2">
        <v>412239</v>
      </c>
    </row>
    <row r="39" spans="1:6" x14ac:dyDescent="0.35">
      <c r="A39" t="s">
        <v>12</v>
      </c>
      <c r="B39" s="2">
        <v>65103</v>
      </c>
      <c r="C39" s="2"/>
      <c r="D39" s="2"/>
      <c r="E39" s="2"/>
      <c r="F39" s="2">
        <v>73151</v>
      </c>
    </row>
    <row r="40" spans="1:6" x14ac:dyDescent="0.35">
      <c r="A40" t="s">
        <v>13</v>
      </c>
      <c r="B40" s="2">
        <v>12409</v>
      </c>
      <c r="C40" s="2"/>
      <c r="D40" s="2"/>
      <c r="E40" s="2"/>
      <c r="F40" s="2">
        <v>16776</v>
      </c>
    </row>
    <row r="41" spans="1:6" x14ac:dyDescent="0.35">
      <c r="A41" t="s">
        <v>14</v>
      </c>
      <c r="B41" s="2">
        <v>5277</v>
      </c>
      <c r="C41" s="2"/>
      <c r="D41" s="2"/>
      <c r="E41" s="2"/>
      <c r="F41" s="2">
        <v>4782</v>
      </c>
    </row>
    <row r="42" spans="1:6" s="1" customFormat="1" x14ac:dyDescent="0.35">
      <c r="A42" s="1" t="s">
        <v>15</v>
      </c>
      <c r="B42" s="3">
        <f>SUM(B38:B41)</f>
        <v>451051</v>
      </c>
      <c r="C42" s="3">
        <f t="shared" ref="C42:F42" si="8">SUM(C38:C41)</f>
        <v>0</v>
      </c>
      <c r="D42" s="3">
        <f t="shared" si="8"/>
        <v>0</v>
      </c>
      <c r="E42" s="3">
        <f t="shared" si="8"/>
        <v>0</v>
      </c>
      <c r="F42" s="3">
        <f t="shared" si="8"/>
        <v>506948</v>
      </c>
    </row>
    <row r="43" spans="1:6" x14ac:dyDescent="0.35">
      <c r="A43" t="s">
        <v>16</v>
      </c>
      <c r="B43" s="2">
        <f>B33-B38</f>
        <v>61114</v>
      </c>
      <c r="C43" s="2"/>
      <c r="D43" s="2"/>
      <c r="E43" s="2"/>
      <c r="F43" s="2">
        <f>F33-F38</f>
        <v>55850</v>
      </c>
    </row>
    <row r="44" spans="1:6" x14ac:dyDescent="0.35">
      <c r="A44" t="s">
        <v>17</v>
      </c>
      <c r="B44" s="2">
        <f t="shared" ref="B44:F46" si="9">B34-B39</f>
        <v>31503</v>
      </c>
      <c r="C44" s="2"/>
      <c r="D44" s="2"/>
      <c r="E44" s="2"/>
      <c r="F44" s="2">
        <f t="shared" si="9"/>
        <v>35075</v>
      </c>
    </row>
    <row r="45" spans="1:6" x14ac:dyDescent="0.35">
      <c r="A45" t="s">
        <v>18</v>
      </c>
      <c r="B45" s="2">
        <f t="shared" si="9"/>
        <v>22524</v>
      </c>
      <c r="C45" s="2"/>
      <c r="D45" s="2"/>
      <c r="E45" s="2"/>
      <c r="F45" s="2">
        <f t="shared" si="9"/>
        <v>28303</v>
      </c>
    </row>
    <row r="46" spans="1:6" x14ac:dyDescent="0.35">
      <c r="A46" t="s">
        <v>19</v>
      </c>
      <c r="B46" s="2">
        <f t="shared" si="9"/>
        <v>3439</v>
      </c>
      <c r="C46" s="2"/>
      <c r="D46" s="2"/>
      <c r="E46" s="2"/>
      <c r="F46" s="2">
        <f t="shared" si="9"/>
        <v>2527</v>
      </c>
    </row>
    <row r="47" spans="1:6" s="1" customFormat="1" x14ac:dyDescent="0.35">
      <c r="A47" s="1" t="s">
        <v>20</v>
      </c>
      <c r="B47" s="3">
        <f>SUM(B43:B46)</f>
        <v>118580</v>
      </c>
      <c r="C47" s="3">
        <f t="shared" ref="C47:F47" si="10">SUM(C43:C46)</f>
        <v>0</v>
      </c>
      <c r="D47" s="3">
        <f t="shared" si="10"/>
        <v>0</v>
      </c>
      <c r="E47" s="3">
        <f t="shared" si="10"/>
        <v>0</v>
      </c>
      <c r="F47" s="3">
        <f t="shared" si="10"/>
        <v>121755</v>
      </c>
    </row>
    <row r="48" spans="1:6" x14ac:dyDescent="0.35">
      <c r="A48" t="s">
        <v>21</v>
      </c>
      <c r="B48" s="2">
        <v>81315</v>
      </c>
      <c r="C48" s="2"/>
      <c r="D48" s="2"/>
      <c r="E48" s="2"/>
      <c r="F48" s="2">
        <v>99158</v>
      </c>
    </row>
    <row r="49" spans="1:6" s="1" customFormat="1" x14ac:dyDescent="0.35">
      <c r="A49" s="1" t="s">
        <v>22</v>
      </c>
      <c r="B49" s="3">
        <f>B47-B48</f>
        <v>37265</v>
      </c>
      <c r="C49" s="3">
        <f t="shared" ref="C49:F49" si="11">C47-C48</f>
        <v>0</v>
      </c>
      <c r="D49" s="3">
        <f t="shared" si="11"/>
        <v>0</v>
      </c>
      <c r="E49" s="3">
        <f t="shared" si="11"/>
        <v>0</v>
      </c>
      <c r="F49" s="3">
        <f t="shared" si="11"/>
        <v>22597</v>
      </c>
    </row>
    <row r="50" spans="1:6" s="4" customFormat="1" x14ac:dyDescent="0.35">
      <c r="A50" s="4" t="s">
        <v>23</v>
      </c>
      <c r="B50" s="5">
        <v>720</v>
      </c>
      <c r="C50" s="5"/>
      <c r="D50" s="5"/>
      <c r="E50" s="5"/>
      <c r="F50" s="5">
        <v>-288</v>
      </c>
    </row>
    <row r="51" spans="1:6" s="4" customFormat="1" x14ac:dyDescent="0.35">
      <c r="A51" s="4" t="s">
        <v>25</v>
      </c>
      <c r="B51" s="5">
        <v>-1272</v>
      </c>
      <c r="C51" s="5"/>
      <c r="D51" s="5"/>
      <c r="E51" s="5"/>
      <c r="F51" s="5">
        <v>-7064</v>
      </c>
    </row>
    <row r="52" spans="1:6" s="4" customFormat="1" x14ac:dyDescent="0.35">
      <c r="A52" s="4" t="s">
        <v>24</v>
      </c>
      <c r="B52" s="5">
        <v>-1274</v>
      </c>
      <c r="C52" s="5"/>
      <c r="D52" s="5"/>
      <c r="E52" s="5"/>
      <c r="F52" s="5">
        <v>-2459</v>
      </c>
    </row>
    <row r="53" spans="1:6" s="1" customFormat="1" x14ac:dyDescent="0.35">
      <c r="A53" s="1" t="s">
        <v>26</v>
      </c>
      <c r="B53" s="3">
        <f>B49+SUM(B50:B52)</f>
        <v>35439</v>
      </c>
      <c r="C53" s="3">
        <f t="shared" ref="C53:F53" si="12">C49+SUM(C50:C52)</f>
        <v>0</v>
      </c>
      <c r="D53" s="3">
        <f t="shared" si="12"/>
        <v>0</v>
      </c>
      <c r="E53" s="3">
        <f t="shared" si="12"/>
        <v>0</v>
      </c>
      <c r="F53" s="3">
        <f t="shared" si="12"/>
        <v>12786</v>
      </c>
    </row>
    <row r="54" spans="1:6" s="4" customFormat="1" x14ac:dyDescent="0.35">
      <c r="A54" s="4" t="s">
        <v>65</v>
      </c>
      <c r="B54" s="5">
        <v>8474</v>
      </c>
      <c r="C54" s="5"/>
      <c r="D54" s="5"/>
      <c r="E54" s="5"/>
      <c r="F54" s="5">
        <v>3345</v>
      </c>
    </row>
    <row r="55" spans="1:6" s="1" customFormat="1" x14ac:dyDescent="0.35">
      <c r="A55" s="1" t="s">
        <v>66</v>
      </c>
      <c r="B55" s="3">
        <f>B53-B54</f>
        <v>26965</v>
      </c>
      <c r="C55" s="3">
        <f t="shared" ref="C55:F55" si="13">C53-C54</f>
        <v>0</v>
      </c>
      <c r="D55" s="3">
        <f t="shared" si="13"/>
        <v>0</v>
      </c>
      <c r="E55" s="3">
        <f t="shared" si="13"/>
        <v>0</v>
      </c>
      <c r="F55" s="3">
        <f t="shared" si="13"/>
        <v>9441</v>
      </c>
    </row>
    <row r="56" spans="1:6" s="1" customFormat="1" x14ac:dyDescent="0.35">
      <c r="B56" s="3"/>
      <c r="C56" s="3"/>
      <c r="D56" s="3"/>
      <c r="E56" s="3"/>
      <c r="F56" s="3"/>
    </row>
    <row r="57" spans="1:6" s="7" customFormat="1" x14ac:dyDescent="0.35">
      <c r="A57" s="1" t="s">
        <v>67</v>
      </c>
      <c r="B57" s="7">
        <f>B55/B60</f>
        <v>1.2015952943273474</v>
      </c>
      <c r="C57" s="7" t="e">
        <f t="shared" ref="C57:F57" si="14">C55/C60</f>
        <v>#DIV/0!</v>
      </c>
      <c r="D57" s="7" t="e">
        <f t="shared" si="14"/>
        <v>#DIV/0!</v>
      </c>
      <c r="E57" s="7" t="e">
        <f t="shared" si="14"/>
        <v>#DIV/0!</v>
      </c>
      <c r="F57" s="7">
        <f t="shared" si="14"/>
        <v>0.41881820601543784</v>
      </c>
    </row>
    <row r="58" spans="1:6" s="7" customFormat="1" x14ac:dyDescent="0.35">
      <c r="A58" s="1" t="s">
        <v>68</v>
      </c>
      <c r="B58" s="7">
        <f>B55/B61</f>
        <v>1.201220598717035</v>
      </c>
      <c r="C58" s="7" t="e">
        <f t="shared" ref="C58:F58" si="15">C55/C61</f>
        <v>#DIV/0!</v>
      </c>
      <c r="D58" s="7" t="e">
        <f t="shared" si="15"/>
        <v>#DIV/0!</v>
      </c>
      <c r="E58" s="7" t="e">
        <f t="shared" si="15"/>
        <v>#DIV/0!</v>
      </c>
      <c r="F58" s="7">
        <f t="shared" si="15"/>
        <v>0.41874390135722522</v>
      </c>
    </row>
    <row r="59" spans="1:6" s="1" customFormat="1" x14ac:dyDescent="0.35">
      <c r="B59" s="3"/>
      <c r="C59" s="3"/>
      <c r="D59" s="3"/>
      <c r="E59" s="3"/>
      <c r="F59" s="3"/>
    </row>
    <row r="60" spans="1:6" s="6" customFormat="1" x14ac:dyDescent="0.35">
      <c r="A60" s="4" t="s">
        <v>69</v>
      </c>
      <c r="B60" s="6">
        <v>22441</v>
      </c>
      <c r="F60" s="6">
        <v>22542</v>
      </c>
    </row>
    <row r="61" spans="1:6" s="6" customFormat="1" x14ac:dyDescent="0.35">
      <c r="A61" s="4" t="s">
        <v>70</v>
      </c>
      <c r="B61" s="6">
        <v>22448</v>
      </c>
      <c r="F61" s="6">
        <v>22546</v>
      </c>
    </row>
    <row r="62" spans="1:6" s="1" customFormat="1" x14ac:dyDescent="0.35">
      <c r="B62" s="3"/>
      <c r="C62" s="3"/>
      <c r="D62" s="3"/>
      <c r="E62" s="3"/>
      <c r="F62" s="3"/>
    </row>
    <row r="63" spans="1:6" s="1" customFormat="1" x14ac:dyDescent="0.35">
      <c r="B63" s="1" t="str">
        <f>B30</f>
        <v>Q123</v>
      </c>
      <c r="C63" s="1" t="str">
        <f t="shared" ref="C63:F63" si="16">C30</f>
        <v>Q223</v>
      </c>
      <c r="D63" s="1" t="str">
        <f t="shared" si="16"/>
        <v>Q323</v>
      </c>
      <c r="E63" s="1" t="str">
        <f t="shared" si="16"/>
        <v>Q423</v>
      </c>
      <c r="F63" s="1" t="str">
        <f t="shared" si="16"/>
        <v>Q124</v>
      </c>
    </row>
    <row r="64" spans="1:6" s="1" customFormat="1" x14ac:dyDescent="0.35">
      <c r="A64" s="1" t="s">
        <v>86</v>
      </c>
    </row>
    <row r="65" spans="1:6" x14ac:dyDescent="0.35">
      <c r="A65" t="s">
        <v>52</v>
      </c>
      <c r="B65" s="2">
        <v>26965</v>
      </c>
      <c r="C65" s="2"/>
      <c r="D65" s="2"/>
      <c r="E65" s="2"/>
      <c r="F65" s="2">
        <v>9441</v>
      </c>
    </row>
    <row r="66" spans="1:6" s="4" customFormat="1" x14ac:dyDescent="0.35">
      <c r="A66" s="4" t="s">
        <v>53</v>
      </c>
      <c r="B66" s="5">
        <v>6948</v>
      </c>
      <c r="C66" s="5"/>
      <c r="D66" s="5"/>
      <c r="E66" s="5"/>
      <c r="F66" s="5">
        <v>8715</v>
      </c>
    </row>
    <row r="67" spans="1:6" s="4" customFormat="1" x14ac:dyDescent="0.35">
      <c r="A67" s="4" t="s">
        <v>54</v>
      </c>
      <c r="B67" s="5">
        <v>-904</v>
      </c>
      <c r="C67" s="5"/>
      <c r="D67" s="5"/>
      <c r="E67" s="5"/>
      <c r="F67" s="5">
        <v>-379</v>
      </c>
    </row>
    <row r="68" spans="1:6" s="4" customFormat="1" x14ac:dyDescent="0.35">
      <c r="A68" s="4" t="s">
        <v>55</v>
      </c>
      <c r="B68" s="5">
        <v>659</v>
      </c>
      <c r="C68" s="5"/>
      <c r="D68" s="5"/>
      <c r="E68" s="5"/>
      <c r="F68" s="5">
        <v>837</v>
      </c>
    </row>
    <row r="69" spans="1:6" s="4" customFormat="1" x14ac:dyDescent="0.35">
      <c r="A69" s="4" t="s">
        <v>56</v>
      </c>
      <c r="B69" s="5">
        <v>64</v>
      </c>
      <c r="C69" s="5"/>
      <c r="D69" s="5"/>
      <c r="E69" s="5"/>
      <c r="F69" s="5">
        <v>88</v>
      </c>
    </row>
    <row r="70" spans="1:6" s="4" customFormat="1" x14ac:dyDescent="0.35">
      <c r="A70" s="4" t="s">
        <v>57</v>
      </c>
      <c r="B70" s="5">
        <v>1663</v>
      </c>
      <c r="C70" s="5"/>
      <c r="D70" s="5"/>
      <c r="E70" s="5"/>
      <c r="F70" s="5">
        <v>3767</v>
      </c>
    </row>
    <row r="71" spans="1:6" s="4" customFormat="1" x14ac:dyDescent="0.35">
      <c r="A71" s="4" t="s">
        <v>58</v>
      </c>
      <c r="B71" s="5">
        <v>-32307</v>
      </c>
      <c r="C71" s="5"/>
      <c r="D71" s="5"/>
      <c r="E71" s="5"/>
      <c r="F71" s="5">
        <v>20115</v>
      </c>
    </row>
    <row r="72" spans="1:6" s="4" customFormat="1" x14ac:dyDescent="0.35">
      <c r="A72" s="4" t="s">
        <v>59</v>
      </c>
      <c r="B72" s="5">
        <v>1274</v>
      </c>
      <c r="C72" s="5"/>
      <c r="D72" s="5"/>
      <c r="E72" s="5"/>
      <c r="F72" s="5">
        <v>6815</v>
      </c>
    </row>
    <row r="73" spans="1:6" s="4" customFormat="1" x14ac:dyDescent="0.35">
      <c r="A73" s="4" t="s">
        <v>60</v>
      </c>
      <c r="B73" s="5">
        <v>-140107</v>
      </c>
      <c r="C73" s="5"/>
      <c r="D73" s="5"/>
      <c r="E73" s="5"/>
      <c r="F73" s="5">
        <v>-137760</v>
      </c>
    </row>
    <row r="74" spans="1:6" s="4" customFormat="1" x14ac:dyDescent="0.35">
      <c r="A74" s="4" t="s">
        <v>61</v>
      </c>
      <c r="B74" s="5">
        <v>86259</v>
      </c>
      <c r="C74" s="5"/>
      <c r="D74" s="5"/>
      <c r="E74" s="5"/>
      <c r="F74" s="5">
        <v>92084</v>
      </c>
    </row>
    <row r="75" spans="1:6" s="4" customFormat="1" x14ac:dyDescent="0.35">
      <c r="A75" s="4" t="s">
        <v>62</v>
      </c>
      <c r="B75" s="5">
        <v>-23987</v>
      </c>
      <c r="C75" s="5"/>
      <c r="D75" s="5"/>
      <c r="E75" s="5"/>
      <c r="F75" s="5">
        <v>-30670</v>
      </c>
    </row>
    <row r="76" spans="1:6" s="4" customFormat="1" x14ac:dyDescent="0.35">
      <c r="A76" s="4" t="s">
        <v>63</v>
      </c>
      <c r="B76" s="5">
        <v>-4231</v>
      </c>
      <c r="C76" s="5"/>
      <c r="D76" s="5"/>
      <c r="E76" s="5"/>
      <c r="F76" s="5">
        <v>-5407</v>
      </c>
    </row>
    <row r="77" spans="1:6" s="1" customFormat="1" x14ac:dyDescent="0.35">
      <c r="A77" s="1" t="s">
        <v>64</v>
      </c>
      <c r="B77" s="3">
        <f>SUM(B65:B76)</f>
        <v>-77704</v>
      </c>
      <c r="C77" s="3">
        <f t="shared" ref="C77:F77" si="17">SUM(C65:C76)</f>
        <v>0</v>
      </c>
      <c r="D77" s="3">
        <f t="shared" si="17"/>
        <v>0</v>
      </c>
      <c r="E77" s="3">
        <f t="shared" si="17"/>
        <v>0</v>
      </c>
      <c r="F77" s="3">
        <f t="shared" si="17"/>
        <v>-32354</v>
      </c>
    </row>
    <row r="78" spans="1:6" s="1" customFormat="1" x14ac:dyDescent="0.35">
      <c r="B78" s="3"/>
      <c r="C78" s="3"/>
      <c r="D78" s="3"/>
      <c r="E78" s="3"/>
      <c r="F78" s="3"/>
    </row>
    <row r="79" spans="1:6" s="1" customFormat="1" x14ac:dyDescent="0.35">
      <c r="B79" s="1" t="str">
        <f>B63</f>
        <v>Q123</v>
      </c>
      <c r="C79" s="1" t="str">
        <f t="shared" ref="C79:F79" si="18">C63</f>
        <v>Q223</v>
      </c>
      <c r="D79" s="1" t="str">
        <f t="shared" si="18"/>
        <v>Q323</v>
      </c>
      <c r="E79" s="1" t="str">
        <f t="shared" si="18"/>
        <v>Q423</v>
      </c>
      <c r="F79" s="1" t="str">
        <f t="shared" si="18"/>
        <v>Q124</v>
      </c>
    </row>
    <row r="80" spans="1:6" s="1" customFormat="1" x14ac:dyDescent="0.35">
      <c r="A80" s="1" t="s">
        <v>85</v>
      </c>
      <c r="B80" s="3"/>
      <c r="C80" s="3"/>
      <c r="D80" s="3"/>
      <c r="E80" s="3"/>
      <c r="F80" s="3"/>
    </row>
    <row r="81" spans="1:6" s="4" customFormat="1" x14ac:dyDescent="0.35">
      <c r="A81" s="4" t="s">
        <v>71</v>
      </c>
      <c r="B81" s="5"/>
      <c r="C81" s="5"/>
      <c r="D81" s="5"/>
      <c r="E81" s="5">
        <v>38066</v>
      </c>
      <c r="F81" s="5">
        <v>35684</v>
      </c>
    </row>
    <row r="82" spans="1:6" x14ac:dyDescent="0.35">
      <c r="A82" t="s">
        <v>72</v>
      </c>
      <c r="B82" s="2"/>
      <c r="C82" s="2"/>
      <c r="D82" s="2"/>
      <c r="E82" s="2">
        <v>153657</v>
      </c>
      <c r="F82" s="2">
        <v>134142</v>
      </c>
    </row>
    <row r="83" spans="1:6" x14ac:dyDescent="0.35">
      <c r="A83" t="s">
        <v>73</v>
      </c>
      <c r="B83" s="2"/>
      <c r="C83" s="2"/>
      <c r="D83" s="2"/>
      <c r="E83" s="2">
        <v>1303030</v>
      </c>
      <c r="F83" s="2">
        <v>1429762</v>
      </c>
    </row>
    <row r="84" spans="1:6" x14ac:dyDescent="0.35">
      <c r="A84" t="s">
        <v>74</v>
      </c>
      <c r="B84" s="2"/>
      <c r="C84" s="2"/>
      <c r="D84" s="2"/>
      <c r="E84" s="2">
        <v>24262</v>
      </c>
      <c r="F84" s="2">
        <v>15301</v>
      </c>
    </row>
    <row r="85" spans="1:6" s="1" customFormat="1" x14ac:dyDescent="0.35">
      <c r="A85" s="1" t="s">
        <v>75</v>
      </c>
      <c r="B85" s="3">
        <f>SUM(B81:B84)</f>
        <v>0</v>
      </c>
      <c r="C85" s="3">
        <f t="shared" ref="C85:F85" si="19">SUM(C81:C84)</f>
        <v>0</v>
      </c>
      <c r="D85" s="3">
        <f t="shared" si="19"/>
        <v>0</v>
      </c>
      <c r="E85" s="3">
        <f>SUM(E81:E84)</f>
        <v>1519015</v>
      </c>
      <c r="F85" s="3">
        <f t="shared" si="19"/>
        <v>1614889</v>
      </c>
    </row>
    <row r="86" spans="1:6" x14ac:dyDescent="0.35">
      <c r="A86" t="s">
        <v>79</v>
      </c>
      <c r="B86" s="2"/>
      <c r="C86" s="2"/>
      <c r="D86" s="2"/>
      <c r="E86" s="2">
        <v>298774</v>
      </c>
      <c r="F86" s="2">
        <v>304472</v>
      </c>
    </row>
    <row r="87" spans="1:6" x14ac:dyDescent="0.35">
      <c r="A87" t="s">
        <v>80</v>
      </c>
      <c r="B87" s="2"/>
      <c r="C87" s="2"/>
      <c r="D87" s="2"/>
      <c r="E87" s="2">
        <v>54699</v>
      </c>
      <c r="F87" s="2">
        <v>51858</v>
      </c>
    </row>
    <row r="88" spans="1:6" x14ac:dyDescent="0.35">
      <c r="A88" t="s">
        <v>54</v>
      </c>
      <c r="B88" s="2"/>
      <c r="C88" s="2"/>
      <c r="D88" s="2"/>
      <c r="E88" s="2">
        <v>529</v>
      </c>
      <c r="F88" s="2">
        <v>517</v>
      </c>
    </row>
    <row r="89" spans="1:6" x14ac:dyDescent="0.35">
      <c r="A89" t="s">
        <v>81</v>
      </c>
      <c r="B89" s="2"/>
      <c r="C89" s="2"/>
      <c r="D89" s="2"/>
      <c r="E89" s="2">
        <v>64105</v>
      </c>
      <c r="F89" s="2">
        <v>62979</v>
      </c>
    </row>
    <row r="90" spans="1:6" x14ac:dyDescent="0.35">
      <c r="A90" t="s">
        <v>82</v>
      </c>
      <c r="B90" s="2"/>
      <c r="C90" s="2"/>
      <c r="D90" s="2"/>
      <c r="E90" s="2">
        <v>53356</v>
      </c>
      <c r="F90" s="2">
        <v>51301</v>
      </c>
    </row>
    <row r="91" spans="1:6" x14ac:dyDescent="0.35">
      <c r="A91" t="s">
        <v>57</v>
      </c>
      <c r="B91" s="2"/>
      <c r="C91" s="2"/>
      <c r="D91" s="2"/>
      <c r="E91" s="2">
        <v>1783</v>
      </c>
      <c r="F91" s="2">
        <v>1651</v>
      </c>
    </row>
    <row r="92" spans="1:6" s="1" customFormat="1" x14ac:dyDescent="0.35">
      <c r="A92" s="1" t="s">
        <v>83</v>
      </c>
      <c r="B92" s="3">
        <f>SUM(B86:B91)</f>
        <v>0</v>
      </c>
      <c r="C92" s="3">
        <f t="shared" ref="C92:F92" si="20">SUM(C86:C91)</f>
        <v>0</v>
      </c>
      <c r="D92" s="3">
        <f t="shared" si="20"/>
        <v>0</v>
      </c>
      <c r="E92" s="3">
        <f t="shared" si="20"/>
        <v>473246</v>
      </c>
      <c r="F92" s="3">
        <f t="shared" si="20"/>
        <v>472778</v>
      </c>
    </row>
    <row r="93" spans="1:6" s="1" customFormat="1" x14ac:dyDescent="0.35">
      <c r="A93" s="1" t="s">
        <v>84</v>
      </c>
      <c r="B93" s="3">
        <f>B85+B92</f>
        <v>0</v>
      </c>
      <c r="C93" s="3">
        <f t="shared" ref="C93:E93" si="21">C85+C92</f>
        <v>0</v>
      </c>
      <c r="D93" s="3">
        <f t="shared" si="21"/>
        <v>0</v>
      </c>
      <c r="E93" s="3">
        <f t="shared" si="21"/>
        <v>1992261</v>
      </c>
      <c r="F93" s="3">
        <f>F85+F92</f>
        <v>2087667</v>
      </c>
    </row>
    <row r="94" spans="1:6" x14ac:dyDescent="0.35">
      <c r="A94" t="s">
        <v>88</v>
      </c>
      <c r="B94" s="2"/>
      <c r="C94" s="2"/>
      <c r="D94" s="2"/>
      <c r="E94" s="2">
        <v>43846</v>
      </c>
      <c r="F94" s="2">
        <v>47629</v>
      </c>
    </row>
    <row r="95" spans="1:6" x14ac:dyDescent="0.35">
      <c r="A95" t="s">
        <v>89</v>
      </c>
      <c r="B95" s="2"/>
      <c r="C95" s="2"/>
      <c r="D95" s="2"/>
      <c r="E95" s="2">
        <v>893846</v>
      </c>
      <c r="F95" s="2">
        <v>1024999</v>
      </c>
    </row>
    <row r="96" spans="1:6" x14ac:dyDescent="0.35">
      <c r="A96" t="s">
        <v>90</v>
      </c>
      <c r="B96" s="2"/>
      <c r="C96" s="2"/>
      <c r="D96" s="2"/>
      <c r="E96" s="2">
        <v>13706</v>
      </c>
      <c r="F96" s="2">
        <v>13890</v>
      </c>
    </row>
    <row r="97" spans="1:6" x14ac:dyDescent="0.35">
      <c r="A97" t="s">
        <v>91</v>
      </c>
      <c r="B97" s="2"/>
      <c r="C97" s="2"/>
      <c r="D97" s="2"/>
      <c r="E97" s="2">
        <v>10751</v>
      </c>
      <c r="F97" s="2">
        <v>10918</v>
      </c>
    </row>
    <row r="98" spans="1:6" x14ac:dyDescent="0.35">
      <c r="A98" t="s">
        <v>92</v>
      </c>
      <c r="B98" s="2"/>
      <c r="C98" s="2"/>
      <c r="D98" s="2"/>
      <c r="E98" s="2">
        <v>115852</v>
      </c>
      <c r="F98" s="2">
        <v>84900</v>
      </c>
    </row>
    <row r="99" spans="1:6" x14ac:dyDescent="0.35">
      <c r="A99" t="s">
        <v>93</v>
      </c>
      <c r="B99" s="2"/>
      <c r="C99" s="2"/>
      <c r="D99" s="2"/>
      <c r="E99" s="2">
        <v>74400</v>
      </c>
      <c r="F99" s="2">
        <v>65402</v>
      </c>
    </row>
    <row r="100" spans="1:6" s="1" customFormat="1" x14ac:dyDescent="0.35">
      <c r="A100" s="1" t="s">
        <v>94</v>
      </c>
      <c r="B100" s="3">
        <f t="shared" ref="B100:E100" si="22">SUM(B94:B99)</f>
        <v>0</v>
      </c>
      <c r="C100" s="3">
        <f t="shared" si="22"/>
        <v>0</v>
      </c>
      <c r="D100" s="3">
        <f t="shared" si="22"/>
        <v>0</v>
      </c>
      <c r="E100" s="3">
        <f t="shared" si="22"/>
        <v>1152401</v>
      </c>
      <c r="F100" s="3">
        <f>SUM(F94:F99)</f>
        <v>1247738</v>
      </c>
    </row>
    <row r="101" spans="1:6" x14ac:dyDescent="0.35">
      <c r="A101" t="s">
        <v>95</v>
      </c>
      <c r="B101" s="2"/>
      <c r="C101" s="2"/>
      <c r="D101" s="2"/>
      <c r="E101" s="2">
        <v>106407</v>
      </c>
      <c r="F101" s="2">
        <v>105440</v>
      </c>
    </row>
    <row r="102" spans="1:6" x14ac:dyDescent="0.35">
      <c r="A102" t="s">
        <v>96</v>
      </c>
      <c r="B102" s="2"/>
      <c r="C102" s="2"/>
      <c r="D102" s="2"/>
      <c r="E102" s="2">
        <v>50964</v>
      </c>
      <c r="F102" s="2">
        <v>47693</v>
      </c>
    </row>
    <row r="103" spans="1:6" x14ac:dyDescent="0.35">
      <c r="A103" t="s">
        <v>54</v>
      </c>
      <c r="B103" s="2"/>
      <c r="C103" s="2"/>
      <c r="D103" s="2"/>
      <c r="E103" s="2">
        <v>22607</v>
      </c>
      <c r="F103" s="2">
        <v>21740</v>
      </c>
    </row>
    <row r="104" spans="1:6" x14ac:dyDescent="0.35">
      <c r="A104" t="s">
        <v>97</v>
      </c>
      <c r="B104" s="2"/>
      <c r="C104" s="2"/>
      <c r="D104" s="2"/>
      <c r="E104" s="2">
        <v>2240</v>
      </c>
      <c r="F104" s="2">
        <v>2455</v>
      </c>
    </row>
    <row r="105" spans="1:6" s="1" customFormat="1" x14ac:dyDescent="0.35">
      <c r="A105" s="1" t="s">
        <v>98</v>
      </c>
      <c r="B105" s="3">
        <f>SUM(B101:B104)</f>
        <v>0</v>
      </c>
      <c r="C105" s="3">
        <f t="shared" ref="C105:F105" si="23">SUM(C101:C104)</f>
        <v>0</v>
      </c>
      <c r="D105" s="3">
        <f t="shared" si="23"/>
        <v>0</v>
      </c>
      <c r="E105" s="3">
        <f t="shared" si="23"/>
        <v>182218</v>
      </c>
      <c r="F105" s="3">
        <f t="shared" si="23"/>
        <v>177328</v>
      </c>
    </row>
    <row r="106" spans="1:6" s="1" customFormat="1" x14ac:dyDescent="0.35">
      <c r="A106" s="1" t="s">
        <v>99</v>
      </c>
      <c r="B106" s="3">
        <f>B105+B100</f>
        <v>0</v>
      </c>
      <c r="C106" s="3">
        <f t="shared" ref="C106:F106" si="24">C105+C100</f>
        <v>0</v>
      </c>
      <c r="D106" s="3">
        <f t="shared" si="24"/>
        <v>0</v>
      </c>
      <c r="E106" s="3">
        <f t="shared" si="24"/>
        <v>1334619</v>
      </c>
      <c r="F106" s="3">
        <f t="shared" si="24"/>
        <v>1425066</v>
      </c>
    </row>
    <row r="107" spans="1:6" x14ac:dyDescent="0.35">
      <c r="A107" t="s">
        <v>100</v>
      </c>
      <c r="B107" s="2"/>
      <c r="C107" s="2"/>
      <c r="D107" s="2"/>
      <c r="E107" s="2">
        <v>258657</v>
      </c>
      <c r="F107" s="2">
        <v>258700</v>
      </c>
    </row>
    <row r="108" spans="1:6" x14ac:dyDescent="0.35">
      <c r="A108" t="s">
        <v>101</v>
      </c>
      <c r="B108" s="2"/>
      <c r="C108" s="2"/>
      <c r="D108" s="2"/>
      <c r="E108" s="2">
        <v>397225</v>
      </c>
      <c r="F108" s="2">
        <v>406666</v>
      </c>
    </row>
    <row r="109" spans="1:6" x14ac:dyDescent="0.35">
      <c r="A109" t="s">
        <v>102</v>
      </c>
      <c r="B109" s="2"/>
      <c r="C109" s="2"/>
      <c r="D109" s="2"/>
      <c r="E109" s="2">
        <v>1760</v>
      </c>
      <c r="F109" s="2">
        <v>-2765</v>
      </c>
    </row>
    <row r="110" spans="1:6" s="1" customFormat="1" x14ac:dyDescent="0.35">
      <c r="A110" s="1" t="s">
        <v>103</v>
      </c>
      <c r="B110" s="3">
        <f>SUM(B107:B109)</f>
        <v>0</v>
      </c>
      <c r="C110" s="3">
        <f t="shared" ref="C110:F110" si="25">SUM(C107:C109)</f>
        <v>0</v>
      </c>
      <c r="D110" s="3">
        <f t="shared" si="25"/>
        <v>0</v>
      </c>
      <c r="E110" s="3">
        <f t="shared" si="25"/>
        <v>657642</v>
      </c>
      <c r="F110" s="3">
        <f t="shared" si="25"/>
        <v>662601</v>
      </c>
    </row>
    <row r="111" spans="1:6" s="1" customFormat="1" x14ac:dyDescent="0.35">
      <c r="A111" s="1" t="s">
        <v>104</v>
      </c>
      <c r="B111" s="3">
        <f>B110+B106</f>
        <v>0</v>
      </c>
      <c r="C111" s="3">
        <f t="shared" ref="C111:F111" si="26">C110+C106</f>
        <v>0</v>
      </c>
      <c r="D111" s="3">
        <f t="shared" si="26"/>
        <v>0</v>
      </c>
      <c r="E111" s="3">
        <f t="shared" si="26"/>
        <v>1992261</v>
      </c>
      <c r="F111" s="3">
        <f t="shared" si="26"/>
        <v>2087667</v>
      </c>
    </row>
    <row r="113" spans="1:6" s="1" customFormat="1" x14ac:dyDescent="0.35">
      <c r="A113" s="1" t="s">
        <v>105</v>
      </c>
      <c r="B113" s="3">
        <f>B83-B95</f>
        <v>0</v>
      </c>
      <c r="C113" s="3">
        <f t="shared" ref="C113:F113" si="27">C83-C95</f>
        <v>0</v>
      </c>
      <c r="D113" s="3">
        <f t="shared" si="27"/>
        <v>0</v>
      </c>
      <c r="E113" s="3">
        <f t="shared" si="27"/>
        <v>409184</v>
      </c>
      <c r="F113" s="3">
        <f t="shared" si="27"/>
        <v>404763</v>
      </c>
    </row>
    <row r="114" spans="1:6" x14ac:dyDescent="0.35">
      <c r="A114" s="1" t="s">
        <v>106</v>
      </c>
      <c r="B114" s="8" t="e">
        <f>B83/B95</f>
        <v>#DIV/0!</v>
      </c>
      <c r="C114" s="8" t="e">
        <f t="shared" ref="C114:F114" si="28">C83/C95</f>
        <v>#DIV/0!</v>
      </c>
      <c r="D114" s="8" t="e">
        <f t="shared" si="28"/>
        <v>#DIV/0!</v>
      </c>
      <c r="E114" s="8">
        <f t="shared" si="28"/>
        <v>1.4577790805127506</v>
      </c>
      <c r="F114" s="8">
        <f t="shared" si="28"/>
        <v>1.3948911169669433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2024-12-07T19:23:36Z</dcterms:modified>
</cp:coreProperties>
</file>