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443" documentId="11_F25DC773A252ABDACC104889191A52245ADE58E6" xr6:coauthVersionLast="47" xr6:coauthVersionMax="47" xr10:uidLastSave="{3BFD0112-D8B0-498B-9D10-E82AB3368FDE}"/>
  <bookViews>
    <workbookView xWindow="17520" yWindow="10140" windowWidth="13380" windowHeight="10930" xr2:uid="{00000000-000D-0000-FFFF-FFFF00000000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6" i="1"/>
  <c r="L5" i="1"/>
  <c r="L10" i="1"/>
  <c r="L9" i="1"/>
  <c r="L13" i="1"/>
  <c r="L12" i="1"/>
  <c r="K3" i="1"/>
  <c r="K2" i="1"/>
  <c r="K4" i="1" s="1"/>
  <c r="K6" i="1"/>
  <c r="K5" i="1"/>
  <c r="K9" i="1"/>
  <c r="K10" i="1"/>
  <c r="K12" i="1"/>
  <c r="K13" i="1"/>
  <c r="L11" i="1"/>
  <c r="L14" i="1" s="1"/>
  <c r="I11" i="1"/>
  <c r="H11" i="1"/>
  <c r="H14" i="1" s="1"/>
  <c r="G11" i="1"/>
  <c r="F11" i="1"/>
  <c r="E11" i="1"/>
  <c r="E14" i="1" s="1"/>
  <c r="C11" i="1"/>
  <c r="B11" i="1"/>
  <c r="B14" i="1" s="1"/>
  <c r="I14" i="1"/>
  <c r="G14" i="1"/>
  <c r="F14" i="1"/>
  <c r="C14" i="1"/>
  <c r="D14" i="1"/>
  <c r="D11" i="1"/>
  <c r="L4" i="1"/>
  <c r="L7" i="1" s="1"/>
  <c r="I4" i="1"/>
  <c r="I7" i="1" s="1"/>
  <c r="H4" i="1"/>
  <c r="H7" i="1" s="1"/>
  <c r="G4" i="1"/>
  <c r="G7" i="1" s="1"/>
  <c r="F4" i="1"/>
  <c r="F7" i="1" s="1"/>
  <c r="E4" i="1"/>
  <c r="E7" i="1" s="1"/>
  <c r="C4" i="1"/>
  <c r="C7" i="1" s="1"/>
  <c r="B4" i="1"/>
  <c r="B7" i="1" s="1"/>
  <c r="D4" i="1"/>
  <c r="D7" i="1" s="1"/>
  <c r="L57" i="1"/>
  <c r="H53" i="1"/>
  <c r="L53" i="1" s="1"/>
  <c r="H52" i="1"/>
  <c r="L52" i="1" s="1"/>
  <c r="H51" i="1"/>
  <c r="L51" i="1" s="1"/>
  <c r="H50" i="1"/>
  <c r="L50" i="1" s="1"/>
  <c r="H49" i="1"/>
  <c r="L49" i="1" s="1"/>
  <c r="H48" i="1"/>
  <c r="L48" i="1" s="1"/>
  <c r="H47" i="1"/>
  <c r="L47" i="1" s="1"/>
  <c r="H46" i="1"/>
  <c r="L46" i="1" s="1"/>
  <c r="H45" i="1"/>
  <c r="L45" i="1" s="1"/>
  <c r="H44" i="1"/>
  <c r="L44" i="1" s="1"/>
  <c r="H43" i="1"/>
  <c r="L43" i="1" s="1"/>
  <c r="H42" i="1"/>
  <c r="L42" i="1" s="1"/>
  <c r="I93" i="1"/>
  <c r="H93" i="1"/>
  <c r="G93" i="1"/>
  <c r="F93" i="1"/>
  <c r="E93" i="1"/>
  <c r="C93" i="1"/>
  <c r="B93" i="1"/>
  <c r="I82" i="1"/>
  <c r="H82" i="1"/>
  <c r="G82" i="1"/>
  <c r="F82" i="1"/>
  <c r="E82" i="1"/>
  <c r="C82" i="1"/>
  <c r="B82" i="1"/>
  <c r="I63" i="1"/>
  <c r="I72" i="1" s="1"/>
  <c r="H63" i="1"/>
  <c r="H72" i="1" s="1"/>
  <c r="G63" i="1"/>
  <c r="G72" i="1" s="1"/>
  <c r="F63" i="1"/>
  <c r="F72" i="1" s="1"/>
  <c r="E63" i="1"/>
  <c r="E72" i="1" s="1"/>
  <c r="C63" i="1"/>
  <c r="C72" i="1" s="1"/>
  <c r="B63" i="1"/>
  <c r="B72" i="1" s="1"/>
  <c r="I27" i="1"/>
  <c r="H27" i="1"/>
  <c r="G27" i="1"/>
  <c r="F27" i="1"/>
  <c r="E27" i="1"/>
  <c r="C27" i="1"/>
  <c r="B27" i="1"/>
  <c r="I19" i="1"/>
  <c r="H19" i="1"/>
  <c r="G19" i="1"/>
  <c r="G21" i="1" s="1"/>
  <c r="F19" i="1"/>
  <c r="F21" i="1" s="1"/>
  <c r="E19" i="1"/>
  <c r="E21" i="1" s="1"/>
  <c r="C19" i="1"/>
  <c r="C21" i="1" s="1"/>
  <c r="B19" i="1"/>
  <c r="I54" i="1"/>
  <c r="G54" i="1"/>
  <c r="F54" i="1"/>
  <c r="E54" i="1"/>
  <c r="C54" i="1"/>
  <c r="B54" i="1"/>
  <c r="D53" i="1"/>
  <c r="K53" i="1" s="1"/>
  <c r="D52" i="1"/>
  <c r="K52" i="1" s="1"/>
  <c r="D51" i="1"/>
  <c r="K51" i="1" s="1"/>
  <c r="D50" i="1"/>
  <c r="K50" i="1" s="1"/>
  <c r="D49" i="1"/>
  <c r="K49" i="1" s="1"/>
  <c r="D48" i="1"/>
  <c r="K48" i="1" s="1"/>
  <c r="D47" i="1"/>
  <c r="K47" i="1" s="1"/>
  <c r="D46" i="1"/>
  <c r="K46" i="1" s="1"/>
  <c r="D45" i="1"/>
  <c r="K45" i="1" s="1"/>
  <c r="D44" i="1"/>
  <c r="K44" i="1" s="1"/>
  <c r="D43" i="1"/>
  <c r="K43" i="1" s="1"/>
  <c r="D42" i="1"/>
  <c r="K42" i="1" s="1"/>
  <c r="L92" i="1"/>
  <c r="L91" i="1"/>
  <c r="L90" i="1"/>
  <c r="L89" i="1"/>
  <c r="L88" i="1"/>
  <c r="L87" i="1"/>
  <c r="L83" i="1"/>
  <c r="L81" i="1"/>
  <c r="L80" i="1"/>
  <c r="L79" i="1"/>
  <c r="L78" i="1"/>
  <c r="L77" i="1"/>
  <c r="L76" i="1"/>
  <c r="L75" i="1"/>
  <c r="L71" i="1"/>
  <c r="L70" i="1"/>
  <c r="L69" i="1"/>
  <c r="L68" i="1"/>
  <c r="L67" i="1"/>
  <c r="L66" i="1"/>
  <c r="L65" i="1"/>
  <c r="L62" i="1"/>
  <c r="L61" i="1"/>
  <c r="L60" i="1"/>
  <c r="L59" i="1"/>
  <c r="L58" i="1"/>
  <c r="L64" i="1"/>
  <c r="L40" i="1"/>
  <c r="L38" i="1"/>
  <c r="L37" i="1"/>
  <c r="L31" i="1"/>
  <c r="L30" i="1"/>
  <c r="L29" i="1"/>
  <c r="L26" i="1"/>
  <c r="L25" i="1"/>
  <c r="L24" i="1"/>
  <c r="L23" i="1"/>
  <c r="L22" i="1"/>
  <c r="L20" i="1"/>
  <c r="L18" i="1"/>
  <c r="L17" i="1"/>
  <c r="K92" i="1"/>
  <c r="K91" i="1"/>
  <c r="K90" i="1"/>
  <c r="K89" i="1"/>
  <c r="K88" i="1"/>
  <c r="K87" i="1"/>
  <c r="K84" i="1"/>
  <c r="K83" i="1"/>
  <c r="K81" i="1"/>
  <c r="K80" i="1"/>
  <c r="K79" i="1"/>
  <c r="K78" i="1"/>
  <c r="K77" i="1"/>
  <c r="K76" i="1"/>
  <c r="K75" i="1"/>
  <c r="K71" i="1"/>
  <c r="K70" i="1"/>
  <c r="K69" i="1"/>
  <c r="K68" i="1"/>
  <c r="K67" i="1"/>
  <c r="K66" i="1"/>
  <c r="K65" i="1"/>
  <c r="K62" i="1"/>
  <c r="K61" i="1"/>
  <c r="K60" i="1"/>
  <c r="K59" i="1"/>
  <c r="K58" i="1"/>
  <c r="K64" i="1"/>
  <c r="K57" i="1"/>
  <c r="K40" i="1"/>
  <c r="K38" i="1"/>
  <c r="K37" i="1"/>
  <c r="K31" i="1"/>
  <c r="K30" i="1"/>
  <c r="K29" i="1"/>
  <c r="K26" i="1"/>
  <c r="K25" i="1"/>
  <c r="K24" i="1"/>
  <c r="K23" i="1"/>
  <c r="K22" i="1"/>
  <c r="K20" i="1"/>
  <c r="K18" i="1"/>
  <c r="K17" i="1"/>
  <c r="D93" i="1"/>
  <c r="D82" i="1"/>
  <c r="D63" i="1"/>
  <c r="D72" i="1" s="1"/>
  <c r="K7" i="1" l="1"/>
  <c r="K11" i="1"/>
  <c r="K14" i="1" s="1"/>
  <c r="I28" i="1"/>
  <c r="I32" i="1" s="1"/>
  <c r="I35" i="1" s="1"/>
  <c r="B85" i="1"/>
  <c r="C85" i="1"/>
  <c r="E85" i="1"/>
  <c r="K19" i="1"/>
  <c r="K21" i="1" s="1"/>
  <c r="G85" i="1"/>
  <c r="I85" i="1"/>
  <c r="F85" i="1"/>
  <c r="H85" i="1"/>
  <c r="L93" i="1"/>
  <c r="E28" i="1"/>
  <c r="E32" i="1" s="1"/>
  <c r="E35" i="1" s="1"/>
  <c r="B94" i="1"/>
  <c r="B28" i="1"/>
  <c r="B32" i="1" s="1"/>
  <c r="B35" i="1" s="1"/>
  <c r="L19" i="1"/>
  <c r="L21" i="1" s="1"/>
  <c r="H28" i="1"/>
  <c r="H32" i="1" s="1"/>
  <c r="H35" i="1" s="1"/>
  <c r="K63" i="1"/>
  <c r="K72" i="1" s="1"/>
  <c r="F28" i="1"/>
  <c r="F32" i="1" s="1"/>
  <c r="F34" i="1" s="1"/>
  <c r="K27" i="1"/>
  <c r="K82" i="1"/>
  <c r="D85" i="1"/>
  <c r="K93" i="1"/>
  <c r="C28" i="1"/>
  <c r="C32" i="1" s="1"/>
  <c r="C35" i="1" s="1"/>
  <c r="B21" i="1"/>
  <c r="L27" i="1"/>
  <c r="L82" i="1"/>
  <c r="I21" i="1"/>
  <c r="K54" i="1"/>
  <c r="L54" i="1"/>
  <c r="G94" i="1"/>
  <c r="G28" i="1"/>
  <c r="G32" i="1" s="1"/>
  <c r="H94" i="1"/>
  <c r="C94" i="1"/>
  <c r="I94" i="1"/>
  <c r="E94" i="1"/>
  <c r="F94" i="1"/>
  <c r="L63" i="1"/>
  <c r="L72" i="1" s="1"/>
  <c r="H54" i="1"/>
  <c r="D54" i="1"/>
  <c r="D94" i="1"/>
  <c r="D27" i="1"/>
  <c r="I34" i="1" l="1"/>
  <c r="L94" i="1"/>
  <c r="E34" i="1"/>
  <c r="K28" i="1"/>
  <c r="K32" i="1" s="1"/>
  <c r="K35" i="1" s="1"/>
  <c r="K94" i="1"/>
  <c r="C34" i="1"/>
  <c r="B34" i="1"/>
  <c r="F35" i="1"/>
  <c r="L28" i="1"/>
  <c r="L32" i="1" s="1"/>
  <c r="L35" i="1" s="1"/>
  <c r="H34" i="1"/>
  <c r="L85" i="1"/>
  <c r="K85" i="1"/>
  <c r="G35" i="1"/>
  <c r="G34" i="1"/>
  <c r="K34" i="1" l="1"/>
  <c r="L34" i="1"/>
  <c r="D19" i="1" l="1"/>
  <c r="D21" i="1" s="1"/>
  <c r="H21" i="1" l="1"/>
  <c r="D28" i="1"/>
  <c r="D32" i="1" l="1"/>
  <c r="D34" i="1" l="1"/>
  <c r="D35" i="1"/>
</calcChain>
</file>

<file path=xl/sharedStrings.xml><?xml version="1.0" encoding="utf-8"?>
<sst xmlns="http://schemas.openxmlformats.org/spreadsheetml/2006/main" count="92" uniqueCount="90">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</sst>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zoomScale="85" zoomScaleNormal="85" workbookViewId="0">
      <pane xSplit="1" topLeftCell="B1" activePane="topRight" state="frozen"/>
      <selection pane="topRight" activeCell="J8" sqref="J8"/>
    </sheetView>
  </sheetViews>
  <sheetFormatPr defaultRowHeight="14.5" x14ac:dyDescent="0.35"/>
  <cols>
    <col min="1" max="1" width="31.7265625" bestFit="1" customWidth="1"/>
  </cols>
  <sheetData>
    <row r="1" spans="1:12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2023</v>
      </c>
      <c r="L1" s="1">
        <v>2024</v>
      </c>
    </row>
    <row r="2" spans="1:12" s="2" customFormat="1" x14ac:dyDescent="0.35">
      <c r="A2" s="2" t="s">
        <v>79</v>
      </c>
      <c r="B2" s="6"/>
      <c r="C2" s="6"/>
      <c r="D2" s="6">
        <v>4384</v>
      </c>
      <c r="E2" s="6"/>
      <c r="F2" s="6"/>
      <c r="G2" s="6"/>
      <c r="H2" s="6">
        <v>3310</v>
      </c>
      <c r="I2" s="6"/>
      <c r="J2" s="6"/>
      <c r="K2" s="4">
        <f t="shared" ref="K2:K3" si="0">SUM(B2:E2)</f>
        <v>4384</v>
      </c>
      <c r="L2" s="4">
        <f t="shared" ref="L2:L3" si="1">SUM(F2:I2)</f>
        <v>3310</v>
      </c>
    </row>
    <row r="3" spans="1:12" s="2" customFormat="1" x14ac:dyDescent="0.35">
      <c r="A3" s="2" t="s">
        <v>80</v>
      </c>
      <c r="B3" s="6"/>
      <c r="C3" s="6"/>
      <c r="D3" s="6">
        <v>948</v>
      </c>
      <c r="E3" s="6"/>
      <c r="F3" s="6"/>
      <c r="G3" s="6"/>
      <c r="H3" s="6">
        <v>687</v>
      </c>
      <c r="I3" s="6"/>
      <c r="J3" s="6"/>
      <c r="K3" s="4">
        <f t="shared" si="0"/>
        <v>948</v>
      </c>
      <c r="L3" s="4">
        <f t="shared" si="1"/>
        <v>687</v>
      </c>
    </row>
    <row r="4" spans="1:12" s="1" customFormat="1" x14ac:dyDescent="0.35">
      <c r="A4" s="1" t="s">
        <v>81</v>
      </c>
      <c r="B4" s="5">
        <f t="shared" ref="B4:C4" si="2">SUM(B2:B3)</f>
        <v>0</v>
      </c>
      <c r="C4" s="5">
        <f t="shared" si="2"/>
        <v>0</v>
      </c>
      <c r="D4" s="5">
        <f>SUM(D2:D3)</f>
        <v>5332</v>
      </c>
      <c r="E4" s="5">
        <f t="shared" ref="E4:L4" si="3">SUM(E2:E3)</f>
        <v>0</v>
      </c>
      <c r="F4" s="5">
        <f t="shared" si="3"/>
        <v>0</v>
      </c>
      <c r="G4" s="5">
        <f t="shared" si="3"/>
        <v>0</v>
      </c>
      <c r="H4" s="5">
        <f t="shared" si="3"/>
        <v>3997</v>
      </c>
      <c r="I4" s="5">
        <f t="shared" si="3"/>
        <v>0</v>
      </c>
      <c r="J4" s="5"/>
      <c r="K4" s="5">
        <f t="shared" si="3"/>
        <v>5332</v>
      </c>
      <c r="L4" s="5">
        <f t="shared" si="3"/>
        <v>3997</v>
      </c>
    </row>
    <row r="5" spans="1:12" s="2" customFormat="1" x14ac:dyDescent="0.35">
      <c r="A5" s="2" t="s">
        <v>82</v>
      </c>
      <c r="B5" s="6"/>
      <c r="C5" s="6"/>
      <c r="D5" s="6">
        <v>653</v>
      </c>
      <c r="E5" s="6"/>
      <c r="F5" s="6"/>
      <c r="G5" s="6"/>
      <c r="H5" s="6">
        <v>659</v>
      </c>
      <c r="I5" s="6"/>
      <c r="J5" s="6"/>
      <c r="K5" s="4">
        <f t="shared" ref="K5:K6" si="4">SUM(B5:E5)</f>
        <v>653</v>
      </c>
      <c r="L5" s="4">
        <f t="shared" ref="L5:L6" si="5">SUM(F5:I5)</f>
        <v>659</v>
      </c>
    </row>
    <row r="6" spans="1:12" s="2" customFormat="1" x14ac:dyDescent="0.35">
      <c r="A6" s="2" t="s">
        <v>83</v>
      </c>
      <c r="B6" s="6"/>
      <c r="C6" s="6"/>
      <c r="D6" s="6">
        <v>1</v>
      </c>
      <c r="E6" s="6"/>
      <c r="F6" s="6"/>
      <c r="G6" s="6"/>
      <c r="H6" s="6">
        <v>-2</v>
      </c>
      <c r="I6" s="6"/>
      <c r="J6" s="6"/>
      <c r="K6" s="4">
        <f t="shared" si="4"/>
        <v>1</v>
      </c>
      <c r="L6" s="4">
        <f t="shared" si="5"/>
        <v>-2</v>
      </c>
    </row>
    <row r="7" spans="1:12" s="1" customFormat="1" x14ac:dyDescent="0.35">
      <c r="A7" s="1" t="s">
        <v>84</v>
      </c>
      <c r="B7" s="5">
        <f t="shared" ref="B7:C7" si="6">SUM(B4:B6)</f>
        <v>0</v>
      </c>
      <c r="C7" s="5">
        <f t="shared" si="6"/>
        <v>0</v>
      </c>
      <c r="D7" s="5">
        <f>SUM(D4:D6)</f>
        <v>5986</v>
      </c>
      <c r="E7" s="5">
        <f t="shared" ref="E7:L7" si="7">SUM(E4:E6)</f>
        <v>0</v>
      </c>
      <c r="F7" s="5">
        <f t="shared" si="7"/>
        <v>0</v>
      </c>
      <c r="G7" s="5">
        <f t="shared" si="7"/>
        <v>0</v>
      </c>
      <c r="H7" s="5">
        <f t="shared" si="7"/>
        <v>4654</v>
      </c>
      <c r="I7" s="5">
        <f t="shared" si="7"/>
        <v>0</v>
      </c>
      <c r="J7" s="5"/>
      <c r="K7" s="5">
        <f t="shared" si="7"/>
        <v>5986</v>
      </c>
      <c r="L7" s="5">
        <f t="shared" si="7"/>
        <v>4654</v>
      </c>
    </row>
    <row r="8" spans="1:12" s="1" customFormat="1" x14ac:dyDescent="0.35">
      <c r="B8" s="5"/>
      <c r="C8" s="5"/>
      <c r="D8" s="5"/>
      <c r="E8" s="5"/>
      <c r="F8" s="5"/>
      <c r="G8" s="5"/>
      <c r="H8" s="5"/>
      <c r="I8" s="5"/>
      <c r="J8" s="5"/>
      <c r="K8" s="4"/>
      <c r="L8" s="5"/>
    </row>
    <row r="9" spans="1:12" s="2" customFormat="1" x14ac:dyDescent="0.35">
      <c r="A9" s="2" t="s">
        <v>85</v>
      </c>
      <c r="B9" s="6"/>
      <c r="C9" s="6"/>
      <c r="D9" s="6">
        <v>5322</v>
      </c>
      <c r="E9" s="6"/>
      <c r="F9" s="6"/>
      <c r="G9" s="6"/>
      <c r="H9" s="6">
        <v>3986</v>
      </c>
      <c r="I9" s="6"/>
      <c r="J9" s="6"/>
      <c r="K9" s="4">
        <f>SUM(B9:E9)</f>
        <v>5322</v>
      </c>
      <c r="L9" s="4">
        <f t="shared" ref="L9:L10" si="8">SUM(F9:I9)</f>
        <v>3986</v>
      </c>
    </row>
    <row r="10" spans="1:12" s="2" customFormat="1" x14ac:dyDescent="0.35">
      <c r="A10" s="2" t="s">
        <v>86</v>
      </c>
      <c r="B10" s="6"/>
      <c r="C10" s="6"/>
      <c r="D10" s="6">
        <v>10</v>
      </c>
      <c r="E10" s="6"/>
      <c r="F10" s="6"/>
      <c r="G10" s="6"/>
      <c r="H10" s="6">
        <v>11</v>
      </c>
      <c r="I10" s="6"/>
      <c r="J10" s="6"/>
      <c r="K10" s="4">
        <f>SUM(B10:E10)</f>
        <v>10</v>
      </c>
      <c r="L10" s="4">
        <f t="shared" si="8"/>
        <v>11</v>
      </c>
    </row>
    <row r="11" spans="1:12" s="1" customFormat="1" x14ac:dyDescent="0.35">
      <c r="A11" s="1" t="s">
        <v>87</v>
      </c>
      <c r="B11" s="5">
        <f t="shared" ref="B11:C11" si="9">B9+B10</f>
        <v>0</v>
      </c>
      <c r="C11" s="5">
        <f t="shared" si="9"/>
        <v>0</v>
      </c>
      <c r="D11" s="5">
        <f>D9+D10</f>
        <v>5332</v>
      </c>
      <c r="E11" s="5">
        <f t="shared" ref="E11:L11" si="10">E9+E10</f>
        <v>0</v>
      </c>
      <c r="F11" s="5">
        <f t="shared" si="10"/>
        <v>0</v>
      </c>
      <c r="G11" s="5">
        <f t="shared" si="10"/>
        <v>0</v>
      </c>
      <c r="H11" s="5">
        <f t="shared" si="10"/>
        <v>3997</v>
      </c>
      <c r="I11" s="5">
        <f t="shared" si="10"/>
        <v>0</v>
      </c>
      <c r="J11" s="5"/>
      <c r="K11" s="5">
        <f t="shared" si="10"/>
        <v>5332</v>
      </c>
      <c r="L11" s="5">
        <f t="shared" si="10"/>
        <v>3997</v>
      </c>
    </row>
    <row r="12" spans="1:12" s="2" customFormat="1" x14ac:dyDescent="0.35">
      <c r="A12" s="2" t="s">
        <v>88</v>
      </c>
      <c r="B12" s="6"/>
      <c r="C12" s="6"/>
      <c r="D12" s="6">
        <v>491</v>
      </c>
      <c r="E12" s="6"/>
      <c r="F12" s="6"/>
      <c r="G12" s="6"/>
      <c r="H12" s="6">
        <v>519</v>
      </c>
      <c r="I12" s="6"/>
      <c r="J12" s="6"/>
      <c r="K12" s="4">
        <f>SUM(B12:E12)</f>
        <v>491</v>
      </c>
      <c r="L12" s="4">
        <f t="shared" ref="L12:L13" si="11">SUM(F12:I12)</f>
        <v>519</v>
      </c>
    </row>
    <row r="13" spans="1:12" s="2" customFormat="1" x14ac:dyDescent="0.35">
      <c r="A13" s="2" t="s">
        <v>89</v>
      </c>
      <c r="B13" s="6"/>
      <c r="C13" s="6"/>
      <c r="D13" s="6">
        <v>163</v>
      </c>
      <c r="E13" s="6"/>
      <c r="F13" s="6"/>
      <c r="G13" s="6"/>
      <c r="H13" s="6">
        <v>138</v>
      </c>
      <c r="I13" s="6"/>
      <c r="J13" s="6"/>
      <c r="K13" s="4">
        <f>SUM(B13:E13)</f>
        <v>163</v>
      </c>
      <c r="L13" s="4">
        <f t="shared" si="11"/>
        <v>138</v>
      </c>
    </row>
    <row r="14" spans="1:12" s="1" customFormat="1" x14ac:dyDescent="0.35">
      <c r="A14" s="1" t="s">
        <v>84</v>
      </c>
      <c r="B14" s="5">
        <f t="shared" ref="B14:C14" si="12">+B12+B13+B11</f>
        <v>0</v>
      </c>
      <c r="C14" s="5">
        <f t="shared" si="12"/>
        <v>0</v>
      </c>
      <c r="D14" s="5">
        <f>+D12+D13+D11</f>
        <v>5986</v>
      </c>
      <c r="E14" s="5">
        <f t="shared" ref="E14:L14" si="13">+E12+E13+E11</f>
        <v>0</v>
      </c>
      <c r="F14" s="5">
        <f t="shared" si="13"/>
        <v>0</v>
      </c>
      <c r="G14" s="5">
        <f t="shared" si="13"/>
        <v>0</v>
      </c>
      <c r="H14" s="5">
        <f t="shared" si="13"/>
        <v>4654</v>
      </c>
      <c r="I14" s="5">
        <f t="shared" si="13"/>
        <v>0</v>
      </c>
      <c r="J14" s="5"/>
      <c r="K14" s="5">
        <f t="shared" si="13"/>
        <v>5986</v>
      </c>
      <c r="L14" s="5">
        <f t="shared" si="13"/>
        <v>4654</v>
      </c>
    </row>
    <row r="15" spans="1:12" s="1" customFormat="1" x14ac:dyDescent="0.35"/>
    <row r="16" spans="1:12" s="1" customFormat="1" x14ac:dyDescent="0.35">
      <c r="A16" s="1" t="s">
        <v>0</v>
      </c>
    </row>
    <row r="17" spans="1:12" x14ac:dyDescent="0.35">
      <c r="A17" t="s">
        <v>1</v>
      </c>
      <c r="B17" s="4"/>
      <c r="C17" s="4"/>
      <c r="D17" s="4">
        <v>5332</v>
      </c>
      <c r="E17" s="4"/>
      <c r="F17" s="4"/>
      <c r="G17" s="4"/>
      <c r="H17" s="4">
        <v>3997</v>
      </c>
      <c r="I17" s="4"/>
      <c r="K17" s="4">
        <f>SUM(B17:E17)</f>
        <v>5332</v>
      </c>
      <c r="L17" s="4">
        <f>SUM(F17:I17)</f>
        <v>3997</v>
      </c>
    </row>
    <row r="18" spans="1:12" x14ac:dyDescent="0.35">
      <c r="A18" t="s">
        <v>2</v>
      </c>
      <c r="B18" s="4"/>
      <c r="C18" s="4"/>
      <c r="D18" s="4">
        <v>654</v>
      </c>
      <c r="E18" s="4"/>
      <c r="F18" s="4"/>
      <c r="G18" s="4"/>
      <c r="H18" s="4">
        <v>657</v>
      </c>
      <c r="I18" s="4"/>
      <c r="K18" s="4">
        <f>SUM(B18:E18)</f>
        <v>654</v>
      </c>
      <c r="L18" s="4">
        <f>SUM(F18:I18)</f>
        <v>657</v>
      </c>
    </row>
    <row r="19" spans="1:12" s="1" customFormat="1" x14ac:dyDescent="0.35">
      <c r="A19" s="1" t="s">
        <v>3</v>
      </c>
      <c r="B19" s="5">
        <f t="shared" ref="B19:C19" si="14">SUM(B17:B18)</f>
        <v>0</v>
      </c>
      <c r="C19" s="5">
        <f t="shared" si="14"/>
        <v>0</v>
      </c>
      <c r="D19" s="5">
        <f>SUM(D17:D18)</f>
        <v>5986</v>
      </c>
      <c r="E19" s="5">
        <f t="shared" ref="E19:L19" si="15">SUM(E17:E18)</f>
        <v>0</v>
      </c>
      <c r="F19" s="5">
        <f t="shared" si="15"/>
        <v>0</v>
      </c>
      <c r="G19" s="5">
        <f t="shared" si="15"/>
        <v>0</v>
      </c>
      <c r="H19" s="5">
        <f t="shared" si="15"/>
        <v>4654</v>
      </c>
      <c r="I19" s="5">
        <f t="shared" si="15"/>
        <v>0</v>
      </c>
      <c r="J19" s="5"/>
      <c r="K19" s="5">
        <f t="shared" si="15"/>
        <v>5986</v>
      </c>
      <c r="L19" s="5">
        <f t="shared" si="15"/>
        <v>4654</v>
      </c>
    </row>
    <row r="20" spans="1:12" x14ac:dyDescent="0.35">
      <c r="A20" t="s">
        <v>6</v>
      </c>
      <c r="B20" s="4"/>
      <c r="C20" s="4"/>
      <c r="D20" s="4">
        <v>4059</v>
      </c>
      <c r="E20" s="4"/>
      <c r="F20" s="4"/>
      <c r="G20" s="4"/>
      <c r="H20" s="4">
        <v>3130</v>
      </c>
      <c r="I20" s="4"/>
      <c r="K20" s="4">
        <f>SUM(B20:E20)</f>
        <v>4059</v>
      </c>
      <c r="L20" s="4">
        <f>SUM(F20:I20)</f>
        <v>3130</v>
      </c>
    </row>
    <row r="21" spans="1:12" s="1" customFormat="1" x14ac:dyDescent="0.35">
      <c r="A21" s="1" t="s">
        <v>7</v>
      </c>
      <c r="B21" s="5">
        <f t="shared" ref="B21:G21" si="16">B19-B20</f>
        <v>0</v>
      </c>
      <c r="C21" s="5">
        <f t="shared" si="16"/>
        <v>0</v>
      </c>
      <c r="D21" s="5">
        <f t="shared" si="16"/>
        <v>1927</v>
      </c>
      <c r="E21" s="5">
        <f t="shared" si="16"/>
        <v>0</v>
      </c>
      <c r="F21" s="5">
        <f t="shared" si="16"/>
        <v>0</v>
      </c>
      <c r="G21" s="5">
        <f t="shared" si="16"/>
        <v>0</v>
      </c>
      <c r="H21" s="5">
        <f>H19-H20</f>
        <v>1524</v>
      </c>
      <c r="I21" s="5">
        <f t="shared" ref="I21:L21" si="17">I19-I20</f>
        <v>0</v>
      </c>
      <c r="J21" s="5"/>
      <c r="K21" s="5">
        <f t="shared" si="17"/>
        <v>1927</v>
      </c>
      <c r="L21" s="5">
        <f t="shared" si="17"/>
        <v>1524</v>
      </c>
    </row>
    <row r="22" spans="1:12" s="2" customFormat="1" x14ac:dyDescent="0.35">
      <c r="A22" s="2" t="s">
        <v>8</v>
      </c>
      <c r="B22" s="6"/>
      <c r="C22" s="6"/>
      <c r="D22" s="6">
        <v>462</v>
      </c>
      <c r="E22" s="6"/>
      <c r="F22" s="6"/>
      <c r="G22" s="6"/>
      <c r="H22" s="6">
        <v>426</v>
      </c>
      <c r="I22" s="6"/>
      <c r="K22" s="6">
        <f>SUM(B22:E22)</f>
        <v>462</v>
      </c>
      <c r="L22" s="6">
        <f>SUM(F22:I22)</f>
        <v>426</v>
      </c>
    </row>
    <row r="23" spans="1:12" s="2" customFormat="1" x14ac:dyDescent="0.35">
      <c r="A23" s="2" t="s">
        <v>9</v>
      </c>
      <c r="B23" s="6"/>
      <c r="C23" s="6"/>
      <c r="D23" s="6">
        <v>266</v>
      </c>
      <c r="E23" s="6"/>
      <c r="F23" s="6"/>
      <c r="G23" s="6"/>
      <c r="H23" s="6">
        <v>221</v>
      </c>
      <c r="I23" s="6"/>
      <c r="K23" s="6">
        <f>SUM(B23:E23)</f>
        <v>266</v>
      </c>
      <c r="L23" s="6">
        <f>SUM(F23:I23)</f>
        <v>221</v>
      </c>
    </row>
    <row r="24" spans="1:12" s="2" customFormat="1" x14ac:dyDescent="0.35">
      <c r="A24" s="2" t="s">
        <v>10</v>
      </c>
      <c r="B24" s="6"/>
      <c r="C24" s="6"/>
      <c r="D24" s="6">
        <v>5</v>
      </c>
      <c r="E24" s="6"/>
      <c r="F24" s="6"/>
      <c r="G24" s="6"/>
      <c r="H24" s="6">
        <v>12</v>
      </c>
      <c r="I24" s="6"/>
      <c r="K24" s="6">
        <f>SUM(B24:E24)</f>
        <v>5</v>
      </c>
      <c r="L24" s="6">
        <f>SUM(F24:I24)</f>
        <v>12</v>
      </c>
    </row>
    <row r="25" spans="1:12" s="2" customFormat="1" x14ac:dyDescent="0.35">
      <c r="A25" s="2" t="s">
        <v>11</v>
      </c>
      <c r="B25" s="6"/>
      <c r="C25" s="6"/>
      <c r="D25" s="6">
        <v>346</v>
      </c>
      <c r="E25" s="6"/>
      <c r="F25" s="6"/>
      <c r="G25" s="6"/>
      <c r="H25" s="6">
        <v>378</v>
      </c>
      <c r="I25" s="6"/>
      <c r="K25" s="6">
        <f>SUM(B25:E25)</f>
        <v>346</v>
      </c>
      <c r="L25" s="6">
        <f>SUM(F25:I25)</f>
        <v>378</v>
      </c>
    </row>
    <row r="26" spans="1:12" s="2" customFormat="1" x14ac:dyDescent="0.35">
      <c r="A26" s="2" t="s">
        <v>12</v>
      </c>
      <c r="B26" s="6"/>
      <c r="C26" s="6"/>
      <c r="D26" s="6">
        <v>186</v>
      </c>
      <c r="E26" s="6"/>
      <c r="F26" s="6"/>
      <c r="G26" s="6"/>
      <c r="H26" s="6">
        <v>127</v>
      </c>
      <c r="I26" s="6"/>
      <c r="K26" s="6">
        <f>SUM(B26:E26)</f>
        <v>186</v>
      </c>
      <c r="L26" s="6">
        <f>SUM(F26:I26)</f>
        <v>127</v>
      </c>
    </row>
    <row r="27" spans="1:12" s="1" customFormat="1" x14ac:dyDescent="0.35">
      <c r="A27" s="1" t="s">
        <v>13</v>
      </c>
      <c r="B27" s="5">
        <f t="shared" ref="B27:C27" si="18">SUM(B22:B26)+B20</f>
        <v>0</v>
      </c>
      <c r="C27" s="5">
        <f t="shared" si="18"/>
        <v>0</v>
      </c>
      <c r="D27" s="5">
        <f>SUM(D22:D26)+D20</f>
        <v>5324</v>
      </c>
      <c r="E27" s="5">
        <f t="shared" ref="E27:L27" si="19">SUM(E22:E26)+E20</f>
        <v>0</v>
      </c>
      <c r="F27" s="5">
        <f t="shared" si="19"/>
        <v>0</v>
      </c>
      <c r="G27" s="5">
        <f t="shared" si="19"/>
        <v>0</v>
      </c>
      <c r="H27" s="5">
        <f t="shared" si="19"/>
        <v>4294</v>
      </c>
      <c r="I27" s="5">
        <f t="shared" si="19"/>
        <v>0</v>
      </c>
      <c r="J27" s="5"/>
      <c r="K27" s="5">
        <f t="shared" si="19"/>
        <v>5324</v>
      </c>
      <c r="L27" s="5">
        <f t="shared" si="19"/>
        <v>4294</v>
      </c>
    </row>
    <row r="28" spans="1:12" s="1" customFormat="1" x14ac:dyDescent="0.35">
      <c r="A28" s="1" t="s">
        <v>14</v>
      </c>
      <c r="B28" s="5">
        <f t="shared" ref="B28:C28" si="20">B19-B27</f>
        <v>0</v>
      </c>
      <c r="C28" s="5">
        <f t="shared" si="20"/>
        <v>0</v>
      </c>
      <c r="D28" s="5">
        <f>D19-D27</f>
        <v>662</v>
      </c>
      <c r="E28" s="5">
        <f t="shared" ref="E28:L28" si="21">E19-E27</f>
        <v>0</v>
      </c>
      <c r="F28" s="5">
        <f t="shared" si="21"/>
        <v>0</v>
      </c>
      <c r="G28" s="5">
        <f t="shared" si="21"/>
        <v>0</v>
      </c>
      <c r="H28" s="5">
        <f t="shared" si="21"/>
        <v>360</v>
      </c>
      <c r="I28" s="5">
        <f t="shared" si="21"/>
        <v>0</v>
      </c>
      <c r="J28" s="5"/>
      <c r="K28" s="5">
        <f t="shared" si="21"/>
        <v>662</v>
      </c>
      <c r="L28" s="5">
        <f t="shared" si="21"/>
        <v>360</v>
      </c>
    </row>
    <row r="29" spans="1:12" s="2" customFormat="1" x14ac:dyDescent="0.35">
      <c r="A29" s="2" t="s">
        <v>15</v>
      </c>
      <c r="B29" s="6"/>
      <c r="C29" s="6"/>
      <c r="D29" s="6">
        <v>-171</v>
      </c>
      <c r="E29" s="6"/>
      <c r="F29" s="6"/>
      <c r="G29" s="6"/>
      <c r="H29" s="6">
        <v>-75</v>
      </c>
      <c r="I29" s="6"/>
      <c r="K29" s="6">
        <f>SUM(B29:E29)</f>
        <v>-171</v>
      </c>
      <c r="L29" s="6">
        <f>SUM(F29:I29)</f>
        <v>-75</v>
      </c>
    </row>
    <row r="30" spans="1:12" s="2" customFormat="1" x14ac:dyDescent="0.35">
      <c r="A30" s="2" t="s">
        <v>16</v>
      </c>
      <c r="B30" s="6"/>
      <c r="C30" s="6"/>
      <c r="D30" s="6">
        <v>49</v>
      </c>
      <c r="E30" s="6"/>
      <c r="F30" s="6"/>
      <c r="G30" s="6"/>
      <c r="H30" s="6">
        <v>25</v>
      </c>
      <c r="I30" s="6"/>
      <c r="K30" s="6">
        <f>SUM(B30:E30)</f>
        <v>49</v>
      </c>
      <c r="L30" s="6">
        <f>SUM(F30:I30)</f>
        <v>25</v>
      </c>
    </row>
    <row r="31" spans="1:12" s="2" customFormat="1" x14ac:dyDescent="0.35">
      <c r="A31" s="2" t="s">
        <v>17</v>
      </c>
      <c r="B31" s="6"/>
      <c r="C31" s="6"/>
      <c r="D31" s="6">
        <v>3</v>
      </c>
      <c r="E31" s="6"/>
      <c r="F31" s="6"/>
      <c r="G31" s="6"/>
      <c r="H31" s="6">
        <v>4</v>
      </c>
      <c r="I31" s="6"/>
      <c r="K31" s="6">
        <f>SUM(B31:E31)</f>
        <v>3</v>
      </c>
      <c r="L31" s="6">
        <f>SUM(F31:I31)</f>
        <v>4</v>
      </c>
    </row>
    <row r="32" spans="1:12" s="1" customFormat="1" x14ac:dyDescent="0.35">
      <c r="A32" s="1" t="s">
        <v>18</v>
      </c>
      <c r="B32" s="5">
        <f t="shared" ref="B32:C32" si="22">B28+B29+B30-B31</f>
        <v>0</v>
      </c>
      <c r="C32" s="5">
        <f t="shared" si="22"/>
        <v>0</v>
      </c>
      <c r="D32" s="5">
        <f>D28+D29+D30-D31</f>
        <v>537</v>
      </c>
      <c r="E32" s="5">
        <f t="shared" ref="E32:L32" si="23">E28+E29+E30-E31</f>
        <v>0</v>
      </c>
      <c r="F32" s="5">
        <f t="shared" si="23"/>
        <v>0</v>
      </c>
      <c r="G32" s="5">
        <f t="shared" si="23"/>
        <v>0</v>
      </c>
      <c r="H32" s="5">
        <f t="shared" si="23"/>
        <v>306</v>
      </c>
      <c r="I32" s="5">
        <f t="shared" si="23"/>
        <v>0</v>
      </c>
      <c r="J32" s="5"/>
      <c r="K32" s="5">
        <f t="shared" si="23"/>
        <v>537</v>
      </c>
      <c r="L32" s="5">
        <f t="shared" si="23"/>
        <v>306</v>
      </c>
    </row>
    <row r="33" spans="1:12" s="2" customFormat="1" x14ac:dyDescent="0.35"/>
    <row r="34" spans="1:12" s="1" customFormat="1" x14ac:dyDescent="0.35">
      <c r="A34" s="1" t="s">
        <v>19</v>
      </c>
      <c r="B34" s="3" t="e">
        <f t="shared" ref="B34:L34" si="24">B32/B37</f>
        <v>#DIV/0!</v>
      </c>
      <c r="C34" s="3" t="e">
        <f t="shared" si="24"/>
        <v>#DIV/0!</v>
      </c>
      <c r="D34" s="3">
        <f>D32/D37</f>
        <v>0.42822966507177035</v>
      </c>
      <c r="E34" s="3" t="e">
        <f t="shared" ref="E34:L34" si="25">E32/E37</f>
        <v>#DIV/0!</v>
      </c>
      <c r="F34" s="3" t="e">
        <f t="shared" si="25"/>
        <v>#DIV/0!</v>
      </c>
      <c r="G34" s="3" t="e">
        <f t="shared" si="25"/>
        <v>#DIV/0!</v>
      </c>
      <c r="H34" s="3">
        <f t="shared" si="25"/>
        <v>0.22972972972972974</v>
      </c>
      <c r="I34" s="3" t="e">
        <f t="shared" si="25"/>
        <v>#DIV/0!</v>
      </c>
      <c r="J34" s="3"/>
      <c r="K34" s="3">
        <f t="shared" si="25"/>
        <v>0.42822966507177035</v>
      </c>
      <c r="L34" s="3">
        <f t="shared" si="25"/>
        <v>0.22972972972972974</v>
      </c>
    </row>
    <row r="35" spans="1:12" s="1" customFormat="1" x14ac:dyDescent="0.35">
      <c r="A35" s="1" t="s">
        <v>20</v>
      </c>
      <c r="B35" s="3" t="e">
        <f t="shared" ref="B35:L35" si="26">B32/B38</f>
        <v>#DIV/0!</v>
      </c>
      <c r="C35" s="3" t="e">
        <f t="shared" si="26"/>
        <v>#DIV/0!</v>
      </c>
      <c r="D35" s="3">
        <f>D32/D38</f>
        <v>0.42822966507177035</v>
      </c>
      <c r="E35" s="3" t="e">
        <f t="shared" ref="E35:L35" si="27">E32/E38</f>
        <v>#DIV/0!</v>
      </c>
      <c r="F35" s="3" t="e">
        <f t="shared" si="27"/>
        <v>#DIV/0!</v>
      </c>
      <c r="G35" s="3" t="e">
        <f t="shared" si="27"/>
        <v>#DIV/0!</v>
      </c>
      <c r="H35" s="3">
        <f t="shared" si="27"/>
        <v>0.22649888971132495</v>
      </c>
      <c r="I35" s="3" t="e">
        <f t="shared" si="27"/>
        <v>#DIV/0!</v>
      </c>
      <c r="J35" s="3"/>
      <c r="K35" s="3">
        <f t="shared" si="27"/>
        <v>0.42822966507177035</v>
      </c>
      <c r="L35" s="3">
        <f t="shared" si="27"/>
        <v>0.22649888971132495</v>
      </c>
    </row>
    <row r="36" spans="1:12" s="2" customFormat="1" x14ac:dyDescent="0.35"/>
    <row r="37" spans="1:12" s="2" customFormat="1" x14ac:dyDescent="0.35">
      <c r="A37" s="2" t="s">
        <v>22</v>
      </c>
      <c r="D37" s="2">
        <v>1254</v>
      </c>
      <c r="H37" s="2">
        <v>1332</v>
      </c>
      <c r="K37" s="2">
        <f>SUM(B37:E37)</f>
        <v>1254</v>
      </c>
      <c r="L37" s="2">
        <f>SUM(F37:I37)</f>
        <v>1332</v>
      </c>
    </row>
    <row r="38" spans="1:12" s="2" customFormat="1" x14ac:dyDescent="0.35">
      <c r="A38" s="2" t="s">
        <v>21</v>
      </c>
      <c r="D38" s="2">
        <v>1254</v>
      </c>
      <c r="H38" s="2">
        <v>1351</v>
      </c>
      <c r="K38" s="2">
        <f>SUM(B38:E38)</f>
        <v>1254</v>
      </c>
      <c r="L38" s="2">
        <f>SUM(F38:I38)</f>
        <v>1351</v>
      </c>
    </row>
    <row r="39" spans="1:12" s="2" customFormat="1" x14ac:dyDescent="0.35"/>
    <row r="40" spans="1:12" s="2" customFormat="1" x14ac:dyDescent="0.35">
      <c r="A40" s="2" t="s">
        <v>23</v>
      </c>
      <c r="D40" s="2">
        <v>0</v>
      </c>
      <c r="H40" s="2">
        <v>0</v>
      </c>
      <c r="K40" s="2">
        <f>SUM(B40:E40)</f>
        <v>0</v>
      </c>
      <c r="L40" s="2">
        <f>SUM(F40:I40)</f>
        <v>0</v>
      </c>
    </row>
    <row r="41" spans="1:12" s="2" customFormat="1" x14ac:dyDescent="0.35"/>
    <row r="42" spans="1:12" s="2" customFormat="1" x14ac:dyDescent="0.35">
      <c r="A42" s="2" t="s">
        <v>66</v>
      </c>
      <c r="B42" s="6"/>
      <c r="C42" s="6"/>
      <c r="D42" s="6">
        <f>1704-C43-B43</f>
        <v>1704</v>
      </c>
      <c r="E42" s="6"/>
      <c r="F42" s="6"/>
      <c r="G42" s="6"/>
      <c r="H42" s="6">
        <f>1083-G43-F43</f>
        <v>1083</v>
      </c>
      <c r="I42" s="6"/>
      <c r="J42" s="6"/>
      <c r="K42" s="6">
        <f t="shared" ref="K42:K53" si="28">SUM(B42:E42)</f>
        <v>1704</v>
      </c>
      <c r="L42" s="6">
        <f t="shared" ref="L42:L53" si="29">SUM(F42:I42)</f>
        <v>1083</v>
      </c>
    </row>
    <row r="43" spans="1:12" s="2" customFormat="1" x14ac:dyDescent="0.35">
      <c r="A43" s="2" t="s">
        <v>67</v>
      </c>
      <c r="B43" s="6"/>
      <c r="C43" s="6"/>
      <c r="D43" s="6">
        <f>276-C43-B43</f>
        <v>276</v>
      </c>
      <c r="E43" s="6"/>
      <c r="F43" s="6"/>
      <c r="G43" s="6"/>
      <c r="H43" s="6">
        <f>315-G43-F43</f>
        <v>315</v>
      </c>
      <c r="I43" s="6"/>
      <c r="J43" s="6"/>
      <c r="K43" s="6">
        <f t="shared" si="28"/>
        <v>276</v>
      </c>
      <c r="L43" s="6">
        <f t="shared" si="29"/>
        <v>315</v>
      </c>
    </row>
    <row r="44" spans="1:12" s="2" customFormat="1" x14ac:dyDescent="0.35">
      <c r="A44" s="2" t="s">
        <v>68</v>
      </c>
      <c r="B44" s="6"/>
      <c r="C44" s="6"/>
      <c r="D44" s="6">
        <f>140-C44-B44</f>
        <v>140</v>
      </c>
      <c r="E44" s="6"/>
      <c r="F44" s="6"/>
      <c r="G44" s="6"/>
      <c r="H44" s="6">
        <f>139-G44-F44</f>
        <v>139</v>
      </c>
      <c r="I44" s="6"/>
      <c r="J44" s="6"/>
      <c r="K44" s="6">
        <f t="shared" si="28"/>
        <v>140</v>
      </c>
      <c r="L44" s="6">
        <f t="shared" si="29"/>
        <v>139</v>
      </c>
    </row>
    <row r="45" spans="1:12" s="2" customFormat="1" x14ac:dyDescent="0.35">
      <c r="A45" s="2" t="s">
        <v>69</v>
      </c>
      <c r="B45" s="6"/>
      <c r="C45" s="6"/>
      <c r="D45" s="6">
        <f>21-C45-B45</f>
        <v>21</v>
      </c>
      <c r="E45" s="6"/>
      <c r="F45" s="6"/>
      <c r="G45" s="6"/>
      <c r="H45" s="6">
        <f>7-G45-F45</f>
        <v>7</v>
      </c>
      <c r="I45" s="6"/>
      <c r="J45" s="6"/>
      <c r="K45" s="6">
        <f t="shared" si="28"/>
        <v>21</v>
      </c>
      <c r="L45" s="6">
        <f t="shared" si="29"/>
        <v>7</v>
      </c>
    </row>
    <row r="46" spans="1:12" s="2" customFormat="1" x14ac:dyDescent="0.35">
      <c r="A46" s="2" t="s">
        <v>70</v>
      </c>
      <c r="B46" s="6"/>
      <c r="C46" s="6"/>
      <c r="D46" s="6">
        <f>-63-SUM(B46:C46)</f>
        <v>-63</v>
      </c>
      <c r="E46" s="6"/>
      <c r="F46" s="6"/>
      <c r="G46" s="6"/>
      <c r="H46" s="6">
        <f>-31-SUM(F46:G46)</f>
        <v>-31</v>
      </c>
      <c r="I46" s="6"/>
      <c r="J46" s="6"/>
      <c r="K46" s="6">
        <f t="shared" si="28"/>
        <v>-63</v>
      </c>
      <c r="L46" s="6">
        <f t="shared" si="29"/>
        <v>-31</v>
      </c>
    </row>
    <row r="47" spans="1:12" s="2" customFormat="1" x14ac:dyDescent="0.35">
      <c r="A47" s="2" t="s">
        <v>71</v>
      </c>
      <c r="B47" s="6"/>
      <c r="C47" s="6"/>
      <c r="D47" s="6">
        <f>136-C47-B47</f>
        <v>136</v>
      </c>
      <c r="E47" s="6"/>
      <c r="F47" s="6"/>
      <c r="G47" s="6"/>
      <c r="H47" s="6">
        <f>276-G47-F47</f>
        <v>276</v>
      </c>
      <c r="I47" s="6"/>
      <c r="J47" s="6"/>
      <c r="K47" s="6">
        <f t="shared" si="28"/>
        <v>136</v>
      </c>
      <c r="L47" s="6">
        <f t="shared" si="29"/>
        <v>276</v>
      </c>
    </row>
    <row r="48" spans="1:12" s="2" customFormat="1" x14ac:dyDescent="0.35">
      <c r="A48" s="2" t="s">
        <v>72</v>
      </c>
      <c r="B48" s="6"/>
      <c r="C48" s="6"/>
      <c r="D48" s="6">
        <f>618-C48-B48</f>
        <v>618</v>
      </c>
      <c r="E48" s="6"/>
      <c r="F48" s="6"/>
      <c r="G48" s="6"/>
      <c r="H48" s="6">
        <f>52-G48-F48</f>
        <v>52</v>
      </c>
      <c r="I48" s="6"/>
      <c r="J48" s="6"/>
      <c r="K48" s="6">
        <f t="shared" si="28"/>
        <v>618</v>
      </c>
      <c r="L48" s="6">
        <f t="shared" si="29"/>
        <v>52</v>
      </c>
    </row>
    <row r="49" spans="1:12" s="2" customFormat="1" x14ac:dyDescent="0.35">
      <c r="A49" s="2" t="s">
        <v>73</v>
      </c>
      <c r="B49" s="6"/>
      <c r="C49" s="6"/>
      <c r="D49" s="6">
        <f>-319-C49-B49</f>
        <v>-319</v>
      </c>
      <c r="E49" s="6"/>
      <c r="F49" s="6"/>
      <c r="G49" s="6"/>
      <c r="H49" s="6">
        <f>-31-G49-F49</f>
        <v>-31</v>
      </c>
      <c r="I49" s="6"/>
      <c r="J49" s="6"/>
      <c r="K49" s="6">
        <f t="shared" si="28"/>
        <v>-319</v>
      </c>
      <c r="L49" s="6">
        <f t="shared" si="29"/>
        <v>-31</v>
      </c>
    </row>
    <row r="50" spans="1:12" s="2" customFormat="1" x14ac:dyDescent="0.35">
      <c r="A50" s="2" t="s">
        <v>74</v>
      </c>
      <c r="B50" s="6"/>
      <c r="C50" s="6"/>
      <c r="D50" s="6">
        <f>-1602-C50-B50</f>
        <v>-1602</v>
      </c>
      <c r="E50" s="6"/>
      <c r="F50" s="6"/>
      <c r="G50" s="6"/>
      <c r="H50" s="6">
        <f>482-G50-F50</f>
        <v>482</v>
      </c>
      <c r="I50" s="6"/>
      <c r="J50" s="6"/>
      <c r="K50" s="6">
        <f t="shared" si="28"/>
        <v>-1602</v>
      </c>
      <c r="L50" s="6">
        <f t="shared" si="29"/>
        <v>482</v>
      </c>
    </row>
    <row r="51" spans="1:12" s="2" customFormat="1" x14ac:dyDescent="0.35">
      <c r="A51" s="2" t="s">
        <v>75</v>
      </c>
      <c r="B51" s="6"/>
      <c r="C51" s="6"/>
      <c r="D51" s="6">
        <f>-1443-C51-B51</f>
        <v>-1443</v>
      </c>
      <c r="E51" s="6"/>
      <c r="F51" s="6"/>
      <c r="G51" s="6"/>
      <c r="H51" s="6">
        <f>-256-G51-F51</f>
        <v>-256</v>
      </c>
      <c r="I51" s="6"/>
      <c r="J51" s="6"/>
      <c r="K51" s="6">
        <f t="shared" si="28"/>
        <v>-1443</v>
      </c>
      <c r="L51" s="6">
        <f t="shared" si="29"/>
        <v>-256</v>
      </c>
    </row>
    <row r="52" spans="1:12" s="2" customFormat="1" x14ac:dyDescent="0.35">
      <c r="A52" s="2" t="s">
        <v>76</v>
      </c>
      <c r="B52" s="6"/>
      <c r="C52" s="6"/>
      <c r="D52" s="6">
        <f>-101-C52-B52</f>
        <v>-101</v>
      </c>
      <c r="E52" s="6"/>
      <c r="F52" s="6"/>
      <c r="G52" s="6"/>
      <c r="H52" s="6">
        <f>-1217-G52-F52</f>
        <v>-1217</v>
      </c>
      <c r="I52" s="6"/>
      <c r="J52" s="6"/>
      <c r="K52" s="6">
        <f t="shared" si="28"/>
        <v>-101</v>
      </c>
      <c r="L52" s="6">
        <f t="shared" si="29"/>
        <v>-1217</v>
      </c>
    </row>
    <row r="53" spans="1:12" s="2" customFormat="1" x14ac:dyDescent="0.35">
      <c r="A53" s="2" t="s">
        <v>77</v>
      </c>
      <c r="B53" s="6"/>
      <c r="C53" s="6"/>
      <c r="D53" s="6">
        <f>25-C53-B53</f>
        <v>25</v>
      </c>
      <c r="E53" s="6"/>
      <c r="F53" s="6"/>
      <c r="G53" s="6"/>
      <c r="H53" s="6">
        <f>-543-G53-F53</f>
        <v>-543</v>
      </c>
      <c r="I53" s="6"/>
      <c r="J53" s="6"/>
      <c r="K53" s="6">
        <f t="shared" si="28"/>
        <v>25</v>
      </c>
      <c r="L53" s="6">
        <f t="shared" si="29"/>
        <v>-543</v>
      </c>
    </row>
    <row r="54" spans="1:12" s="1" customFormat="1" x14ac:dyDescent="0.35">
      <c r="A54" s="1" t="s">
        <v>78</v>
      </c>
      <c r="B54" s="5">
        <f t="shared" ref="B54:C54" si="30">SUM(B42:B53)</f>
        <v>0</v>
      </c>
      <c r="C54" s="5">
        <f t="shared" si="30"/>
        <v>0</v>
      </c>
      <c r="D54" s="5">
        <f>SUM(D42:D53)</f>
        <v>-608</v>
      </c>
      <c r="E54" s="5">
        <f t="shared" ref="E54:L54" si="31">SUM(E42:E53)</f>
        <v>0</v>
      </c>
      <c r="F54" s="5">
        <f t="shared" si="31"/>
        <v>0</v>
      </c>
      <c r="G54" s="5">
        <f t="shared" si="31"/>
        <v>0</v>
      </c>
      <c r="H54" s="5">
        <f t="shared" si="31"/>
        <v>276</v>
      </c>
      <c r="I54" s="5">
        <f t="shared" si="31"/>
        <v>0</v>
      </c>
      <c r="J54" s="5"/>
      <c r="K54" s="5">
        <f t="shared" si="31"/>
        <v>-608</v>
      </c>
      <c r="L54" s="5">
        <f t="shared" si="31"/>
        <v>276</v>
      </c>
    </row>
    <row r="55" spans="1:12" s="2" customFormat="1" x14ac:dyDescent="0.35"/>
    <row r="56" spans="1:12" s="1" customFormat="1" x14ac:dyDescent="0.35">
      <c r="A56" s="1" t="s">
        <v>24</v>
      </c>
    </row>
    <row r="57" spans="1:12" s="2" customFormat="1" x14ac:dyDescent="0.35">
      <c r="A57" s="2" t="s">
        <v>25</v>
      </c>
      <c r="B57" s="6"/>
      <c r="C57" s="6"/>
      <c r="D57" s="6">
        <v>4322</v>
      </c>
      <c r="E57" s="6"/>
      <c r="F57" s="6"/>
      <c r="G57" s="6"/>
      <c r="H57" s="6">
        <v>1801</v>
      </c>
      <c r="I57" s="6"/>
      <c r="K57" s="6">
        <f>SUM(B57:E57)</f>
        <v>4322</v>
      </c>
      <c r="L57" s="6">
        <f>SUM(F57:I57)</f>
        <v>1801</v>
      </c>
    </row>
    <row r="58" spans="1:12" s="2" customFormat="1" x14ac:dyDescent="0.35">
      <c r="A58" s="2" t="s">
        <v>27</v>
      </c>
      <c r="B58" s="6"/>
      <c r="C58" s="6"/>
      <c r="D58" s="6">
        <v>133</v>
      </c>
      <c r="E58" s="6"/>
      <c r="F58" s="6"/>
      <c r="G58" s="6"/>
      <c r="H58" s="6">
        <v>212</v>
      </c>
      <c r="I58" s="6"/>
      <c r="K58" s="6">
        <f>SUM(B58:E58)</f>
        <v>133</v>
      </c>
      <c r="L58" s="6">
        <f>SUM(F58:I58)</f>
        <v>212</v>
      </c>
    </row>
    <row r="59" spans="1:12" s="2" customFormat="1" x14ac:dyDescent="0.35">
      <c r="A59" s="2" t="s">
        <v>28</v>
      </c>
      <c r="B59" s="6"/>
      <c r="C59" s="6"/>
      <c r="D59" s="6">
        <v>24249</v>
      </c>
      <c r="E59" s="6"/>
      <c r="F59" s="6"/>
      <c r="G59" s="6"/>
      <c r="H59" s="6">
        <v>24062</v>
      </c>
      <c r="I59" s="6"/>
      <c r="K59" s="6">
        <f>SUM(B59:E59)</f>
        <v>24249</v>
      </c>
      <c r="L59" s="6">
        <f>SUM(F59:I59)</f>
        <v>24062</v>
      </c>
    </row>
    <row r="60" spans="1:12" s="2" customFormat="1" x14ac:dyDescent="0.35">
      <c r="A60" s="2" t="s">
        <v>29</v>
      </c>
      <c r="B60" s="6"/>
      <c r="C60" s="6"/>
      <c r="D60" s="6">
        <v>380</v>
      </c>
      <c r="E60" s="6"/>
      <c r="F60" s="6"/>
      <c r="G60" s="6"/>
      <c r="H60" s="6">
        <v>274</v>
      </c>
      <c r="I60" s="6"/>
      <c r="K60" s="6">
        <f>SUM(B60:E60)</f>
        <v>380</v>
      </c>
      <c r="L60" s="6">
        <f>SUM(F60:I60)</f>
        <v>274</v>
      </c>
    </row>
    <row r="61" spans="1:12" s="2" customFormat="1" x14ac:dyDescent="0.35">
      <c r="A61" s="2" t="s">
        <v>30</v>
      </c>
      <c r="B61" s="6"/>
      <c r="C61" s="6"/>
      <c r="D61" s="6">
        <v>5545</v>
      </c>
      <c r="E61" s="6"/>
      <c r="F61" s="6"/>
      <c r="G61" s="6"/>
      <c r="H61" s="6">
        <v>5930</v>
      </c>
      <c r="I61" s="6"/>
      <c r="K61" s="6">
        <f>SUM(B61:E61)</f>
        <v>5545</v>
      </c>
      <c r="L61" s="6">
        <f>SUM(F61:I61)</f>
        <v>5930</v>
      </c>
    </row>
    <row r="62" spans="1:12" s="2" customFormat="1" x14ac:dyDescent="0.35">
      <c r="A62" s="2" t="s">
        <v>33</v>
      </c>
      <c r="B62" s="6"/>
      <c r="C62" s="6"/>
      <c r="D62" s="6">
        <v>1417</v>
      </c>
      <c r="E62" s="6"/>
      <c r="F62" s="6"/>
      <c r="G62" s="6"/>
      <c r="H62" s="6">
        <v>1406</v>
      </c>
      <c r="I62" s="6"/>
      <c r="K62" s="6">
        <f>SUM(B62:E62)</f>
        <v>1417</v>
      </c>
      <c r="L62" s="6">
        <f>SUM(F62:I62)</f>
        <v>1406</v>
      </c>
    </row>
    <row r="63" spans="1:12" s="1" customFormat="1" x14ac:dyDescent="0.35">
      <c r="A63" s="1" t="s">
        <v>31</v>
      </c>
      <c r="B63" s="5">
        <f>SUM(B57:B62)</f>
        <v>0</v>
      </c>
      <c r="C63" s="5">
        <f>SUM(C57:C62)</f>
        <v>0</v>
      </c>
      <c r="D63" s="5">
        <f>SUM(D57:D62)</f>
        <v>36046</v>
      </c>
      <c r="E63" s="5">
        <f>SUM(E57:E62)</f>
        <v>0</v>
      </c>
      <c r="F63" s="5">
        <f>SUM(F57:F62)</f>
        <v>0</v>
      </c>
      <c r="G63" s="5">
        <f>SUM(G57:G62)</f>
        <v>0</v>
      </c>
      <c r="H63" s="5">
        <f>SUM(H57:H62)</f>
        <v>33685</v>
      </c>
      <c r="I63" s="5">
        <f>SUM(I57:I62)</f>
        <v>0</v>
      </c>
      <c r="J63" s="5"/>
      <c r="K63" s="5">
        <f>SUM(K57:K62)</f>
        <v>36046</v>
      </c>
      <c r="L63" s="5">
        <f>SUM(L57:L62)</f>
        <v>33685</v>
      </c>
    </row>
    <row r="64" spans="1:12" s="2" customFormat="1" x14ac:dyDescent="0.35">
      <c r="A64" s="2" t="s">
        <v>26</v>
      </c>
      <c r="B64" s="6"/>
      <c r="C64" s="6"/>
      <c r="D64" s="6">
        <v>723</v>
      </c>
      <c r="E64" s="6"/>
      <c r="F64" s="6"/>
      <c r="G64" s="6"/>
      <c r="H64" s="6">
        <v>649</v>
      </c>
      <c r="I64" s="6"/>
      <c r="K64" s="6">
        <f>SUM(B64:E64)</f>
        <v>723</v>
      </c>
      <c r="L64" s="6">
        <f>SUM(F64:I64)</f>
        <v>649</v>
      </c>
    </row>
    <row r="65" spans="1:12" s="1" customFormat="1" x14ac:dyDescent="0.35">
      <c r="A65" s="2" t="s">
        <v>32</v>
      </c>
      <c r="B65" s="6"/>
      <c r="C65" s="6"/>
      <c r="D65" s="6">
        <v>1913</v>
      </c>
      <c r="E65" s="6"/>
      <c r="F65" s="6"/>
      <c r="G65" s="6"/>
      <c r="H65" s="6">
        <v>1980</v>
      </c>
      <c r="I65" s="6"/>
      <c r="K65" s="6">
        <f>SUM(B65:E65)</f>
        <v>1913</v>
      </c>
      <c r="L65" s="6">
        <f>SUM(F65:I65)</f>
        <v>1980</v>
      </c>
    </row>
    <row r="66" spans="1:12" s="2" customFormat="1" x14ac:dyDescent="0.35">
      <c r="A66" s="2" t="s">
        <v>40</v>
      </c>
      <c r="B66" s="6"/>
      <c r="C66" s="6"/>
      <c r="D66" s="6">
        <v>479</v>
      </c>
      <c r="E66" s="6"/>
      <c r="F66" s="6"/>
      <c r="G66" s="6"/>
      <c r="H66" s="6">
        <v>532</v>
      </c>
      <c r="I66" s="6"/>
      <c r="K66" s="6">
        <f>SUM(B66:E66)</f>
        <v>479</v>
      </c>
      <c r="L66" s="6">
        <f>SUM(F66:I66)</f>
        <v>532</v>
      </c>
    </row>
    <row r="67" spans="1:12" s="2" customFormat="1" x14ac:dyDescent="0.35">
      <c r="A67" s="2" t="s">
        <v>34</v>
      </c>
      <c r="B67" s="6"/>
      <c r="C67" s="6"/>
      <c r="D67" s="6">
        <v>3614</v>
      </c>
      <c r="E67" s="6"/>
      <c r="F67" s="6"/>
      <c r="G67" s="6"/>
      <c r="H67" s="6">
        <v>3615</v>
      </c>
      <c r="I67" s="6"/>
      <c r="K67" s="6">
        <f>SUM(B67:E67)</f>
        <v>3614</v>
      </c>
      <c r="L67" s="6">
        <f>SUM(F67:I67)</f>
        <v>3615</v>
      </c>
    </row>
    <row r="68" spans="1:12" s="2" customFormat="1" x14ac:dyDescent="0.35">
      <c r="A68" s="2" t="s">
        <v>35</v>
      </c>
      <c r="B68" s="6"/>
      <c r="C68" s="6"/>
      <c r="D68" s="6">
        <v>1292</v>
      </c>
      <c r="E68" s="6"/>
      <c r="F68" s="6"/>
      <c r="G68" s="6"/>
      <c r="H68" s="6">
        <v>1251</v>
      </c>
      <c r="I68" s="6"/>
      <c r="K68" s="6">
        <f>SUM(B68:E68)</f>
        <v>1292</v>
      </c>
      <c r="L68" s="6">
        <f>SUM(F68:I68)</f>
        <v>1251</v>
      </c>
    </row>
    <row r="69" spans="1:12" s="2" customFormat="1" x14ac:dyDescent="0.35">
      <c r="A69" s="2" t="s">
        <v>36</v>
      </c>
      <c r="B69" s="6"/>
      <c r="C69" s="6"/>
      <c r="D69" s="6">
        <v>979</v>
      </c>
      <c r="E69" s="6"/>
      <c r="F69" s="6"/>
      <c r="G69" s="6"/>
      <c r="H69" s="6">
        <v>957</v>
      </c>
      <c r="I69" s="6"/>
      <c r="K69" s="6">
        <f>SUM(B69:E69)</f>
        <v>979</v>
      </c>
      <c r="L69" s="6">
        <f>SUM(F69:I69)</f>
        <v>957</v>
      </c>
    </row>
    <row r="70" spans="1:12" s="2" customFormat="1" x14ac:dyDescent="0.35">
      <c r="A70" s="2" t="s">
        <v>37</v>
      </c>
      <c r="B70" s="6"/>
      <c r="C70" s="6"/>
      <c r="D70" s="6">
        <v>136</v>
      </c>
      <c r="E70" s="6"/>
      <c r="F70" s="6"/>
      <c r="G70" s="6"/>
      <c r="H70" s="6">
        <v>159</v>
      </c>
      <c r="I70" s="6"/>
      <c r="K70" s="6">
        <f>SUM(B70:E70)</f>
        <v>136</v>
      </c>
      <c r="L70" s="6">
        <f>SUM(F70:I70)</f>
        <v>159</v>
      </c>
    </row>
    <row r="71" spans="1:12" s="2" customFormat="1" x14ac:dyDescent="0.35">
      <c r="A71" s="2" t="s">
        <v>38</v>
      </c>
      <c r="B71" s="6"/>
      <c r="C71" s="6"/>
      <c r="D71" s="6">
        <v>1085</v>
      </c>
      <c r="E71" s="6"/>
      <c r="F71" s="6"/>
      <c r="G71" s="6"/>
      <c r="H71" s="6">
        <v>1205</v>
      </c>
      <c r="I71" s="6"/>
      <c r="K71" s="6">
        <f>SUM(B71:E71)</f>
        <v>1085</v>
      </c>
      <c r="L71" s="6">
        <f>SUM(F71:I71)</f>
        <v>1205</v>
      </c>
    </row>
    <row r="72" spans="1:12" s="1" customFormat="1" x14ac:dyDescent="0.35">
      <c r="A72" s="1" t="s">
        <v>39</v>
      </c>
      <c r="B72" s="5">
        <f t="shared" ref="B72:C72" si="32">SUM(B63:B71)</f>
        <v>0</v>
      </c>
      <c r="C72" s="5">
        <f t="shared" si="32"/>
        <v>0</v>
      </c>
      <c r="D72" s="5">
        <f>SUM(D63:D71)</f>
        <v>46267</v>
      </c>
      <c r="E72" s="5">
        <f>SUM(E63:E71)</f>
        <v>0</v>
      </c>
      <c r="F72" s="5">
        <f>SUM(F63:F71)</f>
        <v>0</v>
      </c>
      <c r="G72" s="5">
        <f>SUM(G63:G71)</f>
        <v>0</v>
      </c>
      <c r="H72" s="5">
        <f>SUM(H63:H71)</f>
        <v>44033</v>
      </c>
      <c r="I72" s="5">
        <f>SUM(I63:I71)</f>
        <v>0</v>
      </c>
      <c r="J72" s="5"/>
      <c r="K72" s="5">
        <f>SUM(K63:K71)</f>
        <v>46267</v>
      </c>
      <c r="L72" s="5">
        <f>SUM(L63:L71)</f>
        <v>44033</v>
      </c>
    </row>
    <row r="73" spans="1:12" s="2" customFormat="1" x14ac:dyDescent="0.35"/>
    <row r="74" spans="1:12" s="1" customFormat="1" x14ac:dyDescent="0.35">
      <c r="A74" s="1" t="s">
        <v>41</v>
      </c>
    </row>
    <row r="75" spans="1:12" s="2" customFormat="1" x14ac:dyDescent="0.35">
      <c r="A75" s="2" t="s">
        <v>42</v>
      </c>
      <c r="B75" s="6"/>
      <c r="C75" s="6"/>
      <c r="D75" s="6">
        <v>27326</v>
      </c>
      <c r="E75" s="6"/>
      <c r="F75" s="6"/>
      <c r="G75" s="6"/>
      <c r="H75" s="6">
        <v>27300</v>
      </c>
      <c r="I75" s="6"/>
      <c r="K75" s="6">
        <f>SUM(B75:E75)</f>
        <v>27326</v>
      </c>
      <c r="L75" s="6">
        <f>SUM(F75:I75)</f>
        <v>27300</v>
      </c>
    </row>
    <row r="76" spans="1:12" s="2" customFormat="1" x14ac:dyDescent="0.35">
      <c r="A76" s="2" t="s">
        <v>43</v>
      </c>
      <c r="B76" s="6"/>
      <c r="C76" s="6"/>
      <c r="D76" s="6">
        <v>146</v>
      </c>
      <c r="E76" s="6"/>
      <c r="F76" s="6"/>
      <c r="G76" s="6"/>
      <c r="H76" s="6">
        <v>48</v>
      </c>
      <c r="I76" s="6"/>
      <c r="K76" s="6">
        <f>SUM(B76:E76)</f>
        <v>146</v>
      </c>
      <c r="L76" s="6">
        <f>SUM(F76:I76)</f>
        <v>48</v>
      </c>
    </row>
    <row r="77" spans="1:12" s="2" customFormat="1" x14ac:dyDescent="0.35">
      <c r="A77" s="2" t="s">
        <v>44</v>
      </c>
      <c r="B77" s="6"/>
      <c r="C77" s="6"/>
      <c r="D77" s="6">
        <v>3611</v>
      </c>
      <c r="E77" s="6"/>
      <c r="F77" s="6"/>
      <c r="G77" s="6"/>
      <c r="H77" s="6">
        <v>2409</v>
      </c>
      <c r="I77" s="6"/>
      <c r="K77" s="6">
        <f>SUM(B77:E77)</f>
        <v>3611</v>
      </c>
      <c r="L77" s="6">
        <f>SUM(F77:I77)</f>
        <v>2409</v>
      </c>
    </row>
    <row r="78" spans="1:12" s="2" customFormat="1" x14ac:dyDescent="0.35">
      <c r="A78" s="2" t="s">
        <v>45</v>
      </c>
      <c r="B78" s="6"/>
      <c r="C78" s="6"/>
      <c r="D78" s="6">
        <v>35</v>
      </c>
      <c r="E78" s="6"/>
      <c r="F78" s="6"/>
      <c r="G78" s="6"/>
      <c r="H78" s="6">
        <v>36</v>
      </c>
      <c r="I78" s="6"/>
      <c r="K78" s="6">
        <f>SUM(B78:E78)</f>
        <v>35</v>
      </c>
      <c r="L78" s="6">
        <f>SUM(F78:I78)</f>
        <v>36</v>
      </c>
    </row>
    <row r="79" spans="1:12" s="2" customFormat="1" x14ac:dyDescent="0.35">
      <c r="A79" s="2" t="s">
        <v>46</v>
      </c>
      <c r="B79" s="6"/>
      <c r="C79" s="6"/>
      <c r="D79" s="6">
        <v>476</v>
      </c>
      <c r="E79" s="6"/>
      <c r="F79" s="6"/>
      <c r="G79" s="6"/>
      <c r="H79" s="6">
        <v>450</v>
      </c>
      <c r="I79" s="6"/>
      <c r="K79" s="6">
        <f>SUM(B79:E79)</f>
        <v>476</v>
      </c>
      <c r="L79" s="6">
        <f>SUM(F79:I79)</f>
        <v>450</v>
      </c>
    </row>
    <row r="80" spans="1:12" s="2" customFormat="1" x14ac:dyDescent="0.35">
      <c r="A80" s="2" t="s">
        <v>47</v>
      </c>
      <c r="B80" s="6"/>
      <c r="C80" s="6"/>
      <c r="D80" s="6">
        <v>216</v>
      </c>
      <c r="E80" s="6"/>
      <c r="F80" s="6"/>
      <c r="G80" s="6"/>
      <c r="H80" s="6">
        <v>145</v>
      </c>
      <c r="I80" s="6"/>
      <c r="K80" s="6">
        <f>SUM(B80:E80)</f>
        <v>216</v>
      </c>
      <c r="L80" s="6">
        <f>SUM(F80:I80)</f>
        <v>145</v>
      </c>
    </row>
    <row r="81" spans="1:12" s="2" customFormat="1" x14ac:dyDescent="0.35">
      <c r="A81" s="2" t="s">
        <v>48</v>
      </c>
      <c r="B81" s="6"/>
      <c r="C81" s="6"/>
      <c r="D81" s="6">
        <v>6307</v>
      </c>
      <c r="E81" s="6"/>
      <c r="F81" s="6"/>
      <c r="G81" s="6"/>
      <c r="H81" s="6">
        <v>5876</v>
      </c>
      <c r="I81" s="6"/>
      <c r="K81" s="6">
        <f>SUM(B81:E81)</f>
        <v>6307</v>
      </c>
      <c r="L81" s="6">
        <f>SUM(F81:I81)</f>
        <v>5876</v>
      </c>
    </row>
    <row r="82" spans="1:12" s="1" customFormat="1" x14ac:dyDescent="0.35">
      <c r="A82" s="1" t="s">
        <v>49</v>
      </c>
      <c r="B82" s="5">
        <f t="shared" ref="B82:C82" si="33">SUM(B75:B81)</f>
        <v>0</v>
      </c>
      <c r="C82" s="5">
        <f t="shared" si="33"/>
        <v>0</v>
      </c>
      <c r="D82" s="5">
        <f>SUM(D75:D81)</f>
        <v>38117</v>
      </c>
      <c r="E82" s="5">
        <f t="shared" ref="E82:L82" si="34">SUM(E75:E81)</f>
        <v>0</v>
      </c>
      <c r="F82" s="5">
        <f t="shared" si="34"/>
        <v>0</v>
      </c>
      <c r="G82" s="5">
        <f t="shared" si="34"/>
        <v>0</v>
      </c>
      <c r="H82" s="5">
        <f t="shared" si="34"/>
        <v>36264</v>
      </c>
      <c r="I82" s="5">
        <f t="shared" si="34"/>
        <v>0</v>
      </c>
      <c r="J82" s="5"/>
      <c r="K82" s="5">
        <f t="shared" si="34"/>
        <v>38117</v>
      </c>
      <c r="L82" s="5">
        <f t="shared" si="34"/>
        <v>36264</v>
      </c>
    </row>
    <row r="83" spans="1:12" s="2" customFormat="1" x14ac:dyDescent="0.35">
      <c r="A83" s="2" t="s">
        <v>50</v>
      </c>
      <c r="B83" s="6"/>
      <c r="C83" s="6"/>
      <c r="D83" s="6">
        <v>54</v>
      </c>
      <c r="E83" s="6"/>
      <c r="F83" s="6"/>
      <c r="G83" s="6"/>
      <c r="H83" s="6">
        <v>57</v>
      </c>
      <c r="I83" s="6"/>
      <c r="K83" s="6">
        <f>SUM(B83:E83)</f>
        <v>54</v>
      </c>
      <c r="L83" s="6">
        <f>SUM(F83:I83)</f>
        <v>57</v>
      </c>
    </row>
    <row r="84" spans="1:12" s="2" customFormat="1" x14ac:dyDescent="0.35">
      <c r="B84" s="6"/>
      <c r="C84" s="6"/>
      <c r="D84" s="6"/>
      <c r="E84" s="6"/>
      <c r="F84" s="6"/>
      <c r="G84" s="6"/>
      <c r="H84" s="6"/>
      <c r="I84" s="6"/>
      <c r="K84" s="6">
        <f>SUM(B84:E84)</f>
        <v>0</v>
      </c>
      <c r="L84" s="6"/>
    </row>
    <row r="85" spans="1:12" s="1" customFormat="1" x14ac:dyDescent="0.35">
      <c r="A85" s="1" t="s">
        <v>51</v>
      </c>
      <c r="B85" s="5">
        <f t="shared" ref="B85:L85" si="35">B72-B82-B83</f>
        <v>0</v>
      </c>
      <c r="C85" s="5">
        <f t="shared" si="35"/>
        <v>0</v>
      </c>
      <c r="D85" s="5">
        <f>D72-D82-D83</f>
        <v>8096</v>
      </c>
      <c r="E85" s="5">
        <f t="shared" ref="E85:L85" si="36">E72-E82-E83</f>
        <v>0</v>
      </c>
      <c r="F85" s="5">
        <f t="shared" si="36"/>
        <v>0</v>
      </c>
      <c r="G85" s="5">
        <f t="shared" si="36"/>
        <v>0</v>
      </c>
      <c r="H85" s="5">
        <f t="shared" si="36"/>
        <v>7712</v>
      </c>
      <c r="I85" s="5">
        <f t="shared" si="36"/>
        <v>0</v>
      </c>
      <c r="J85" s="5"/>
      <c r="K85" s="5">
        <f t="shared" si="36"/>
        <v>8096</v>
      </c>
      <c r="L85" s="5">
        <f t="shared" si="36"/>
        <v>7712</v>
      </c>
    </row>
    <row r="86" spans="1:12" s="1" customFormat="1" x14ac:dyDescent="0.35">
      <c r="A86" s="1" t="s">
        <v>52</v>
      </c>
      <c r="B86" s="5"/>
      <c r="C86" s="5"/>
      <c r="D86" s="5"/>
      <c r="E86" s="5"/>
      <c r="F86" s="5"/>
      <c r="G86" s="5"/>
      <c r="H86" s="5"/>
      <c r="I86" s="5"/>
      <c r="K86" s="5"/>
      <c r="L86" s="5"/>
    </row>
    <row r="87" spans="1:12" s="2" customFormat="1" x14ac:dyDescent="0.35">
      <c r="A87" s="2" t="s">
        <v>53</v>
      </c>
      <c r="B87" s="6"/>
      <c r="C87" s="6"/>
      <c r="D87" s="6">
        <v>25</v>
      </c>
      <c r="E87" s="6"/>
      <c r="F87" s="6"/>
      <c r="G87" s="6"/>
      <c r="H87" s="6">
        <v>25</v>
      </c>
      <c r="I87" s="6"/>
      <c r="K87" s="6">
        <f>SUM(B87:E87)</f>
        <v>25</v>
      </c>
      <c r="L87" s="6">
        <f>SUM(F87:I87)</f>
        <v>25</v>
      </c>
    </row>
    <row r="88" spans="1:12" s="2" customFormat="1" x14ac:dyDescent="0.35">
      <c r="A88" s="2" t="s">
        <v>54</v>
      </c>
      <c r="B88" s="6"/>
      <c r="C88" s="6"/>
      <c r="D88" s="6">
        <v>-865</v>
      </c>
      <c r="E88" s="6"/>
      <c r="F88" s="6"/>
      <c r="G88" s="6"/>
      <c r="H88" s="6">
        <v>-1376</v>
      </c>
      <c r="I88" s="6"/>
      <c r="K88" s="6">
        <f>SUM(B88:E88)</f>
        <v>-865</v>
      </c>
      <c r="L88" s="6">
        <f>SUM(F88:I88)</f>
        <v>-1376</v>
      </c>
    </row>
    <row r="89" spans="1:12" s="2" customFormat="1" x14ac:dyDescent="0.35">
      <c r="A89" s="2" t="s">
        <v>55</v>
      </c>
      <c r="B89" s="6"/>
      <c r="C89" s="6"/>
      <c r="D89" s="6">
        <v>1578</v>
      </c>
      <c r="E89" s="6"/>
      <c r="F89" s="6"/>
      <c r="G89" s="6"/>
      <c r="H89" s="6">
        <v>1415</v>
      </c>
      <c r="I89" s="6"/>
      <c r="K89" s="6">
        <f>SUM(B89:E89)</f>
        <v>1578</v>
      </c>
      <c r="L89" s="6">
        <f>SUM(F89:I89)</f>
        <v>1415</v>
      </c>
    </row>
    <row r="90" spans="1:12" s="2" customFormat="1" x14ac:dyDescent="0.35">
      <c r="A90" s="2" t="s">
        <v>56</v>
      </c>
      <c r="B90" s="6"/>
      <c r="C90" s="6"/>
      <c r="D90" s="6">
        <v>9654</v>
      </c>
      <c r="E90" s="6"/>
      <c r="F90" s="6"/>
      <c r="G90" s="6"/>
      <c r="H90" s="6">
        <v>10136</v>
      </c>
      <c r="I90" s="6"/>
      <c r="K90" s="6">
        <f>SUM(B90:E90)</f>
        <v>9654</v>
      </c>
      <c r="L90" s="6">
        <f>SUM(F90:I90)</f>
        <v>10136</v>
      </c>
    </row>
    <row r="91" spans="1:12" s="2" customFormat="1" x14ac:dyDescent="0.35">
      <c r="A91" s="2" t="s">
        <v>57</v>
      </c>
      <c r="B91" s="6"/>
      <c r="C91" s="6"/>
      <c r="D91" s="6">
        <v>-2362</v>
      </c>
      <c r="E91" s="6"/>
      <c r="F91" s="6"/>
      <c r="G91" s="6"/>
      <c r="H91" s="6">
        <v>-2557</v>
      </c>
      <c r="I91" s="6"/>
      <c r="K91" s="6">
        <f>SUM(B91:E91)</f>
        <v>-2362</v>
      </c>
      <c r="L91" s="6">
        <f>SUM(F91:I91)</f>
        <v>-2557</v>
      </c>
    </row>
    <row r="92" spans="1:12" s="2" customFormat="1" x14ac:dyDescent="0.35">
      <c r="A92" s="2" t="s">
        <v>50</v>
      </c>
      <c r="B92" s="6"/>
      <c r="C92" s="6"/>
      <c r="D92" s="6">
        <v>66</v>
      </c>
      <c r="E92" s="6"/>
      <c r="F92" s="6"/>
      <c r="G92" s="6"/>
      <c r="H92" s="6">
        <v>69</v>
      </c>
      <c r="I92" s="6"/>
      <c r="K92" s="6">
        <f>SUM(B92:E92)</f>
        <v>66</v>
      </c>
      <c r="L92" s="6">
        <f>SUM(F92:I92)</f>
        <v>69</v>
      </c>
    </row>
    <row r="93" spans="1:12" s="1" customFormat="1" x14ac:dyDescent="0.35">
      <c r="A93" s="1" t="s">
        <v>58</v>
      </c>
      <c r="B93" s="5">
        <f t="shared" ref="B93:C93" si="37">SUM(B87:B92)</f>
        <v>0</v>
      </c>
      <c r="C93" s="5">
        <f t="shared" si="37"/>
        <v>0</v>
      </c>
      <c r="D93" s="5">
        <f>SUM(D87:D92)</f>
        <v>8096</v>
      </c>
      <c r="E93" s="5">
        <f t="shared" ref="E93:L93" si="38">SUM(E87:E92)</f>
        <v>0</v>
      </c>
      <c r="F93" s="5">
        <f t="shared" si="38"/>
        <v>0</v>
      </c>
      <c r="G93" s="5">
        <f t="shared" si="38"/>
        <v>0</v>
      </c>
      <c r="H93" s="5">
        <f t="shared" si="38"/>
        <v>7712</v>
      </c>
      <c r="I93" s="5">
        <f t="shared" si="38"/>
        <v>0</v>
      </c>
      <c r="J93" s="5"/>
      <c r="K93" s="5">
        <f t="shared" si="38"/>
        <v>8096</v>
      </c>
      <c r="L93" s="5">
        <f t="shared" si="38"/>
        <v>7712</v>
      </c>
    </row>
    <row r="94" spans="1:12" s="1" customFormat="1" x14ac:dyDescent="0.35">
      <c r="A94" s="1" t="s">
        <v>59</v>
      </c>
      <c r="B94" s="5">
        <f t="shared" ref="B94:C94" si="39">B93+B83+B82</f>
        <v>0</v>
      </c>
      <c r="C94" s="5">
        <f t="shared" si="39"/>
        <v>0</v>
      </c>
      <c r="D94" s="5">
        <f>D93+D83+D82</f>
        <v>46267</v>
      </c>
      <c r="E94" s="5">
        <f t="shared" ref="E94:L94" si="40">E93+E83+E82</f>
        <v>0</v>
      </c>
      <c r="F94" s="5">
        <f t="shared" si="40"/>
        <v>0</v>
      </c>
      <c r="G94" s="5">
        <f t="shared" si="40"/>
        <v>0</v>
      </c>
      <c r="H94" s="5">
        <f t="shared" si="40"/>
        <v>44033</v>
      </c>
      <c r="I94" s="5">
        <f t="shared" si="40"/>
        <v>0</v>
      </c>
      <c r="J94" s="5"/>
      <c r="K94" s="5">
        <f t="shared" si="40"/>
        <v>46267</v>
      </c>
      <c r="L94" s="5">
        <f t="shared" si="40"/>
        <v>44033</v>
      </c>
    </row>
    <row r="95" spans="1:12" s="2" customFormat="1" x14ac:dyDescent="0.35"/>
    <row r="96" spans="1:12" s="2" customFormat="1" x14ac:dyDescent="0.35"/>
    <row r="97" s="2" customFormat="1" x14ac:dyDescent="0.35"/>
    <row r="98" s="2" customFormat="1" x14ac:dyDescent="0.35"/>
    <row r="99" s="2" customFormat="1" x14ac:dyDescent="0.35"/>
    <row r="100" s="2" customFormat="1" x14ac:dyDescent="0.35"/>
    <row r="101" s="2" customFormat="1" x14ac:dyDescent="0.35"/>
    <row r="102" s="2" customFormat="1" x14ac:dyDescent="0.35"/>
    <row r="103" s="2" customFormat="1" x14ac:dyDescent="0.35"/>
    <row r="104" s="2" customFormat="1" x14ac:dyDescent="0.35"/>
    <row r="105" s="2" customFormat="1" x14ac:dyDescent="0.35"/>
    <row r="106" s="2" customFormat="1" x14ac:dyDescent="0.35"/>
    <row r="107" s="2" customFormat="1" x14ac:dyDescent="0.35"/>
    <row r="108" s="2" customFormat="1" x14ac:dyDescent="0.35"/>
    <row r="109" s="2" customFormat="1" x14ac:dyDescent="0.35"/>
    <row r="110" s="2" customFormat="1" x14ac:dyDescent="0.35"/>
    <row r="111" s="2" customFormat="1" x14ac:dyDescent="0.35"/>
    <row r="112" s="2" customFormat="1" x14ac:dyDescent="0.35"/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  <row r="132" s="2" customFormat="1" x14ac:dyDescent="0.35"/>
    <row r="133" s="2" customFormat="1" x14ac:dyDescent="0.35"/>
    <row r="134" s="2" customFormat="1" x14ac:dyDescent="0.35"/>
    <row r="135" s="2" customFormat="1" x14ac:dyDescent="0.35"/>
    <row r="136" s="2" customFormat="1" x14ac:dyDescent="0.35"/>
    <row r="137" s="2" customFormat="1" x14ac:dyDescent="0.35"/>
    <row r="138" s="2" customFormat="1" x14ac:dyDescent="0.35"/>
    <row r="139" s="2" customFormat="1" x14ac:dyDescent="0.35"/>
    <row r="140" s="2" customFormat="1" x14ac:dyDescent="0.35"/>
    <row r="141" s="2" customFormat="1" x14ac:dyDescent="0.35"/>
    <row r="142" s="2" customFormat="1" x14ac:dyDescent="0.35"/>
    <row r="143" s="2" customFormat="1" x14ac:dyDescent="0.35"/>
    <row r="144" s="2" customFormat="1" x14ac:dyDescent="0.35"/>
    <row r="145" s="2" customFormat="1" x14ac:dyDescent="0.35"/>
    <row r="146" s="2" customFormat="1" x14ac:dyDescent="0.35"/>
    <row r="147" s="2" customFormat="1" x14ac:dyDescent="0.35"/>
    <row r="148" s="2" customFormat="1" x14ac:dyDescent="0.35"/>
    <row r="149" s="2" customFormat="1" x14ac:dyDescent="0.35"/>
    <row r="150" s="2" customFormat="1" x14ac:dyDescent="0.35"/>
    <row r="151" s="2" customFormat="1" x14ac:dyDescent="0.35"/>
    <row r="152" s="2" customFormat="1" x14ac:dyDescent="0.35"/>
    <row r="153" s="2" customFormat="1" x14ac:dyDescent="0.35"/>
    <row r="154" s="2" customFormat="1" x14ac:dyDescent="0.35"/>
    <row r="155" s="2" customFormat="1" x14ac:dyDescent="0.35"/>
    <row r="156" s="2" customFormat="1" x14ac:dyDescent="0.35"/>
    <row r="157" s="2" customFormat="1" x14ac:dyDescent="0.35"/>
    <row r="158" s="2" customFormat="1" x14ac:dyDescent="0.35"/>
    <row r="159" s="2" customFormat="1" x14ac:dyDescent="0.35"/>
    <row r="160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2024-12-07T01:21:20Z</dcterms:modified>
</cp:coreProperties>
</file>