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.cirelli\Desktop\repositories\gsu_fall_2020\Basic_rate_making\hw3\"/>
    </mc:Choice>
  </mc:AlternateContent>
  <xr:revisionPtr revIDLastSave="0" documentId="13_ncr:1_{E630960A-D3CB-4EE6-96D3-AB54D6333147}" xr6:coauthVersionLast="45" xr6:coauthVersionMax="45" xr10:uidLastSave="{00000000-0000-0000-0000-000000000000}"/>
  <bookViews>
    <workbookView xWindow="-108" yWindow="-108" windowWidth="23256" windowHeight="12576" activeTab="4" xr2:uid="{C7E02C3E-1183-4864-B7F7-6B6E785536AD}"/>
  </bookViews>
  <sheets>
    <sheet name="p1" sheetId="1" r:id="rId1"/>
    <sheet name="p.3" sheetId="2" r:id="rId2"/>
    <sheet name="p.4" sheetId="3" r:id="rId3"/>
    <sheet name="p.5" sheetId="4" r:id="rId4"/>
    <sheet name="p.6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1" i="5" l="1"/>
  <c r="G50" i="5"/>
  <c r="G49" i="5"/>
  <c r="G48" i="5"/>
  <c r="G52" i="5" s="1"/>
  <c r="C43" i="5"/>
  <c r="F50" i="5" s="1"/>
  <c r="H50" i="5" s="1"/>
  <c r="B43" i="5"/>
  <c r="F51" i="5" s="1"/>
  <c r="H51" i="5" s="1"/>
  <c r="F49" i="5"/>
  <c r="H49" i="5" s="1"/>
  <c r="F48" i="5"/>
  <c r="H48" i="5" s="1"/>
  <c r="A34" i="5"/>
  <c r="A35" i="5" s="1"/>
  <c r="A36" i="5" s="1"/>
  <c r="B28" i="5"/>
  <c r="B36" i="5" s="1"/>
  <c r="B27" i="5"/>
  <c r="C27" i="5" s="1"/>
  <c r="B35" i="5" s="1"/>
  <c r="B26" i="5"/>
  <c r="C26" i="5" s="1"/>
  <c r="C24" i="5"/>
  <c r="D24" i="5" s="1"/>
  <c r="E24" i="5" s="1"/>
  <c r="C25" i="5"/>
  <c r="B33" i="5" s="1"/>
  <c r="A26" i="5"/>
  <c r="A27" i="5" s="1"/>
  <c r="A28" i="5" s="1"/>
  <c r="F52" i="5" l="1"/>
  <c r="H52" i="5"/>
  <c r="B34" i="5"/>
  <c r="D26" i="5"/>
  <c r="C34" i="5" s="1"/>
  <c r="D25" i="5"/>
  <c r="E25" i="5" l="1"/>
  <c r="D33" i="5" s="1"/>
  <c r="C33" i="5"/>
  <c r="H13" i="5" l="1"/>
  <c r="H12" i="5"/>
  <c r="H11" i="5"/>
  <c r="H10" i="5"/>
  <c r="I13" i="5"/>
  <c r="J13" i="5" s="1"/>
  <c r="I12" i="5"/>
  <c r="I11" i="5"/>
  <c r="J11" i="5" s="1"/>
  <c r="I10" i="5"/>
  <c r="I14" i="5" s="1"/>
  <c r="C9" i="5"/>
  <c r="D9" i="5" s="1"/>
  <c r="E9" i="5" s="1"/>
  <c r="A11" i="5"/>
  <c r="A12" i="5" s="1"/>
  <c r="A13" i="5" s="1"/>
  <c r="J12" i="5" l="1"/>
  <c r="H14" i="5"/>
  <c r="J10" i="5"/>
  <c r="J14" i="5" s="1"/>
  <c r="B7" i="4"/>
  <c r="B8" i="4" s="1"/>
  <c r="B9" i="4" s="1"/>
  <c r="B6" i="4"/>
  <c r="B9" i="3"/>
  <c r="B8" i="3"/>
  <c r="B7" i="3"/>
  <c r="H7" i="2"/>
  <c r="G3" i="2"/>
  <c r="G4" i="2"/>
  <c r="G5" i="2"/>
  <c r="G6" i="2"/>
  <c r="G7" i="2"/>
  <c r="G2" i="2"/>
  <c r="F7" i="2"/>
  <c r="F5" i="2"/>
  <c r="F6" i="2"/>
  <c r="F4" i="2"/>
  <c r="F3" i="2"/>
  <c r="F2" i="2"/>
  <c r="C7" i="2"/>
  <c r="E5" i="2"/>
  <c r="E6" i="2"/>
  <c r="E2" i="2"/>
  <c r="D4" i="2"/>
  <c r="D7" i="2" s="1"/>
  <c r="D5" i="2"/>
  <c r="D6" i="2"/>
  <c r="D3" i="2"/>
  <c r="E3" i="2" s="1"/>
  <c r="B7" i="2"/>
  <c r="E4" i="2" l="1"/>
  <c r="D2" i="1"/>
  <c r="E2" i="1" s="1"/>
  <c r="D3" i="1"/>
  <c r="F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D17" i="1" s="1"/>
  <c r="E17" i="1" s="1"/>
  <c r="E3" i="1" l="1"/>
  <c r="D10" i="1"/>
  <c r="D16" i="1"/>
  <c r="D8" i="1"/>
  <c r="D15" i="1"/>
  <c r="D7" i="1"/>
  <c r="D14" i="1"/>
  <c r="D13" i="1"/>
  <c r="D5" i="1"/>
  <c r="D11" i="1"/>
  <c r="D9" i="1"/>
  <c r="D6" i="1"/>
  <c r="D12" i="1"/>
  <c r="D4" i="1"/>
  <c r="E14" i="1" l="1"/>
  <c r="F14" i="1"/>
  <c r="E15" i="1"/>
  <c r="F15" i="1"/>
  <c r="E8" i="1"/>
  <c r="F8" i="1"/>
  <c r="F9" i="1"/>
  <c r="E9" i="1"/>
  <c r="E16" i="1"/>
  <c r="F16" i="1"/>
  <c r="F4" i="1"/>
  <c r="E4" i="1"/>
  <c r="E6" i="1"/>
  <c r="F6" i="1"/>
  <c r="E11" i="1"/>
  <c r="F11" i="1"/>
  <c r="F10" i="1"/>
  <c r="E10" i="1"/>
  <c r="E7" i="1"/>
  <c r="F7" i="1"/>
  <c r="F12" i="1"/>
  <c r="E12" i="1"/>
  <c r="E5" i="1"/>
  <c r="F5" i="1"/>
  <c r="F17" i="1"/>
  <c r="E13" i="1"/>
  <c r="F13" i="1"/>
  <c r="E7" i="2" l="1"/>
</calcChain>
</file>

<file path=xl/sharedStrings.xml><?xml version="1.0" encoding="utf-8"?>
<sst xmlns="http://schemas.openxmlformats.org/spreadsheetml/2006/main" count="81" uniqueCount="73">
  <si>
    <t>y1</t>
  </si>
  <si>
    <t>y0</t>
  </si>
  <si>
    <t>Pct Paid</t>
  </si>
  <si>
    <t>$ Paid</t>
  </si>
  <si>
    <t>Slope</t>
  </si>
  <si>
    <t>Size of Loss</t>
  </si>
  <si>
    <t xml:space="preserve">Number of Claims </t>
  </si>
  <si>
    <t>Ground-up Total Losses</t>
  </si>
  <si>
    <t>0-99</t>
  </si>
  <si>
    <t>100-249</t>
  </si>
  <si>
    <t>250-499</t>
  </si>
  <si>
    <t>500-999</t>
  </si>
  <si>
    <t>&gt;999</t>
  </si>
  <si>
    <t>Net Total Losses</t>
  </si>
  <si>
    <t>Total</t>
  </si>
  <si>
    <t>Reduction 100k Deductible</t>
  </si>
  <si>
    <t>* Size of Loss 0-99</t>
  </si>
  <si>
    <t>Deductible of 100 eliminates 100% of losses</t>
  </si>
  <si>
    <t>Reduction 250k Deductible</t>
  </si>
  <si>
    <t>Net Losses</t>
  </si>
  <si>
    <t>Pct Diff</t>
  </si>
  <si>
    <t>* Size 100-249</t>
  </si>
  <si>
    <t>Deductible of $250k eliminates 100% of losses</t>
  </si>
  <si>
    <t>Coinsurance</t>
  </si>
  <si>
    <t>Limit</t>
  </si>
  <si>
    <t>Home Value Start</t>
  </si>
  <si>
    <t>Damage</t>
  </si>
  <si>
    <t xml:space="preserve">Home Value End </t>
  </si>
  <si>
    <t>Times Loss</t>
  </si>
  <si>
    <t>Implied Limit</t>
  </si>
  <si>
    <t>Ratio 80% Value to Limit</t>
  </si>
  <si>
    <t xml:space="preserve">Property Limit </t>
  </si>
  <si>
    <t>Actual Value @ Time of Loss</t>
  </si>
  <si>
    <t>Deductible</t>
  </si>
  <si>
    <t>* Deductible is applied to loss before the limit or coinsurance</t>
  </si>
  <si>
    <t>Damage less deductible</t>
  </si>
  <si>
    <t>Value implied by coinsurance</t>
  </si>
  <si>
    <t>Limit divided by implied value</t>
  </si>
  <si>
    <t>Loss Payout</t>
  </si>
  <si>
    <t>AY</t>
  </si>
  <si>
    <t>Earned Premium</t>
  </si>
  <si>
    <t>Expected Loss Ratio</t>
  </si>
  <si>
    <t>i.</t>
  </si>
  <si>
    <t>Find the end-of-1999 estimated loss reserve using</t>
  </si>
  <si>
    <t>The expected loss ratio technique</t>
  </si>
  <si>
    <t>ii.</t>
  </si>
  <si>
    <t>The chain ladder thechnique with arithmetic average loss development factor</t>
  </si>
  <si>
    <t>Est Expected Losses</t>
  </si>
  <si>
    <t>Cumulative Paid Losses</t>
  </si>
  <si>
    <t>Loss Reserve</t>
  </si>
  <si>
    <t>Totals</t>
  </si>
  <si>
    <t>Solutions</t>
  </si>
  <si>
    <t>i</t>
  </si>
  <si>
    <t>Loss reserve = $10,478</t>
  </si>
  <si>
    <t>Chain Ladder Technique</t>
  </si>
  <si>
    <t>Development Periods</t>
  </si>
  <si>
    <t>Age to Age Factors</t>
  </si>
  <si>
    <t>0/1</t>
  </si>
  <si>
    <t>1/2</t>
  </si>
  <si>
    <t>2/3</t>
  </si>
  <si>
    <t>Arithmetic Average</t>
  </si>
  <si>
    <t>Factor</t>
  </si>
  <si>
    <t>1.5</t>
  </si>
  <si>
    <t>1.13</t>
  </si>
  <si>
    <t>Ultimate</t>
  </si>
  <si>
    <t>Age to Ultimate</t>
  </si>
  <si>
    <t>0 to inf</t>
  </si>
  <si>
    <t>1 to inf</t>
  </si>
  <si>
    <t>2 to inf</t>
  </si>
  <si>
    <t>Loss Paid</t>
  </si>
  <si>
    <t>Reserve</t>
  </si>
  <si>
    <t>Sum</t>
  </si>
  <si>
    <t>Reserve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</si>
</sst>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  <numFmt numFmtId="168" formatCode="_(* #,##0.000_);_(* \(#,##0.000\);_(* &quot;-&quot;??_);_(@_)"/>
    <numFmt numFmtId="169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3">
    <xf numFmtId="0" fontId="0" fillId="0" borderId="0" xfId="0"/>
    <xf numFmtId="44" fontId="0" fillId="0" borderId="0" xfId="1" applyFont="1"/>
    <xf numFmtId="164" fontId="0" fillId="0" borderId="0" xfId="1" applyNumberFormat="1" applyFont="1"/>
    <xf numFmtId="165" fontId="0" fillId="0" borderId="0" xfId="2" applyNumberFormat="1" applyFont="1"/>
    <xf numFmtId="165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0" fillId="2" borderId="0" xfId="0" applyFill="1"/>
    <xf numFmtId="0" fontId="0" fillId="2" borderId="1" xfId="0" applyFill="1" applyBorder="1"/>
    <xf numFmtId="164" fontId="0" fillId="2" borderId="1" xfId="1" applyNumberFormat="1" applyFont="1" applyFill="1" applyBorder="1"/>
    <xf numFmtId="164" fontId="0" fillId="2" borderId="1" xfId="0" applyNumberFormat="1" applyFill="1" applyBorder="1"/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4" fontId="0" fillId="4" borderId="1" xfId="1" applyNumberFormat="1" applyFont="1" applyFill="1" applyBorder="1"/>
    <xf numFmtId="164" fontId="0" fillId="4" borderId="1" xfId="0" applyNumberFormat="1" applyFill="1" applyBorder="1"/>
    <xf numFmtId="0" fontId="2" fillId="5" borderId="1" xfId="0" applyFont="1" applyFill="1" applyBorder="1" applyAlignment="1">
      <alignment horizontal="center" vertical="center" wrapText="1"/>
    </xf>
    <xf numFmtId="164" fontId="0" fillId="3" borderId="1" xfId="0" applyNumberFormat="1" applyFill="1" applyBorder="1"/>
    <xf numFmtId="0" fontId="0" fillId="3" borderId="1" xfId="0" applyFill="1" applyBorder="1"/>
    <xf numFmtId="0" fontId="2" fillId="2" borderId="1" xfId="0" applyFont="1" applyFill="1" applyBorder="1"/>
    <xf numFmtId="166" fontId="2" fillId="2" borderId="1" xfId="3" applyNumberFormat="1" applyFont="1" applyFill="1" applyBorder="1"/>
    <xf numFmtId="164" fontId="2" fillId="2" borderId="1" xfId="0" applyNumberFormat="1" applyFont="1" applyFill="1" applyBorder="1"/>
    <xf numFmtId="164" fontId="2" fillId="4" borderId="1" xfId="0" applyNumberFormat="1" applyFont="1" applyFill="1" applyBorder="1"/>
    <xf numFmtId="164" fontId="2" fillId="3" borderId="1" xfId="0" applyNumberFormat="1" applyFont="1" applyFill="1" applyBorder="1"/>
    <xf numFmtId="9" fontId="0" fillId="2" borderId="1" xfId="2" applyFont="1" applyFill="1" applyBorder="1"/>
    <xf numFmtId="0" fontId="3" fillId="2" borderId="0" xfId="0" applyFont="1" applyFill="1"/>
    <xf numFmtId="0" fontId="3" fillId="2" borderId="1" xfId="0" applyFont="1" applyFill="1" applyBorder="1"/>
    <xf numFmtId="164" fontId="3" fillId="2" borderId="1" xfId="1" applyNumberFormat="1" applyFont="1" applyFill="1" applyBorder="1"/>
    <xf numFmtId="9" fontId="3" fillId="2" borderId="1" xfId="2" applyFont="1" applyFill="1" applyBorder="1"/>
    <xf numFmtId="164" fontId="3" fillId="2" borderId="1" xfId="0" applyNumberFormat="1" applyFont="1" applyFill="1" applyBorder="1"/>
    <xf numFmtId="164" fontId="3" fillId="2" borderId="0" xfId="1" applyNumberFormat="1" applyFont="1" applyFill="1"/>
    <xf numFmtId="0" fontId="4" fillId="2" borderId="0" xfId="0" applyFont="1" applyFill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4" fillId="6" borderId="0" xfId="0" applyFont="1" applyFill="1" applyAlignment="1">
      <alignment horizontal="left" vertical="center" wrapText="1"/>
    </xf>
    <xf numFmtId="164" fontId="3" fillId="6" borderId="0" xfId="0" applyNumberFormat="1" applyFont="1" applyFill="1"/>
    <xf numFmtId="0" fontId="4" fillId="2" borderId="2" xfId="0" applyFont="1" applyFill="1" applyBorder="1"/>
    <xf numFmtId="164" fontId="4" fillId="6" borderId="2" xfId="0" applyNumberFormat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3" fontId="3" fillId="2" borderId="1" xfId="3" applyFont="1" applyFill="1" applyBorder="1"/>
    <xf numFmtId="168" fontId="3" fillId="2" borderId="1" xfId="3" applyNumberFormat="1" applyFont="1" applyFill="1" applyBorder="1" applyAlignment="1">
      <alignment horizontal="center"/>
    </xf>
    <xf numFmtId="43" fontId="3" fillId="2" borderId="1" xfId="3" applyNumberFormat="1" applyFont="1" applyFill="1" applyBorder="1" applyAlignment="1">
      <alignment horizontal="center"/>
    </xf>
    <xf numFmtId="169" fontId="3" fillId="2" borderId="1" xfId="3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/>
    <xf numFmtId="164" fontId="3" fillId="2" borderId="3" xfId="1" applyNumberFormat="1" applyFont="1" applyFill="1" applyBorder="1"/>
    <xf numFmtId="0" fontId="3" fillId="2" borderId="4" xfId="0" applyFont="1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/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61EA3-F82D-42B6-920E-C8759328CBDF}">
  <dimension ref="A1:J17"/>
  <sheetViews>
    <sheetView workbookViewId="0">
      <selection activeCell="I8" sqref="I8"/>
    </sheetView>
  </sheetViews>
  <sheetFormatPr defaultRowHeight="14.4" x14ac:dyDescent="0.3"/>
  <cols>
    <col min="5" max="5" width="10.109375" bestFit="1" customWidth="1"/>
  </cols>
  <sheetData>
    <row r="1" spans="1:10" x14ac:dyDescent="0.3">
      <c r="A1" t="s">
        <v>0</v>
      </c>
      <c r="B1" t="s">
        <v>1</v>
      </c>
      <c r="D1" t="s">
        <v>2</v>
      </c>
      <c r="E1" t="s">
        <v>3</v>
      </c>
      <c r="F1" t="s">
        <v>4</v>
      </c>
    </row>
    <row r="2" spans="1:10" x14ac:dyDescent="0.3">
      <c r="A2">
        <v>250</v>
      </c>
      <c r="B2">
        <v>250</v>
      </c>
      <c r="C2">
        <v>1000</v>
      </c>
      <c r="D2" s="3">
        <f t="shared" ref="D2:D17" si="0">(A2-B2)/(1000-B2)</f>
        <v>0</v>
      </c>
      <c r="E2" s="2">
        <f t="shared" ref="E2:E17" si="1">D2*C2</f>
        <v>0</v>
      </c>
    </row>
    <row r="3" spans="1:10" x14ac:dyDescent="0.3">
      <c r="A3">
        <v>300</v>
      </c>
      <c r="B3">
        <v>250</v>
      </c>
      <c r="C3">
        <v>1000</v>
      </c>
      <c r="D3" s="3">
        <f t="shared" si="0"/>
        <v>6.6666666666666666E-2</v>
      </c>
      <c r="E3" s="2">
        <f t="shared" si="1"/>
        <v>66.666666666666671</v>
      </c>
      <c r="F3" s="4">
        <f>D3-D2</f>
        <v>6.6666666666666666E-2</v>
      </c>
    </row>
    <row r="4" spans="1:10" x14ac:dyDescent="0.3">
      <c r="A4">
        <f t="shared" ref="A4:A17" si="2">A3+50</f>
        <v>350</v>
      </c>
      <c r="B4">
        <v>250</v>
      </c>
      <c r="C4">
        <v>1000</v>
      </c>
      <c r="D4" s="3">
        <f t="shared" si="0"/>
        <v>0.13333333333333333</v>
      </c>
      <c r="E4" s="2">
        <f t="shared" si="1"/>
        <v>133.33333333333334</v>
      </c>
      <c r="F4" s="4">
        <f t="shared" ref="F4:F17" si="3">D4-D3</f>
        <v>6.6666666666666666E-2</v>
      </c>
    </row>
    <row r="5" spans="1:10" x14ac:dyDescent="0.3">
      <c r="A5">
        <f t="shared" si="2"/>
        <v>400</v>
      </c>
      <c r="B5">
        <v>250</v>
      </c>
      <c r="C5">
        <v>1000</v>
      </c>
      <c r="D5" s="3">
        <f t="shared" si="0"/>
        <v>0.2</v>
      </c>
      <c r="E5" s="2">
        <f t="shared" si="1"/>
        <v>200</v>
      </c>
      <c r="F5" s="4">
        <f t="shared" si="3"/>
        <v>6.666666666666668E-2</v>
      </c>
    </row>
    <row r="6" spans="1:10" x14ac:dyDescent="0.3">
      <c r="A6">
        <f t="shared" si="2"/>
        <v>450</v>
      </c>
      <c r="B6">
        <v>250</v>
      </c>
      <c r="C6">
        <v>1000</v>
      </c>
      <c r="D6" s="3">
        <f t="shared" si="0"/>
        <v>0.26666666666666666</v>
      </c>
      <c r="E6" s="2">
        <f t="shared" si="1"/>
        <v>266.66666666666669</v>
      </c>
      <c r="F6" s="4">
        <f t="shared" si="3"/>
        <v>6.6666666666666652E-2</v>
      </c>
    </row>
    <row r="7" spans="1:10" x14ac:dyDescent="0.3">
      <c r="A7">
        <f t="shared" si="2"/>
        <v>500</v>
      </c>
      <c r="B7">
        <v>250</v>
      </c>
      <c r="C7">
        <v>1000</v>
      </c>
      <c r="D7" s="3">
        <f t="shared" si="0"/>
        <v>0.33333333333333331</v>
      </c>
      <c r="E7" s="2">
        <f t="shared" si="1"/>
        <v>333.33333333333331</v>
      </c>
      <c r="F7" s="4">
        <f t="shared" si="3"/>
        <v>6.6666666666666652E-2</v>
      </c>
    </row>
    <row r="8" spans="1:10" x14ac:dyDescent="0.3">
      <c r="A8">
        <f t="shared" si="2"/>
        <v>550</v>
      </c>
      <c r="B8">
        <v>250</v>
      </c>
      <c r="C8">
        <v>1000</v>
      </c>
      <c r="D8" s="3">
        <f t="shared" si="0"/>
        <v>0.4</v>
      </c>
      <c r="E8" s="2">
        <f t="shared" si="1"/>
        <v>400</v>
      </c>
      <c r="F8" s="4">
        <f t="shared" si="3"/>
        <v>6.6666666666666707E-2</v>
      </c>
    </row>
    <row r="9" spans="1:10" x14ac:dyDescent="0.3">
      <c r="A9">
        <f t="shared" si="2"/>
        <v>600</v>
      </c>
      <c r="B9">
        <v>250</v>
      </c>
      <c r="C9">
        <v>1000</v>
      </c>
      <c r="D9" s="3">
        <f t="shared" si="0"/>
        <v>0.46666666666666667</v>
      </c>
      <c r="E9" s="2">
        <f t="shared" si="1"/>
        <v>466.66666666666669</v>
      </c>
      <c r="F9" s="4">
        <f t="shared" si="3"/>
        <v>6.6666666666666652E-2</v>
      </c>
      <c r="J9" s="1"/>
    </row>
    <row r="10" spans="1:10" x14ac:dyDescent="0.3">
      <c r="A10">
        <f t="shared" si="2"/>
        <v>650</v>
      </c>
      <c r="B10">
        <v>250</v>
      </c>
      <c r="C10">
        <v>1000</v>
      </c>
      <c r="D10" s="3">
        <f t="shared" si="0"/>
        <v>0.53333333333333333</v>
      </c>
      <c r="E10" s="2">
        <f t="shared" si="1"/>
        <v>533.33333333333337</v>
      </c>
      <c r="F10" s="4">
        <f t="shared" si="3"/>
        <v>6.6666666666666652E-2</v>
      </c>
    </row>
    <row r="11" spans="1:10" x14ac:dyDescent="0.3">
      <c r="A11">
        <f t="shared" si="2"/>
        <v>700</v>
      </c>
      <c r="B11">
        <v>250</v>
      </c>
      <c r="C11">
        <v>1000</v>
      </c>
      <c r="D11" s="3">
        <f t="shared" si="0"/>
        <v>0.6</v>
      </c>
      <c r="E11" s="2">
        <f>D11*C11</f>
        <v>600</v>
      </c>
      <c r="F11" s="4">
        <f t="shared" si="3"/>
        <v>6.6666666666666652E-2</v>
      </c>
    </row>
    <row r="12" spans="1:10" x14ac:dyDescent="0.3">
      <c r="A12">
        <f t="shared" si="2"/>
        <v>750</v>
      </c>
      <c r="B12">
        <v>250</v>
      </c>
      <c r="C12">
        <v>1000</v>
      </c>
      <c r="D12" s="3">
        <f t="shared" si="0"/>
        <v>0.66666666666666663</v>
      </c>
      <c r="E12" s="2">
        <f t="shared" si="1"/>
        <v>666.66666666666663</v>
      </c>
      <c r="F12" s="4">
        <f t="shared" si="3"/>
        <v>6.6666666666666652E-2</v>
      </c>
    </row>
    <row r="13" spans="1:10" x14ac:dyDescent="0.3">
      <c r="A13">
        <f t="shared" si="2"/>
        <v>800</v>
      </c>
      <c r="B13">
        <v>250</v>
      </c>
      <c r="C13">
        <v>1000</v>
      </c>
      <c r="D13" s="3">
        <f t="shared" si="0"/>
        <v>0.73333333333333328</v>
      </c>
      <c r="E13" s="2">
        <f t="shared" si="1"/>
        <v>733.33333333333326</v>
      </c>
      <c r="F13" s="4">
        <f t="shared" si="3"/>
        <v>6.6666666666666652E-2</v>
      </c>
    </row>
    <row r="14" spans="1:10" x14ac:dyDescent="0.3">
      <c r="A14">
        <f t="shared" si="2"/>
        <v>850</v>
      </c>
      <c r="B14">
        <v>250</v>
      </c>
      <c r="C14">
        <v>1000</v>
      </c>
      <c r="D14" s="3">
        <f t="shared" si="0"/>
        <v>0.8</v>
      </c>
      <c r="E14" s="2">
        <f t="shared" si="1"/>
        <v>800</v>
      </c>
      <c r="F14" s="4">
        <f t="shared" si="3"/>
        <v>6.6666666666666763E-2</v>
      </c>
    </row>
    <row r="15" spans="1:10" x14ac:dyDescent="0.3">
      <c r="A15">
        <f>A14+50</f>
        <v>900</v>
      </c>
      <c r="B15">
        <v>250</v>
      </c>
      <c r="C15">
        <v>1000</v>
      </c>
      <c r="D15" s="3">
        <f t="shared" si="0"/>
        <v>0.8666666666666667</v>
      </c>
      <c r="E15" s="2">
        <f t="shared" si="1"/>
        <v>866.66666666666674</v>
      </c>
      <c r="F15" s="4">
        <f t="shared" si="3"/>
        <v>6.6666666666666652E-2</v>
      </c>
    </row>
    <row r="16" spans="1:10" x14ac:dyDescent="0.3">
      <c r="A16">
        <f t="shared" si="2"/>
        <v>950</v>
      </c>
      <c r="B16">
        <v>250</v>
      </c>
      <c r="C16">
        <v>1000</v>
      </c>
      <c r="D16" s="3">
        <f t="shared" si="0"/>
        <v>0.93333333333333335</v>
      </c>
      <c r="E16" s="2">
        <f t="shared" si="1"/>
        <v>933.33333333333337</v>
      </c>
      <c r="F16" s="4">
        <f t="shared" si="3"/>
        <v>6.6666666666666652E-2</v>
      </c>
    </row>
    <row r="17" spans="1:6" x14ac:dyDescent="0.3">
      <c r="A17">
        <f t="shared" si="2"/>
        <v>1000</v>
      </c>
      <c r="B17">
        <v>250</v>
      </c>
      <c r="C17">
        <v>1000</v>
      </c>
      <c r="D17" s="3">
        <f t="shared" si="0"/>
        <v>1</v>
      </c>
      <c r="E17" s="2">
        <f t="shared" si="1"/>
        <v>1000</v>
      </c>
      <c r="F17" s="4">
        <f t="shared" si="3"/>
        <v>6.6666666666666652E-2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D58C0-2284-4579-8612-42A68B156D86}">
  <dimension ref="A1:I11"/>
  <sheetViews>
    <sheetView workbookViewId="0">
      <selection activeCell="A11" sqref="A11"/>
    </sheetView>
  </sheetViews>
  <sheetFormatPr defaultRowHeight="14.4" x14ac:dyDescent="0.3"/>
  <cols>
    <col min="1" max="1" width="10.33203125" bestFit="1" customWidth="1"/>
    <col min="2" max="2" width="12.5546875" customWidth="1"/>
    <col min="3" max="3" width="14.21875" customWidth="1"/>
    <col min="4" max="4" width="14.5546875" bestFit="1" customWidth="1"/>
    <col min="5" max="5" width="9.88671875" bestFit="1" customWidth="1"/>
    <col min="6" max="6" width="16.21875" customWidth="1"/>
    <col min="7" max="7" width="9.88671875" bestFit="1" customWidth="1"/>
  </cols>
  <sheetData>
    <row r="1" spans="1:9" ht="28.8" x14ac:dyDescent="0.3">
      <c r="A1" s="5" t="s">
        <v>5</v>
      </c>
      <c r="B1" s="5" t="s">
        <v>6</v>
      </c>
      <c r="C1" s="5" t="s">
        <v>7</v>
      </c>
      <c r="D1" s="11" t="s">
        <v>15</v>
      </c>
      <c r="E1" s="11" t="s">
        <v>13</v>
      </c>
      <c r="F1" s="10" t="s">
        <v>18</v>
      </c>
      <c r="G1" s="10" t="s">
        <v>19</v>
      </c>
      <c r="H1" s="14" t="s">
        <v>20</v>
      </c>
      <c r="I1" s="6"/>
    </row>
    <row r="2" spans="1:9" x14ac:dyDescent="0.3">
      <c r="A2" s="7" t="s">
        <v>8</v>
      </c>
      <c r="B2" s="7">
        <v>110</v>
      </c>
      <c r="C2" s="8">
        <v>58500</v>
      </c>
      <c r="D2" s="12">
        <v>-58500</v>
      </c>
      <c r="E2" s="13">
        <f>C2+D2</f>
        <v>0</v>
      </c>
      <c r="F2" s="15">
        <f>C2*-1</f>
        <v>-58500</v>
      </c>
      <c r="G2" s="15">
        <f>C2+F2</f>
        <v>0</v>
      </c>
      <c r="H2" s="7"/>
      <c r="I2" s="6"/>
    </row>
    <row r="3" spans="1:9" x14ac:dyDescent="0.3">
      <c r="A3" s="7" t="s">
        <v>9</v>
      </c>
      <c r="B3" s="7">
        <v>400</v>
      </c>
      <c r="C3" s="8">
        <v>70000</v>
      </c>
      <c r="D3" s="12">
        <f>B3*100*-1</f>
        <v>-40000</v>
      </c>
      <c r="E3" s="13">
        <f t="shared" ref="E3:E6" si="0">C3+D3</f>
        <v>30000</v>
      </c>
      <c r="F3" s="15">
        <f>C3*-1</f>
        <v>-70000</v>
      </c>
      <c r="G3" s="15">
        <f t="shared" ref="G3:G7" si="1">C3+F3</f>
        <v>0</v>
      </c>
      <c r="H3" s="7"/>
      <c r="I3" s="6"/>
    </row>
    <row r="4" spans="1:9" x14ac:dyDescent="0.3">
      <c r="A4" s="7" t="s">
        <v>10</v>
      </c>
      <c r="B4" s="7">
        <v>300</v>
      </c>
      <c r="C4" s="8">
        <v>120000</v>
      </c>
      <c r="D4" s="12">
        <f t="shared" ref="D4:D6" si="2">B4*100*-1</f>
        <v>-30000</v>
      </c>
      <c r="E4" s="13">
        <f t="shared" si="0"/>
        <v>90000</v>
      </c>
      <c r="F4" s="16">
        <f>B4*250*-1</f>
        <v>-75000</v>
      </c>
      <c r="G4" s="15">
        <f t="shared" si="1"/>
        <v>45000</v>
      </c>
      <c r="H4" s="7"/>
      <c r="I4" s="6"/>
    </row>
    <row r="5" spans="1:9" x14ac:dyDescent="0.3">
      <c r="A5" s="7" t="s">
        <v>11</v>
      </c>
      <c r="B5" s="7">
        <v>200</v>
      </c>
      <c r="C5" s="8">
        <v>150000</v>
      </c>
      <c r="D5" s="12">
        <f t="shared" si="2"/>
        <v>-20000</v>
      </c>
      <c r="E5" s="13">
        <f t="shared" si="0"/>
        <v>130000</v>
      </c>
      <c r="F5" s="16">
        <f t="shared" ref="F5:F6" si="3">B5*250*-1</f>
        <v>-50000</v>
      </c>
      <c r="G5" s="15">
        <f t="shared" si="1"/>
        <v>100000</v>
      </c>
      <c r="H5" s="7"/>
      <c r="I5" s="6"/>
    </row>
    <row r="6" spans="1:9" x14ac:dyDescent="0.3">
      <c r="A6" s="7" t="s">
        <v>12</v>
      </c>
      <c r="B6" s="7">
        <v>100</v>
      </c>
      <c r="C6" s="8">
        <v>200000</v>
      </c>
      <c r="D6" s="12">
        <f t="shared" si="2"/>
        <v>-10000</v>
      </c>
      <c r="E6" s="13">
        <f t="shared" si="0"/>
        <v>190000</v>
      </c>
      <c r="F6" s="16">
        <f t="shared" si="3"/>
        <v>-25000</v>
      </c>
      <c r="G6" s="15">
        <f t="shared" si="1"/>
        <v>175000</v>
      </c>
      <c r="H6" s="7"/>
      <c r="I6" s="6"/>
    </row>
    <row r="7" spans="1:9" x14ac:dyDescent="0.3">
      <c r="A7" s="17" t="s">
        <v>14</v>
      </c>
      <c r="B7" s="18">
        <f>SUM(B2:B6)</f>
        <v>1110</v>
      </c>
      <c r="C7" s="19">
        <f>SUM(C2:C6)</f>
        <v>598500</v>
      </c>
      <c r="D7" s="20">
        <f t="shared" ref="D7:F7" si="4">SUM(D2:D6)</f>
        <v>-158500</v>
      </c>
      <c r="E7" s="20">
        <f t="shared" si="4"/>
        <v>440000</v>
      </c>
      <c r="F7" s="21">
        <f t="shared" si="4"/>
        <v>-278500</v>
      </c>
      <c r="G7" s="21">
        <f t="shared" si="1"/>
        <v>320000</v>
      </c>
      <c r="H7" s="17">
        <f>(G7-E7)/E7</f>
        <v>-0.27272727272727271</v>
      </c>
      <c r="I7" s="6"/>
    </row>
    <row r="8" spans="1:9" x14ac:dyDescent="0.3">
      <c r="A8" s="6"/>
      <c r="B8" s="6"/>
      <c r="C8" s="6"/>
      <c r="D8" s="6"/>
      <c r="E8" s="6"/>
      <c r="F8" s="6"/>
      <c r="G8" s="6"/>
      <c r="H8" s="6"/>
      <c r="I8" s="6"/>
    </row>
    <row r="9" spans="1:9" x14ac:dyDescent="0.3">
      <c r="A9" s="6" t="s">
        <v>16</v>
      </c>
      <c r="B9" s="6"/>
      <c r="C9" s="6" t="s">
        <v>17</v>
      </c>
      <c r="D9" s="6"/>
      <c r="E9" s="6"/>
      <c r="F9" s="6"/>
      <c r="G9" s="6"/>
      <c r="H9" s="6"/>
      <c r="I9" s="6"/>
    </row>
    <row r="10" spans="1:9" x14ac:dyDescent="0.3">
      <c r="A10" s="6" t="s">
        <v>21</v>
      </c>
      <c r="B10" s="6"/>
      <c r="C10" s="6" t="s">
        <v>22</v>
      </c>
      <c r="D10" s="6"/>
      <c r="E10" s="6"/>
      <c r="F10" s="6"/>
      <c r="G10" s="6"/>
      <c r="H10" s="6"/>
      <c r="I10" s="6"/>
    </row>
    <row r="11" spans="1:9" x14ac:dyDescent="0.3">
      <c r="A11" s="6"/>
      <c r="B11" s="6"/>
      <c r="C11" s="6"/>
      <c r="D11" s="6"/>
      <c r="E11" s="6"/>
      <c r="F11" s="6"/>
      <c r="G11" s="6"/>
      <c r="H11" s="6"/>
      <c r="I11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F587D-6401-48A7-9A88-C3B5C42EB29E}">
  <dimension ref="A1:B9"/>
  <sheetViews>
    <sheetView workbookViewId="0">
      <selection activeCell="B22" sqref="B22"/>
    </sheetView>
  </sheetViews>
  <sheetFormatPr defaultRowHeight="14.4" x14ac:dyDescent="0.3"/>
  <cols>
    <col min="1" max="1" width="22.6640625" bestFit="1" customWidth="1"/>
    <col min="2" max="2" width="12.109375" bestFit="1" customWidth="1"/>
  </cols>
  <sheetData>
    <row r="1" spans="1:2" x14ac:dyDescent="0.3">
      <c r="A1" s="7" t="s">
        <v>23</v>
      </c>
      <c r="B1" s="22">
        <v>0.8</v>
      </c>
    </row>
    <row r="2" spans="1:2" x14ac:dyDescent="0.3">
      <c r="A2" s="7" t="s">
        <v>24</v>
      </c>
      <c r="B2" s="8">
        <v>150000</v>
      </c>
    </row>
    <row r="3" spans="1:2" x14ac:dyDescent="0.3">
      <c r="A3" s="7" t="s">
        <v>25</v>
      </c>
      <c r="B3" s="8">
        <v>180000</v>
      </c>
    </row>
    <row r="4" spans="1:2" x14ac:dyDescent="0.3">
      <c r="A4" s="7" t="s">
        <v>26</v>
      </c>
      <c r="B4" s="8">
        <v>20000</v>
      </c>
    </row>
    <row r="5" spans="1:2" x14ac:dyDescent="0.3">
      <c r="A5" s="7" t="s">
        <v>27</v>
      </c>
      <c r="B5" s="8">
        <v>250000</v>
      </c>
    </row>
    <row r="6" spans="1:2" x14ac:dyDescent="0.3">
      <c r="A6" s="7"/>
      <c r="B6" s="7"/>
    </row>
    <row r="7" spans="1:2" x14ac:dyDescent="0.3">
      <c r="A7" s="7" t="s">
        <v>29</v>
      </c>
      <c r="B7" s="8">
        <f>0.8*250000</f>
        <v>200000</v>
      </c>
    </row>
    <row r="8" spans="1:2" x14ac:dyDescent="0.3">
      <c r="A8" s="7" t="s">
        <v>30</v>
      </c>
      <c r="B8" s="22">
        <f>B2/B7</f>
        <v>0.75</v>
      </c>
    </row>
    <row r="9" spans="1:2" x14ac:dyDescent="0.3">
      <c r="A9" s="7" t="s">
        <v>28</v>
      </c>
      <c r="B9" s="9">
        <f>B8*B4</f>
        <v>15000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44185-3BF6-4BC4-A060-812D18FEDBE0}">
  <dimension ref="A1:B11"/>
  <sheetViews>
    <sheetView workbookViewId="0">
      <selection activeCell="N13" sqref="N13"/>
    </sheetView>
  </sheetViews>
  <sheetFormatPr defaultRowHeight="13.2" x14ac:dyDescent="0.25"/>
  <cols>
    <col min="1" max="1" width="27" style="23" customWidth="1"/>
    <col min="2" max="2" width="12.109375" style="23" bestFit="1" customWidth="1"/>
    <col min="3" max="16384" width="8.88671875" style="23"/>
  </cols>
  <sheetData>
    <row r="1" spans="1:2" x14ac:dyDescent="0.25">
      <c r="A1" s="24" t="s">
        <v>31</v>
      </c>
      <c r="B1" s="25">
        <v>70000</v>
      </c>
    </row>
    <row r="2" spans="1:2" x14ac:dyDescent="0.25">
      <c r="A2" s="24" t="s">
        <v>32</v>
      </c>
      <c r="B2" s="25">
        <v>100000</v>
      </c>
    </row>
    <row r="3" spans="1:2" x14ac:dyDescent="0.25">
      <c r="A3" s="24" t="s">
        <v>23</v>
      </c>
      <c r="B3" s="26">
        <v>0.8</v>
      </c>
    </row>
    <row r="4" spans="1:2" x14ac:dyDescent="0.25">
      <c r="A4" s="24" t="s">
        <v>33</v>
      </c>
      <c r="B4" s="25">
        <v>200</v>
      </c>
    </row>
    <row r="5" spans="1:2" x14ac:dyDescent="0.25">
      <c r="A5" s="24" t="s">
        <v>26</v>
      </c>
      <c r="B5" s="25">
        <v>20000</v>
      </c>
    </row>
    <row r="6" spans="1:2" x14ac:dyDescent="0.25">
      <c r="A6" s="24" t="s">
        <v>35</v>
      </c>
      <c r="B6" s="27">
        <f>B5-B4</f>
        <v>19800</v>
      </c>
    </row>
    <row r="7" spans="1:2" x14ac:dyDescent="0.25">
      <c r="A7" s="24" t="s">
        <v>36</v>
      </c>
      <c r="B7" s="25">
        <f>B3*B2</f>
        <v>80000</v>
      </c>
    </row>
    <row r="8" spans="1:2" x14ac:dyDescent="0.25">
      <c r="A8" s="24" t="s">
        <v>37</v>
      </c>
      <c r="B8" s="26">
        <f>B1/B7</f>
        <v>0.875</v>
      </c>
    </row>
    <row r="9" spans="1:2" x14ac:dyDescent="0.25">
      <c r="A9" s="24" t="s">
        <v>38</v>
      </c>
      <c r="B9" s="27">
        <f>B8*B6</f>
        <v>17325</v>
      </c>
    </row>
    <row r="11" spans="1:2" x14ac:dyDescent="0.25">
      <c r="A11" s="23" t="s">
        <v>34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815A0-23F8-45B1-ADDA-D46073262D82}">
  <dimension ref="A1:J52"/>
  <sheetViews>
    <sheetView tabSelected="1" topLeftCell="A25" workbookViewId="0">
      <selection activeCell="G36" sqref="G36"/>
    </sheetView>
  </sheetViews>
  <sheetFormatPr defaultRowHeight="13.2" x14ac:dyDescent="0.25"/>
  <cols>
    <col min="1" max="1" width="8.88671875" style="23"/>
    <col min="2" max="5" width="11.5546875" style="23" bestFit="1" customWidth="1"/>
    <col min="6" max="6" width="11.44140625" style="23" bestFit="1" customWidth="1"/>
    <col min="7" max="7" width="9.5546875" style="23" bestFit="1" customWidth="1"/>
    <col min="8" max="8" width="11.6640625" style="23" customWidth="1"/>
    <col min="9" max="16384" width="8.88671875" style="23"/>
  </cols>
  <sheetData>
    <row r="1" spans="1:10" x14ac:dyDescent="0.25">
      <c r="A1" s="29" t="s">
        <v>43</v>
      </c>
    </row>
    <row r="2" spans="1:10" x14ac:dyDescent="0.25">
      <c r="A2" s="23" t="s">
        <v>42</v>
      </c>
      <c r="B2" s="23" t="s">
        <v>44</v>
      </c>
    </row>
    <row r="3" spans="1:10" x14ac:dyDescent="0.25">
      <c r="A3" s="23" t="s">
        <v>45</v>
      </c>
      <c r="B3" s="23" t="s">
        <v>46</v>
      </c>
    </row>
    <row r="7" spans="1:10" x14ac:dyDescent="0.25">
      <c r="A7" s="29" t="s">
        <v>51</v>
      </c>
    </row>
    <row r="8" spans="1:10" x14ac:dyDescent="0.25">
      <c r="A8" s="23" t="s">
        <v>52</v>
      </c>
      <c r="B8" s="23" t="s">
        <v>53</v>
      </c>
    </row>
    <row r="9" spans="1:10" ht="39.6" x14ac:dyDescent="0.25">
      <c r="A9" s="30" t="s">
        <v>39</v>
      </c>
      <c r="B9" s="30">
        <v>1996</v>
      </c>
      <c r="C9" s="30">
        <f>B9+1</f>
        <v>1997</v>
      </c>
      <c r="D9" s="30">
        <f>C9+1</f>
        <v>1998</v>
      </c>
      <c r="E9" s="30">
        <f>D9+1</f>
        <v>1999</v>
      </c>
      <c r="F9" s="31" t="s">
        <v>40</v>
      </c>
      <c r="G9" s="31" t="s">
        <v>41</v>
      </c>
      <c r="H9" s="32" t="s">
        <v>48</v>
      </c>
      <c r="I9" s="32" t="s">
        <v>47</v>
      </c>
      <c r="J9" s="32" t="s">
        <v>49</v>
      </c>
    </row>
    <row r="10" spans="1:10" x14ac:dyDescent="0.25">
      <c r="A10" s="23">
        <v>1996</v>
      </c>
      <c r="B10" s="28">
        <v>10000</v>
      </c>
      <c r="C10" s="28">
        <v>5000</v>
      </c>
      <c r="D10" s="28">
        <v>2000</v>
      </c>
      <c r="E10" s="28">
        <v>0</v>
      </c>
      <c r="F10" s="28">
        <v>25000</v>
      </c>
      <c r="G10" s="23">
        <v>0.68</v>
      </c>
      <c r="H10" s="33">
        <f>SUM(B10:E10)</f>
        <v>17000</v>
      </c>
      <c r="I10" s="33">
        <f>F10*G10</f>
        <v>17000</v>
      </c>
      <c r="J10" s="33">
        <f>I10-H10</f>
        <v>0</v>
      </c>
    </row>
    <row r="11" spans="1:10" x14ac:dyDescent="0.25">
      <c r="A11" s="23">
        <f>A10+1</f>
        <v>1997</v>
      </c>
      <c r="B11" s="28"/>
      <c r="C11" s="28">
        <v>12050</v>
      </c>
      <c r="D11" s="28">
        <v>6025</v>
      </c>
      <c r="E11" s="28">
        <v>2400</v>
      </c>
      <c r="F11" s="28">
        <v>29750</v>
      </c>
      <c r="G11" s="23">
        <v>0.68799999999999994</v>
      </c>
      <c r="H11" s="33">
        <f>SUM(B11:E11)</f>
        <v>20475</v>
      </c>
      <c r="I11" s="33">
        <f>F11*G11</f>
        <v>20468</v>
      </c>
      <c r="J11" s="33">
        <f>I11-H11</f>
        <v>-7</v>
      </c>
    </row>
    <row r="12" spans="1:10" x14ac:dyDescent="0.25">
      <c r="A12" s="23">
        <f>A11+1</f>
        <v>1998</v>
      </c>
      <c r="B12" s="28"/>
      <c r="C12" s="28"/>
      <c r="D12" s="28">
        <v>14500</v>
      </c>
      <c r="E12" s="28">
        <v>7250</v>
      </c>
      <c r="F12" s="28">
        <v>33000</v>
      </c>
      <c r="G12" s="23">
        <v>0.7</v>
      </c>
      <c r="H12" s="33">
        <f>SUM(B12:E12)</f>
        <v>21750</v>
      </c>
      <c r="I12" s="33">
        <f>F12*G12</f>
        <v>23100</v>
      </c>
      <c r="J12" s="33">
        <f>I12-H12</f>
        <v>1350</v>
      </c>
    </row>
    <row r="13" spans="1:10" x14ac:dyDescent="0.25">
      <c r="A13" s="23">
        <f>A12+1</f>
        <v>1999</v>
      </c>
      <c r="B13" s="28"/>
      <c r="C13" s="28"/>
      <c r="D13" s="28"/>
      <c r="E13" s="28">
        <v>17465</v>
      </c>
      <c r="F13" s="28">
        <v>38000</v>
      </c>
      <c r="G13" s="23">
        <v>0.7</v>
      </c>
      <c r="H13" s="33">
        <f>SUM(B13:E13)</f>
        <v>17465</v>
      </c>
      <c r="I13" s="33">
        <f>F13*G13</f>
        <v>26600</v>
      </c>
      <c r="J13" s="33">
        <f>I13-H13</f>
        <v>9135</v>
      </c>
    </row>
    <row r="14" spans="1:10" x14ac:dyDescent="0.25">
      <c r="B14" s="28"/>
      <c r="C14" s="28"/>
      <c r="D14" s="28"/>
      <c r="E14" s="28"/>
      <c r="F14" s="28"/>
      <c r="G14" s="34" t="s">
        <v>50</v>
      </c>
      <c r="H14" s="35">
        <f>SUM(H10:H13)</f>
        <v>76690</v>
      </c>
      <c r="I14" s="35">
        <f>SUM(I10:I13)</f>
        <v>87168</v>
      </c>
      <c r="J14" s="35">
        <f>SUM(J10:J13)</f>
        <v>10478</v>
      </c>
    </row>
    <row r="16" spans="1:10" x14ac:dyDescent="0.25">
      <c r="A16" s="29" t="s">
        <v>54</v>
      </c>
    </row>
    <row r="23" spans="1:5" x14ac:dyDescent="0.25">
      <c r="A23" s="24"/>
      <c r="B23" s="36" t="s">
        <v>55</v>
      </c>
      <c r="C23" s="36"/>
      <c r="D23" s="36"/>
      <c r="E23" s="36"/>
    </row>
    <row r="24" spans="1:5" x14ac:dyDescent="0.25">
      <c r="A24" s="24" t="s">
        <v>39</v>
      </c>
      <c r="B24" s="37">
        <v>1</v>
      </c>
      <c r="C24" s="37">
        <f>B24+1</f>
        <v>2</v>
      </c>
      <c r="D24" s="37">
        <f>C24+1</f>
        <v>3</v>
      </c>
      <c r="E24" s="37">
        <f>D24+1</f>
        <v>4</v>
      </c>
    </row>
    <row r="25" spans="1:5" x14ac:dyDescent="0.25">
      <c r="A25" s="24">
        <v>1996</v>
      </c>
      <c r="B25" s="25">
        <v>10000</v>
      </c>
      <c r="C25" s="25">
        <f>C10+B10</f>
        <v>15000</v>
      </c>
      <c r="D25" s="25">
        <f>C25+D10</f>
        <v>17000</v>
      </c>
      <c r="E25" s="25">
        <f>D25</f>
        <v>17000</v>
      </c>
    </row>
    <row r="26" spans="1:5" x14ac:dyDescent="0.25">
      <c r="A26" s="24">
        <f>A25+1</f>
        <v>1997</v>
      </c>
      <c r="B26" s="25">
        <f>C11</f>
        <v>12050</v>
      </c>
      <c r="C26" s="25">
        <f>B26+D11</f>
        <v>18075</v>
      </c>
      <c r="D26" s="25">
        <f>C26+E11</f>
        <v>20475</v>
      </c>
      <c r="E26" s="25"/>
    </row>
    <row r="27" spans="1:5" x14ac:dyDescent="0.25">
      <c r="A27" s="24">
        <f>A26+1</f>
        <v>1998</v>
      </c>
      <c r="B27" s="25">
        <f>D12</f>
        <v>14500</v>
      </c>
      <c r="C27" s="25">
        <f>B27+E12</f>
        <v>21750</v>
      </c>
      <c r="D27" s="25"/>
      <c r="E27" s="25"/>
    </row>
    <row r="28" spans="1:5" x14ac:dyDescent="0.25">
      <c r="A28" s="24">
        <f>A27+1</f>
        <v>1999</v>
      </c>
      <c r="B28" s="25">
        <f>E13</f>
        <v>17465</v>
      </c>
      <c r="C28" s="25"/>
      <c r="D28" s="25"/>
      <c r="E28" s="25"/>
    </row>
    <row r="30" spans="1:5" x14ac:dyDescent="0.25">
      <c r="A30" s="29" t="s">
        <v>56</v>
      </c>
    </row>
    <row r="31" spans="1:5" x14ac:dyDescent="0.25">
      <c r="A31" s="24"/>
      <c r="B31" s="43" t="s">
        <v>55</v>
      </c>
      <c r="C31" s="43"/>
      <c r="D31" s="43"/>
      <c r="E31" s="43"/>
    </row>
    <row r="32" spans="1:5" x14ac:dyDescent="0.25">
      <c r="A32" s="24" t="s">
        <v>39</v>
      </c>
      <c r="B32" s="38" t="s">
        <v>57</v>
      </c>
      <c r="C32" s="38" t="s">
        <v>58</v>
      </c>
      <c r="D32" s="38" t="s">
        <v>59</v>
      </c>
      <c r="E32" s="38"/>
    </row>
    <row r="33" spans="1:8" x14ac:dyDescent="0.25">
      <c r="A33" s="24">
        <v>1996</v>
      </c>
      <c r="B33" s="39">
        <f>C25/B25</f>
        <v>1.5</v>
      </c>
      <c r="C33" s="39">
        <f>D25/C25</f>
        <v>1.1333333333333333</v>
      </c>
      <c r="D33" s="39">
        <f>E25/D25</f>
        <v>1</v>
      </c>
      <c r="E33" s="25"/>
    </row>
    <row r="34" spans="1:8" x14ac:dyDescent="0.25">
      <c r="A34" s="24">
        <f>A33+1</f>
        <v>1997</v>
      </c>
      <c r="B34" s="39">
        <f>C26/B26</f>
        <v>1.5</v>
      </c>
      <c r="C34" s="39">
        <f>D26/C26</f>
        <v>1.1327800829875518</v>
      </c>
      <c r="D34" s="25"/>
      <c r="E34" s="25"/>
    </row>
    <row r="35" spans="1:8" x14ac:dyDescent="0.25">
      <c r="A35" s="24">
        <f>A34+1</f>
        <v>1998</v>
      </c>
      <c r="B35" s="39">
        <f>C27/B27</f>
        <v>1.5</v>
      </c>
      <c r="C35" s="25"/>
      <c r="D35" s="25"/>
      <c r="E35" s="25"/>
    </row>
    <row r="36" spans="1:8" x14ac:dyDescent="0.25">
      <c r="A36" s="24">
        <f>A35+1</f>
        <v>1999</v>
      </c>
      <c r="B36" s="39">
        <f>C28/B28</f>
        <v>0</v>
      </c>
      <c r="C36" s="25"/>
      <c r="D36" s="25"/>
      <c r="E36" s="25"/>
    </row>
    <row r="38" spans="1:8" x14ac:dyDescent="0.25">
      <c r="A38" s="29" t="s">
        <v>60</v>
      </c>
    </row>
    <row r="39" spans="1:8" x14ac:dyDescent="0.25">
      <c r="A39" s="24" t="s">
        <v>61</v>
      </c>
      <c r="B39" s="42" t="s">
        <v>62</v>
      </c>
      <c r="C39" s="42" t="s">
        <v>63</v>
      </c>
      <c r="D39" s="41">
        <v>1</v>
      </c>
    </row>
    <row r="41" spans="1:8" x14ac:dyDescent="0.25">
      <c r="A41" s="29" t="s">
        <v>65</v>
      </c>
    </row>
    <row r="42" spans="1:8" x14ac:dyDescent="0.25">
      <c r="B42" s="23" t="s">
        <v>66</v>
      </c>
      <c r="C42" s="23" t="s">
        <v>67</v>
      </c>
      <c r="D42" s="23" t="s">
        <v>68</v>
      </c>
    </row>
    <row r="43" spans="1:8" x14ac:dyDescent="0.25">
      <c r="A43" s="24" t="s">
        <v>61</v>
      </c>
      <c r="B43" s="40">
        <f>B39*C39*D39</f>
        <v>1.6949999999999998</v>
      </c>
      <c r="C43" s="40">
        <f>C39*D39</f>
        <v>1.1299999999999999</v>
      </c>
      <c r="D43" s="40">
        <v>1</v>
      </c>
    </row>
    <row r="45" spans="1:8" x14ac:dyDescent="0.25">
      <c r="A45" s="29" t="s">
        <v>72</v>
      </c>
    </row>
    <row r="46" spans="1:8" x14ac:dyDescent="0.25">
      <c r="A46" s="24"/>
      <c r="B46" s="50" t="s">
        <v>55</v>
      </c>
      <c r="C46" s="51"/>
      <c r="D46" s="51"/>
      <c r="E46" s="52"/>
      <c r="F46" s="46"/>
    </row>
    <row r="47" spans="1:8" x14ac:dyDescent="0.25">
      <c r="A47" s="24" t="s">
        <v>39</v>
      </c>
      <c r="B47" s="24">
        <v>1</v>
      </c>
      <c r="C47" s="24">
        <v>2</v>
      </c>
      <c r="D47" s="44">
        <v>3</v>
      </c>
      <c r="E47" s="24">
        <v>4</v>
      </c>
      <c r="F47" s="48" t="s">
        <v>64</v>
      </c>
      <c r="G47" s="48" t="s">
        <v>69</v>
      </c>
      <c r="H47" s="48" t="s">
        <v>70</v>
      </c>
    </row>
    <row r="48" spans="1:8" x14ac:dyDescent="0.25">
      <c r="A48" s="24">
        <v>1996</v>
      </c>
      <c r="B48" s="25">
        <v>10000</v>
      </c>
      <c r="C48" s="25">
        <v>15000</v>
      </c>
      <c r="D48" s="45">
        <v>17000</v>
      </c>
      <c r="E48" s="25">
        <v>17000</v>
      </c>
      <c r="F48" s="25">
        <f>E48</f>
        <v>17000</v>
      </c>
      <c r="G48" s="27">
        <f>E48</f>
        <v>17000</v>
      </c>
      <c r="H48" s="27">
        <f>F48-G48</f>
        <v>0</v>
      </c>
    </row>
    <row r="49" spans="1:8" x14ac:dyDescent="0.25">
      <c r="A49" s="24">
        <v>1997</v>
      </c>
      <c r="B49" s="25">
        <v>12050</v>
      </c>
      <c r="C49" s="25">
        <v>18075</v>
      </c>
      <c r="D49" s="45">
        <v>20475</v>
      </c>
      <c r="E49" s="25"/>
      <c r="F49" s="25">
        <f>D49</f>
        <v>20475</v>
      </c>
      <c r="G49" s="27">
        <f>D49</f>
        <v>20475</v>
      </c>
      <c r="H49" s="27">
        <f>F49-G49</f>
        <v>0</v>
      </c>
    </row>
    <row r="50" spans="1:8" x14ac:dyDescent="0.25">
      <c r="A50" s="24">
        <v>1998</v>
      </c>
      <c r="B50" s="25">
        <v>14500</v>
      </c>
      <c r="C50" s="25">
        <v>21750</v>
      </c>
      <c r="D50" s="45"/>
      <c r="E50" s="25"/>
      <c r="F50" s="25">
        <f>C50*C43</f>
        <v>24577.499999999996</v>
      </c>
      <c r="G50" s="27">
        <f>C50</f>
        <v>21750</v>
      </c>
      <c r="H50" s="27">
        <f>F50-G50</f>
        <v>2827.4999999999964</v>
      </c>
    </row>
    <row r="51" spans="1:8" x14ac:dyDescent="0.25">
      <c r="A51" s="24">
        <v>1999</v>
      </c>
      <c r="B51" s="25">
        <v>17465</v>
      </c>
      <c r="C51" s="25"/>
      <c r="D51" s="45"/>
      <c r="E51" s="25"/>
      <c r="F51" s="25">
        <f>B51*B43</f>
        <v>29603.174999999996</v>
      </c>
      <c r="G51" s="27">
        <f>B51</f>
        <v>17465</v>
      </c>
      <c r="H51" s="27">
        <f>F51-G51</f>
        <v>12138.174999999996</v>
      </c>
    </row>
    <row r="52" spans="1:8" x14ac:dyDescent="0.25">
      <c r="E52" s="47" t="s">
        <v>71</v>
      </c>
      <c r="F52" s="49">
        <f>SUM(F48:F51)</f>
        <v>91655.674999999988</v>
      </c>
      <c r="G52" s="49">
        <f>SUM(G48:G51)</f>
        <v>76690</v>
      </c>
      <c r="H52" s="49">
        <f>SUM(H48:H51)</f>
        <v>14965.674999999992</v>
      </c>
    </row>
  </sheetData>
  <mergeCells count="1">
    <mergeCell ref="B23:E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p1</vt:lpstr>
      <vt:lpstr>p.3</vt:lpstr>
      <vt:lpstr>p.4</vt:lpstr>
      <vt:lpstr>p.5</vt:lpstr>
      <vt:lpstr>p.6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Cirelli</dc:creator>
  <cp:lastModifiedBy>Chris Cirelli</cp:lastModifiedBy>
  <dcterms:created xsi:type="dcterms:W3CDTF">2020-10-04T14:20:27Z</dcterms:created>
  <dcterms:modified xsi:type="dcterms:W3CDTF">2020-10-12T22:58:54Z</dcterms:modified>
</cp:coreProperties>
</file>