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luganskaa/laba_3/laba_physics/"/>
    </mc:Choice>
  </mc:AlternateContent>
  <xr:revisionPtr revIDLastSave="0" documentId="8_{1C8517C3-6892-C042-A4C7-EAF20C33C8E7}" xr6:coauthVersionLast="47" xr6:coauthVersionMax="47" xr10:uidLastSave="{00000000-0000-0000-0000-000000000000}"/>
  <bookViews>
    <workbookView xWindow="2060" yWindow="1300" windowWidth="27440" windowHeight="16080" xr2:uid="{7215268A-691F-C745-AB0A-7BB01BAD4DD3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2" l="1"/>
  <c r="J3" i="2"/>
  <c r="J4" i="2"/>
  <c r="J5" i="2"/>
  <c r="L5" i="2" s="1"/>
  <c r="J6" i="2"/>
  <c r="L6" i="2" s="1"/>
  <c r="M6" i="2" s="1"/>
  <c r="N6" i="2" s="1"/>
  <c r="J7" i="2"/>
  <c r="L7" i="2" s="1"/>
  <c r="J8" i="2"/>
  <c r="L8" i="2" s="1"/>
  <c r="M8" i="2" s="1"/>
  <c r="N8" i="2" s="1"/>
  <c r="J9" i="2"/>
  <c r="L9" i="2" s="1"/>
  <c r="M9" i="2" s="1"/>
  <c r="N9" i="2" s="1"/>
  <c r="J10" i="2"/>
  <c r="J2" i="2"/>
  <c r="L3" i="2"/>
  <c r="M3" i="2" s="1"/>
  <c r="N3" i="2" s="1"/>
  <c r="L4" i="2"/>
  <c r="M4" i="2" s="1"/>
  <c r="N4" i="2" s="1"/>
  <c r="L10" i="2"/>
  <c r="M10" i="2" s="1"/>
  <c r="N10" i="2" s="1"/>
  <c r="L2" i="2"/>
  <c r="K3" i="2"/>
  <c r="K4" i="2"/>
  <c r="K5" i="2"/>
  <c r="K6" i="2"/>
  <c r="K7" i="2"/>
  <c r="K8" i="2"/>
  <c r="K9" i="2"/>
  <c r="K10" i="2"/>
  <c r="K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1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B3" i="2"/>
  <c r="B4" i="2"/>
  <c r="B5" i="2"/>
  <c r="B6" i="2"/>
  <c r="B7" i="2"/>
  <c r="B8" i="2"/>
  <c r="B9" i="2"/>
  <c r="B10" i="2"/>
  <c r="B11" i="2"/>
  <c r="B2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4" i="1"/>
  <c r="F5" i="1"/>
  <c r="F6" i="1"/>
  <c r="F12" i="1"/>
  <c r="F13" i="1"/>
  <c r="F14" i="1"/>
  <c r="F20" i="1"/>
  <c r="F21" i="1"/>
  <c r="F2" i="1"/>
  <c r="E3" i="1"/>
  <c r="F3" i="1" s="1"/>
  <c r="E4" i="1"/>
  <c r="E5" i="1"/>
  <c r="E6" i="1"/>
  <c r="E7" i="1"/>
  <c r="F7" i="1" s="1"/>
  <c r="E8" i="1"/>
  <c r="F8" i="1" s="1"/>
  <c r="E9" i="1"/>
  <c r="F9" i="1" s="1"/>
  <c r="E10" i="1"/>
  <c r="F10" i="1" s="1"/>
  <c r="E11" i="1"/>
  <c r="F11" i="1" s="1"/>
  <c r="E12" i="1"/>
  <c r="E13" i="1"/>
  <c r="E14" i="1"/>
  <c r="E15" i="1"/>
  <c r="F15" i="1" s="1"/>
  <c r="E16" i="1"/>
  <c r="F16" i="1" s="1"/>
  <c r="E17" i="1"/>
  <c r="F17" i="1" s="1"/>
  <c r="E18" i="1"/>
  <c r="F18" i="1" s="1"/>
  <c r="E19" i="1"/>
  <c r="F19" i="1" s="1"/>
  <c r="E20" i="1"/>
  <c r="E21" i="1"/>
  <c r="E2" i="1"/>
  <c r="M5" i="2" l="1"/>
  <c r="N5" i="2" s="1"/>
  <c r="L11" i="2"/>
  <c r="M7" i="2" s="1"/>
  <c r="N7" i="2" s="1"/>
  <c r="M2" i="2" l="1"/>
  <c r="N2" i="2" s="1"/>
</calcChain>
</file>

<file path=xl/sharedStrings.xml><?xml version="1.0" encoding="utf-8"?>
<sst xmlns="http://schemas.openxmlformats.org/spreadsheetml/2006/main" count="21" uniqueCount="20">
  <si>
    <t>№ изм.</t>
  </si>
  <si>
    <t>t, oC</t>
  </si>
  <si>
    <t>Rm, Ом</t>
  </si>
  <si>
    <t>Rs, Ом</t>
  </si>
  <si>
    <t>T, K</t>
  </si>
  <si>
    <t>1/T, K^-1</t>
  </si>
  <si>
    <t>ln Rs</t>
  </si>
  <si>
    <t>-</t>
  </si>
  <si>
    <t>Пары точек i- j</t>
  </si>
  <si>
    <t>Ri – Rj,
Ом</t>
  </si>
  <si>
    <t>ti – tj, K</t>
  </si>
  <si>
    <t>αij, K^-1</t>
  </si>
  <si>
    <t>αij - &lt;α&gt;, K^-1</t>
  </si>
  <si>
    <t>(αij - &lt;α&gt;)2
,
K^-2</t>
  </si>
  <si>
    <t>Пары точек
i -j</t>
  </si>
  <si>
    <t>ln(Ri/Rj)</t>
  </si>
  <si>
    <t>1/Ti – 1/Tj,
K-1</t>
  </si>
  <si>
    <t>γij - &lt;γ&gt;)2
,
K2</t>
  </si>
  <si>
    <t>γij, K</t>
  </si>
  <si>
    <t>γij - &lt;γ&gt;,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</si>
</sst>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"/>
    <numFmt numFmtId="194" formatCode="0.000000000000000000000000000"/>
  </numFmts>
  <fonts count="2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171" fontId="0" fillId="0" borderId="0" xfId="0" applyNumberFormat="1"/>
    <xf numFmtId="19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1C0F-9F30-D541-BD84-14349CA2D6D8}">
  <dimension ref="A1:G21"/>
  <sheetViews>
    <sheetView tabSelected="1" workbookViewId="0">
      <selection activeCell="H11" sqref="H11"/>
    </sheetView>
  </sheetViews>
  <sheetFormatPr baseColWidth="10" defaultRowHeight="16" x14ac:dyDescent="0.2"/>
  <cols>
    <col min="6" max="7" width="12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26</v>
      </c>
      <c r="C2" t="s">
        <v>7</v>
      </c>
      <c r="D2">
        <v>4145</v>
      </c>
      <c r="E2">
        <f>B2+273</f>
        <v>299</v>
      </c>
      <c r="F2" s="3">
        <f>1/E2</f>
        <v>3.3444816053511705E-3</v>
      </c>
      <c r="G2" s="3">
        <f>LN(D2)</f>
        <v>8.3296580675693956</v>
      </c>
    </row>
    <row r="3" spans="1:7" x14ac:dyDescent="0.2">
      <c r="A3">
        <v>2</v>
      </c>
      <c r="B3">
        <v>28</v>
      </c>
      <c r="C3" t="s">
        <v>7</v>
      </c>
      <c r="D3">
        <v>4927</v>
      </c>
      <c r="E3">
        <f t="shared" ref="E3:E21" si="0">B3+273</f>
        <v>301</v>
      </c>
      <c r="F3" s="3">
        <f t="shared" ref="F3:F21" si="1">1/E3</f>
        <v>3.3222591362126247E-3</v>
      </c>
      <c r="G3" s="3">
        <f t="shared" ref="G3:G21" si="2">LN(D3)</f>
        <v>8.5024855625439635</v>
      </c>
    </row>
    <row r="4" spans="1:7" x14ac:dyDescent="0.2">
      <c r="A4">
        <v>3</v>
      </c>
      <c r="B4">
        <v>30</v>
      </c>
      <c r="C4">
        <v>1120</v>
      </c>
      <c r="D4">
        <v>3782</v>
      </c>
      <c r="E4">
        <f t="shared" si="0"/>
        <v>303</v>
      </c>
      <c r="F4" s="3">
        <f t="shared" si="1"/>
        <v>3.3003300330033004E-3</v>
      </c>
      <c r="G4" s="3">
        <f t="shared" si="2"/>
        <v>8.238008249218403</v>
      </c>
    </row>
    <row r="5" spans="1:7" x14ac:dyDescent="0.2">
      <c r="A5">
        <v>4</v>
      </c>
      <c r="B5">
        <v>32</v>
      </c>
      <c r="C5">
        <v>1129</v>
      </c>
      <c r="D5">
        <v>3427</v>
      </c>
      <c r="E5">
        <f t="shared" si="0"/>
        <v>305</v>
      </c>
      <c r="F5" s="3">
        <f t="shared" si="1"/>
        <v>3.2786885245901639E-3</v>
      </c>
      <c r="G5" s="3">
        <f t="shared" si="2"/>
        <v>8.139440521874608</v>
      </c>
    </row>
    <row r="6" spans="1:7" x14ac:dyDescent="0.2">
      <c r="A6">
        <v>5</v>
      </c>
      <c r="B6">
        <v>34</v>
      </c>
      <c r="C6">
        <v>1136</v>
      </c>
      <c r="D6">
        <v>3124</v>
      </c>
      <c r="E6">
        <f t="shared" si="0"/>
        <v>307</v>
      </c>
      <c r="F6" s="3">
        <f t="shared" si="1"/>
        <v>3.2573289902280132E-3</v>
      </c>
      <c r="G6" s="3">
        <f t="shared" si="2"/>
        <v>8.046869510959576</v>
      </c>
    </row>
    <row r="7" spans="1:7" x14ac:dyDescent="0.2">
      <c r="A7">
        <v>6</v>
      </c>
      <c r="B7">
        <v>36</v>
      </c>
      <c r="C7">
        <v>1143</v>
      </c>
      <c r="D7">
        <v>2852</v>
      </c>
      <c r="E7">
        <f t="shared" si="0"/>
        <v>309</v>
      </c>
      <c r="F7" s="3">
        <f t="shared" si="1"/>
        <v>3.2362459546925568E-3</v>
      </c>
      <c r="G7" s="3">
        <f t="shared" si="2"/>
        <v>7.9557757815341867</v>
      </c>
    </row>
    <row r="8" spans="1:7" x14ac:dyDescent="0.2">
      <c r="A8">
        <v>7</v>
      </c>
      <c r="B8">
        <v>38</v>
      </c>
      <c r="C8">
        <v>1150</v>
      </c>
      <c r="D8">
        <v>2645</v>
      </c>
      <c r="E8">
        <f t="shared" si="0"/>
        <v>311</v>
      </c>
      <c r="F8" s="3">
        <f t="shared" si="1"/>
        <v>3.2154340836012861E-3</v>
      </c>
      <c r="G8" s="3">
        <f t="shared" si="2"/>
        <v>7.8804263442923999</v>
      </c>
    </row>
    <row r="9" spans="1:7" x14ac:dyDescent="0.2">
      <c r="A9">
        <v>8</v>
      </c>
      <c r="B9">
        <v>40</v>
      </c>
      <c r="C9">
        <v>1158</v>
      </c>
      <c r="D9">
        <v>2431</v>
      </c>
      <c r="E9">
        <f t="shared" si="0"/>
        <v>313</v>
      </c>
      <c r="F9" s="3">
        <f t="shared" si="1"/>
        <v>3.1948881789137379E-3</v>
      </c>
      <c r="G9" s="3">
        <f t="shared" si="2"/>
        <v>7.7960579743161231</v>
      </c>
    </row>
    <row r="10" spans="1:7" x14ac:dyDescent="0.2">
      <c r="A10">
        <v>9</v>
      </c>
      <c r="B10">
        <v>42</v>
      </c>
      <c r="C10">
        <v>1165</v>
      </c>
      <c r="D10">
        <v>2242</v>
      </c>
      <c r="E10">
        <f t="shared" si="0"/>
        <v>315</v>
      </c>
      <c r="F10" s="3">
        <f t="shared" si="1"/>
        <v>3.1746031746031746E-3</v>
      </c>
      <c r="G10" s="3">
        <f t="shared" si="2"/>
        <v>7.7151236036321054</v>
      </c>
    </row>
    <row r="11" spans="1:7" x14ac:dyDescent="0.2">
      <c r="A11">
        <v>10</v>
      </c>
      <c r="B11">
        <v>44</v>
      </c>
      <c r="C11">
        <v>1174</v>
      </c>
      <c r="D11">
        <v>2071</v>
      </c>
      <c r="E11">
        <f t="shared" si="0"/>
        <v>317</v>
      </c>
      <c r="F11" s="3">
        <f t="shared" si="1"/>
        <v>3.1545741324921135E-3</v>
      </c>
      <c r="G11" s="3">
        <f t="shared" si="2"/>
        <v>7.6357868613955846</v>
      </c>
    </row>
    <row r="12" spans="1:7" x14ac:dyDescent="0.2">
      <c r="A12">
        <v>11</v>
      </c>
      <c r="B12">
        <v>46</v>
      </c>
      <c r="C12">
        <v>1182</v>
      </c>
      <c r="D12">
        <v>1935</v>
      </c>
      <c r="E12">
        <f t="shared" si="0"/>
        <v>319</v>
      </c>
      <c r="F12" s="3">
        <f t="shared" si="1"/>
        <v>3.134796238244514E-3</v>
      </c>
      <c r="G12" s="3">
        <f t="shared" si="2"/>
        <v>7.5678626054638825</v>
      </c>
    </row>
    <row r="13" spans="1:7" x14ac:dyDescent="0.2">
      <c r="A13">
        <v>12</v>
      </c>
      <c r="B13">
        <v>48</v>
      </c>
      <c r="C13">
        <v>1189</v>
      </c>
      <c r="D13">
        <v>1787</v>
      </c>
      <c r="E13">
        <f t="shared" si="0"/>
        <v>321</v>
      </c>
      <c r="F13" s="3">
        <f t="shared" si="1"/>
        <v>3.1152647975077881E-3</v>
      </c>
      <c r="G13" s="3">
        <f t="shared" si="2"/>
        <v>7.4882935151594276</v>
      </c>
    </row>
    <row r="14" spans="1:7" x14ac:dyDescent="0.2">
      <c r="A14">
        <v>13</v>
      </c>
      <c r="B14">
        <v>50</v>
      </c>
      <c r="C14">
        <v>1197</v>
      </c>
      <c r="D14">
        <v>1667</v>
      </c>
      <c r="E14">
        <f t="shared" si="0"/>
        <v>323</v>
      </c>
      <c r="F14" s="3">
        <f t="shared" si="1"/>
        <v>3.0959752321981426E-3</v>
      </c>
      <c r="G14" s="3">
        <f t="shared" si="2"/>
        <v>7.4187808827507942</v>
      </c>
    </row>
    <row r="15" spans="1:7" x14ac:dyDescent="0.2">
      <c r="A15">
        <v>14</v>
      </c>
      <c r="B15">
        <v>52</v>
      </c>
      <c r="C15">
        <v>1204</v>
      </c>
      <c r="D15">
        <v>1532</v>
      </c>
      <c r="E15">
        <f t="shared" si="0"/>
        <v>325</v>
      </c>
      <c r="F15" s="3">
        <f t="shared" si="1"/>
        <v>3.0769230769230769E-3</v>
      </c>
      <c r="G15" s="3">
        <f t="shared" si="2"/>
        <v>7.3343293503005365</v>
      </c>
    </row>
    <row r="16" spans="1:7" x14ac:dyDescent="0.2">
      <c r="A16">
        <v>15</v>
      </c>
      <c r="B16">
        <v>54</v>
      </c>
      <c r="C16">
        <v>1210</v>
      </c>
      <c r="D16">
        <v>1410</v>
      </c>
      <c r="E16">
        <f t="shared" si="0"/>
        <v>327</v>
      </c>
      <c r="F16" s="3">
        <f t="shared" si="1"/>
        <v>3.0581039755351682E-3</v>
      </c>
      <c r="G16" s="3">
        <f t="shared" si="2"/>
        <v>7.2513449833722143</v>
      </c>
    </row>
    <row r="17" spans="1:7" x14ac:dyDescent="0.2">
      <c r="A17">
        <v>16</v>
      </c>
      <c r="B17">
        <v>56</v>
      </c>
      <c r="C17">
        <v>1218</v>
      </c>
      <c r="D17">
        <v>1306</v>
      </c>
      <c r="E17">
        <f t="shared" si="0"/>
        <v>329</v>
      </c>
      <c r="F17" s="3">
        <f t="shared" si="1"/>
        <v>3.0395136778115501E-3</v>
      </c>
      <c r="G17" s="3">
        <f t="shared" si="2"/>
        <v>7.1747243098363764</v>
      </c>
    </row>
    <row r="18" spans="1:7" x14ac:dyDescent="0.2">
      <c r="A18">
        <v>17</v>
      </c>
      <c r="B18">
        <v>58</v>
      </c>
      <c r="C18">
        <v>1226</v>
      </c>
      <c r="D18">
        <v>1221</v>
      </c>
      <c r="E18">
        <f t="shared" si="0"/>
        <v>331</v>
      </c>
      <c r="F18" s="3">
        <f t="shared" si="1"/>
        <v>3.0211480362537764E-3</v>
      </c>
      <c r="G18" s="3">
        <f t="shared" si="2"/>
        <v>7.1074254741107046</v>
      </c>
    </row>
    <row r="19" spans="1:7" x14ac:dyDescent="0.2">
      <c r="A19">
        <v>18</v>
      </c>
      <c r="B19">
        <v>60</v>
      </c>
      <c r="C19">
        <v>1234</v>
      </c>
      <c r="D19">
        <v>1106</v>
      </c>
      <c r="E19">
        <f t="shared" si="0"/>
        <v>333</v>
      </c>
      <c r="F19" s="3">
        <f t="shared" si="1"/>
        <v>3.003003003003003E-3</v>
      </c>
      <c r="G19" s="3">
        <f t="shared" si="2"/>
        <v>7.0085051820822803</v>
      </c>
    </row>
    <row r="20" spans="1:7" x14ac:dyDescent="0.2">
      <c r="A20">
        <v>19</v>
      </c>
      <c r="B20">
        <v>62</v>
      </c>
      <c r="C20">
        <v>1242</v>
      </c>
      <c r="D20">
        <v>1068</v>
      </c>
      <c r="E20">
        <f t="shared" si="0"/>
        <v>335</v>
      </c>
      <c r="F20" s="3">
        <f t="shared" si="1"/>
        <v>2.9850746268656717E-3</v>
      </c>
      <c r="G20" s="3">
        <f t="shared" si="2"/>
        <v>6.9735430195201404</v>
      </c>
    </row>
    <row r="21" spans="1:7" x14ac:dyDescent="0.2">
      <c r="A21">
        <v>20</v>
      </c>
      <c r="B21">
        <v>64</v>
      </c>
      <c r="C21">
        <v>1248</v>
      </c>
      <c r="D21">
        <v>997</v>
      </c>
      <c r="E21">
        <f t="shared" si="0"/>
        <v>337</v>
      </c>
      <c r="F21" s="3">
        <f t="shared" si="1"/>
        <v>2.967359050445104E-3</v>
      </c>
      <c r="G21" s="3">
        <f t="shared" si="2"/>
        <v>6.9047507699618382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E311-64AE-C24F-AFCF-A576E0D2B486}">
  <dimension ref="A1:N16"/>
  <sheetViews>
    <sheetView workbookViewId="0">
      <selection activeCell="H17" sqref="H17"/>
    </sheetView>
  </sheetViews>
  <sheetFormatPr baseColWidth="10" defaultRowHeight="16" x14ac:dyDescent="0.2"/>
  <cols>
    <col min="1" max="1" width="13" bestFit="1" customWidth="1"/>
    <col min="5" max="5" width="12.1640625" bestFit="1" customWidth="1"/>
    <col min="6" max="6" width="9.6640625" bestFit="1" customWidth="1"/>
    <col min="12" max="12" width="56.6640625" customWidth="1"/>
  </cols>
  <sheetData>
    <row r="1" spans="1:14" ht="68" x14ac:dyDescent="0.2">
      <c r="A1" t="s">
        <v>8</v>
      </c>
      <c r="B1" s="2" t="s">
        <v>9</v>
      </c>
      <c r="C1" t="s">
        <v>10</v>
      </c>
      <c r="D1" t="s">
        <v>11</v>
      </c>
      <c r="E1" t="s">
        <v>12</v>
      </c>
      <c r="F1" s="2" t="s">
        <v>13</v>
      </c>
      <c r="I1" s="2" t="s">
        <v>14</v>
      </c>
      <c r="J1" t="s">
        <v>15</v>
      </c>
      <c r="K1" s="2" t="s">
        <v>16</v>
      </c>
      <c r="L1" s="2" t="s">
        <v>18</v>
      </c>
      <c r="M1" s="2" t="s">
        <v>19</v>
      </c>
      <c r="N1" s="2" t="s">
        <v>17</v>
      </c>
    </row>
    <row r="2" spans="1:14" x14ac:dyDescent="0.2">
      <c r="A2" s="1">
        <v>3.11</v>
      </c>
      <c r="B2">
        <f>Лист1!C4-Лист1!C12</f>
        <v>-62</v>
      </c>
      <c r="C2">
        <f>Лист1!E4-Лист1!E12</f>
        <v>-16</v>
      </c>
      <c r="D2">
        <f>B2/C2</f>
        <v>3.875</v>
      </c>
      <c r="E2">
        <f>D2-$D$12</f>
        <v>0.10000000000000009</v>
      </c>
      <c r="F2">
        <f>E2*E2</f>
        <v>1.0000000000000018E-2</v>
      </c>
      <c r="I2" s="1">
        <v>1.1000000000000001</v>
      </c>
      <c r="J2">
        <f>Лист1!G2-Лист1!G11</f>
        <v>0.69387120617381104</v>
      </c>
      <c r="K2">
        <f>Лист1!F2-Лист1!F11</f>
        <v>1.8990747285905704E-4</v>
      </c>
      <c r="L2">
        <f>J2/K2</f>
        <v>3653.7330297095732</v>
      </c>
      <c r="M2">
        <f>L2-L11</f>
        <v>-416.43610088856121</v>
      </c>
      <c r="N2">
        <f>M2*M2</f>
        <v>173419.02612326795</v>
      </c>
    </row>
    <row r="3" spans="1:14" x14ac:dyDescent="0.2">
      <c r="A3" s="1">
        <v>4.12</v>
      </c>
      <c r="B3">
        <f>Лист1!C5-Лист1!C13</f>
        <v>-60</v>
      </c>
      <c r="C3">
        <f>Лист1!E5-Лист1!E13</f>
        <v>-16</v>
      </c>
      <c r="D3">
        <f t="shared" ref="D3:D11" si="0">B3/C3</f>
        <v>3.75</v>
      </c>
      <c r="E3">
        <f t="shared" ref="E3:E11" si="1">D3-$D$12</f>
        <v>-2.4999999999999911E-2</v>
      </c>
      <c r="F3">
        <f t="shared" ref="F3:F11" si="2">E3*E3</f>
        <v>6.2499999999999557E-4</v>
      </c>
      <c r="I3">
        <v>2.11</v>
      </c>
      <c r="J3">
        <f>Лист1!G3-Лист1!G12</f>
        <v>0.93462295708008103</v>
      </c>
      <c r="K3">
        <f>Лист1!F3-Лист1!F12</f>
        <v>1.8746289796811068E-4</v>
      </c>
      <c r="L3">
        <f t="shared" ref="L3:L10" si="3">J3/K3</f>
        <v>4985.642317548456</v>
      </c>
      <c r="M3">
        <f t="shared" ref="M3:M10" si="4">L3-L12</f>
        <v>4985.642317548456</v>
      </c>
      <c r="N3">
        <f t="shared" ref="N3:N10" si="5">M3*M3</f>
        <v>24856629.318529941</v>
      </c>
    </row>
    <row r="4" spans="1:14" x14ac:dyDescent="0.2">
      <c r="A4" s="1">
        <v>5.13</v>
      </c>
      <c r="B4">
        <f>Лист1!C6-Лист1!C14</f>
        <v>-61</v>
      </c>
      <c r="C4">
        <f>Лист1!E6-Лист1!E14</f>
        <v>-16</v>
      </c>
      <c r="D4">
        <f t="shared" si="0"/>
        <v>3.8125</v>
      </c>
      <c r="E4">
        <f t="shared" si="1"/>
        <v>3.7500000000000089E-2</v>
      </c>
      <c r="F4">
        <f t="shared" si="2"/>
        <v>1.4062500000000067E-3</v>
      </c>
      <c r="I4" s="1">
        <v>3.12</v>
      </c>
      <c r="J4">
        <f>Лист1!G4-Лист1!G13</f>
        <v>0.74971473405897537</v>
      </c>
      <c r="K4">
        <f>Лист1!F4-Лист1!F13</f>
        <v>1.850652354955123E-4</v>
      </c>
      <c r="L4">
        <f t="shared" si="3"/>
        <v>4051.0835654876705</v>
      </c>
      <c r="M4">
        <f t="shared" si="4"/>
        <v>4051.0835654876705</v>
      </c>
      <c r="N4">
        <f t="shared" si="5"/>
        <v>16411278.054564297</v>
      </c>
    </row>
    <row r="5" spans="1:14" x14ac:dyDescent="0.2">
      <c r="A5" s="1">
        <v>6.14</v>
      </c>
      <c r="B5">
        <f>Лист1!C7-Лист1!C15</f>
        <v>-61</v>
      </c>
      <c r="C5">
        <f>Лист1!E7-Лист1!E15</f>
        <v>-16</v>
      </c>
      <c r="D5">
        <f t="shared" si="0"/>
        <v>3.8125</v>
      </c>
      <c r="E5">
        <f t="shared" si="1"/>
        <v>3.7500000000000089E-2</v>
      </c>
      <c r="F5">
        <f t="shared" si="2"/>
        <v>1.4062500000000067E-3</v>
      </c>
      <c r="I5">
        <v>4.13</v>
      </c>
      <c r="J5">
        <f>Лист1!G5-Лист1!G14</f>
        <v>0.72065963912381381</v>
      </c>
      <c r="K5">
        <f>Лист1!F5-Лист1!F14</f>
        <v>1.8271329239202133E-4</v>
      </c>
      <c r="L5">
        <f t="shared" si="3"/>
        <v>3944.2102415712552</v>
      </c>
      <c r="M5">
        <f t="shared" si="4"/>
        <v>3944.2102415712552</v>
      </c>
      <c r="N5">
        <f t="shared" si="5"/>
        <v>15556794.429715579</v>
      </c>
    </row>
    <row r="6" spans="1:14" x14ac:dyDescent="0.2">
      <c r="A6" s="1">
        <v>7.15</v>
      </c>
      <c r="B6">
        <f>Лист1!C8-Лист1!C16</f>
        <v>-60</v>
      </c>
      <c r="C6">
        <f>Лист1!E8-Лист1!E16</f>
        <v>-16</v>
      </c>
      <c r="D6">
        <f t="shared" si="0"/>
        <v>3.75</v>
      </c>
      <c r="E6">
        <f t="shared" si="1"/>
        <v>-2.4999999999999911E-2</v>
      </c>
      <c r="F6">
        <f t="shared" si="2"/>
        <v>6.2499999999999557E-4</v>
      </c>
      <c r="I6" s="1">
        <v>5.14</v>
      </c>
      <c r="J6">
        <f>Лист1!G6-Лист1!G15</f>
        <v>0.71254016065903958</v>
      </c>
      <c r="K6">
        <f>Лист1!F6-Лист1!F15</f>
        <v>1.8040591330493625E-4</v>
      </c>
      <c r="L6">
        <f t="shared" si="3"/>
        <v>3949.6496960975342</v>
      </c>
      <c r="M6">
        <f t="shared" si="4"/>
        <v>3949.6496960975342</v>
      </c>
      <c r="N6">
        <f t="shared" si="5"/>
        <v>15599732.721883344</v>
      </c>
    </row>
    <row r="7" spans="1:14" x14ac:dyDescent="0.2">
      <c r="A7" s="1">
        <v>8.16</v>
      </c>
      <c r="B7">
        <f>Лист1!C9-Лист1!C17</f>
        <v>-60</v>
      </c>
      <c r="C7">
        <f>Лист1!E9-Лист1!E17</f>
        <v>-16</v>
      </c>
      <c r="D7">
        <f t="shared" si="0"/>
        <v>3.75</v>
      </c>
      <c r="E7">
        <f t="shared" si="1"/>
        <v>-2.4999999999999911E-2</v>
      </c>
      <c r="F7">
        <f t="shared" si="2"/>
        <v>6.2499999999999557E-4</v>
      </c>
      <c r="I7">
        <v>6.15</v>
      </c>
      <c r="J7">
        <f>Лист1!G7-Лист1!G16</f>
        <v>0.7044307981619724</v>
      </c>
      <c r="K7">
        <f>Лист1!F7-Лист1!F16</f>
        <v>1.7814197915738857E-4</v>
      </c>
      <c r="L7">
        <f t="shared" si="3"/>
        <v>3954.3222854822293</v>
      </c>
      <c r="M7">
        <f t="shared" si="4"/>
        <v>-7279.3445149686213</v>
      </c>
      <c r="N7">
        <f t="shared" si="5"/>
        <v>52988856.567603752</v>
      </c>
    </row>
    <row r="8" spans="1:14" x14ac:dyDescent="0.2">
      <c r="A8" s="1">
        <v>9.17</v>
      </c>
      <c r="B8">
        <f>Лист1!C10-Лист1!C18</f>
        <v>-61</v>
      </c>
      <c r="C8">
        <f>Лист1!E10-Лист1!E18</f>
        <v>-16</v>
      </c>
      <c r="D8">
        <f t="shared" si="0"/>
        <v>3.8125</v>
      </c>
      <c r="E8">
        <f t="shared" si="1"/>
        <v>3.7500000000000089E-2</v>
      </c>
      <c r="F8">
        <f t="shared" si="2"/>
        <v>1.4062500000000067E-3</v>
      </c>
      <c r="I8" s="1">
        <v>7.16</v>
      </c>
      <c r="J8">
        <f>Лист1!G8-Лист1!G17</f>
        <v>0.70570203445602342</v>
      </c>
      <c r="K8">
        <f>Лист1!F8-Лист1!F17</f>
        <v>1.75920405789736E-4</v>
      </c>
      <c r="L8">
        <f t="shared" si="3"/>
        <v>4011.4848035281038</v>
      </c>
      <c r="M8">
        <f t="shared" si="4"/>
        <v>4011.4848035281038</v>
      </c>
      <c r="N8">
        <f t="shared" si="5"/>
        <v>16092010.32893691</v>
      </c>
    </row>
    <row r="9" spans="1:14" x14ac:dyDescent="0.2">
      <c r="A9" s="1">
        <v>10.18</v>
      </c>
      <c r="B9">
        <f>Лист1!C11-Лист1!C19</f>
        <v>-60</v>
      </c>
      <c r="C9">
        <f>Лист1!E11-Лист1!E19</f>
        <v>-16</v>
      </c>
      <c r="D9">
        <f t="shared" si="0"/>
        <v>3.75</v>
      </c>
      <c r="E9">
        <f t="shared" si="1"/>
        <v>-2.4999999999999911E-2</v>
      </c>
      <c r="F9">
        <f t="shared" si="2"/>
        <v>6.2499999999999557E-4</v>
      </c>
      <c r="I9">
        <v>8.17</v>
      </c>
      <c r="J9">
        <f>Лист1!G9-Лист1!G18</f>
        <v>0.68863250020541855</v>
      </c>
      <c r="K9">
        <f>Лист1!F9-Лист1!F18</f>
        <v>1.7374014265996145E-4</v>
      </c>
      <c r="L9">
        <f t="shared" si="3"/>
        <v>3963.5773843767797</v>
      </c>
      <c r="M9">
        <f t="shared" si="4"/>
        <v>3963.5773843767797</v>
      </c>
      <c r="N9">
        <f t="shared" si="5"/>
        <v>15709945.681943074</v>
      </c>
    </row>
    <row r="10" spans="1:14" x14ac:dyDescent="0.2">
      <c r="A10" s="1">
        <v>11.19</v>
      </c>
      <c r="B10">
        <f>Лист1!C12-Лист1!C20</f>
        <v>-60</v>
      </c>
      <c r="C10">
        <f>Лист1!E12-Лист1!E20</f>
        <v>-16</v>
      </c>
      <c r="D10">
        <f t="shared" si="0"/>
        <v>3.75</v>
      </c>
      <c r="E10">
        <f t="shared" si="1"/>
        <v>-2.4999999999999911E-2</v>
      </c>
      <c r="F10">
        <f t="shared" si="2"/>
        <v>6.2499999999999557E-4</v>
      </c>
      <c r="I10" s="1">
        <v>9.18</v>
      </c>
      <c r="J10">
        <f>Лист1!G10-Лист1!G19</f>
        <v>0.70661842154982502</v>
      </c>
      <c r="K10">
        <f>Лист1!F10-Лист1!F19</f>
        <v>1.7160017160017162E-4</v>
      </c>
      <c r="L10">
        <f t="shared" si="3"/>
        <v>4117.8188515816046</v>
      </c>
      <c r="M10">
        <f t="shared" si="4"/>
        <v>4117.8188515816046</v>
      </c>
      <c r="N10">
        <f t="shared" si="5"/>
        <v>16956432.094440844</v>
      </c>
    </row>
    <row r="11" spans="1:14" x14ac:dyDescent="0.2">
      <c r="A11" s="1">
        <v>12.2</v>
      </c>
      <c r="B11">
        <f>Лист1!C13-Лист1!C21</f>
        <v>-59</v>
      </c>
      <c r="C11">
        <f>Лист1!E13-Лист1!E21</f>
        <v>-16</v>
      </c>
      <c r="D11">
        <f t="shared" si="0"/>
        <v>3.6875</v>
      </c>
      <c r="E11">
        <f t="shared" si="1"/>
        <v>-8.7499999999999911E-2</v>
      </c>
      <c r="F11">
        <f t="shared" si="2"/>
        <v>7.6562499999999842E-3</v>
      </c>
      <c r="L11">
        <f>AVERAGE(L2:L10)</f>
        <v>4070.1691305981344</v>
      </c>
    </row>
    <row r="12" spans="1:14" x14ac:dyDescent="0.2">
      <c r="A12" s="1"/>
      <c r="D12">
        <f>AVERAGE(D2:D11)</f>
        <v>3.7749999999999999</v>
      </c>
    </row>
    <row r="16" spans="1:14" x14ac:dyDescent="0.2">
      <c r="L16" s="4">
        <f>2*L11*1.38</f>
        <v>11233.66680045085</v>
      </c>
      <c r="M1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Луганская Мария</dc:creator>
  <cp:lastModifiedBy>Луганская Мария</cp:lastModifiedBy>
  <dcterms:created xsi:type="dcterms:W3CDTF">2025-03-24T08:47:32Z</dcterms:created>
  <dcterms:modified xsi:type="dcterms:W3CDTF">2025-03-24T10:57:58Z</dcterms:modified>
</cp:coreProperties>
</file>