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930" yWindow="600" windowWidth="28800" windowHeight="11760"/>
  </bookViews>
  <sheets>
    <sheet name="项目日程表" sheetId="1" r:id="rId1"/>
    <sheet name="calcs" sheetId="2" state="hidden" r:id="rId2"/>
  </sheets>
  <definedNames>
    <definedName name="DayRails">StartDateWindow+ROW(项目日程表!$1:$7)-1</definedName>
    <definedName name="GridCalc">IFERROR(calcs!$A1/SUMPRODUCT( (活动[Id]=calcs!$C1)*(活动[开始时间]&lt;=calcs!A$31)*((活动[结束时间]&gt;=calcs!A$31)+(LEN(活动[结束时间])=0)*(活动[开始时间]=calcs!A$31)) ),NA())</definedName>
    <definedName name="_xlnm.Print_Titles" localSheetId="0">项目日程表!$4:$4</definedName>
    <definedName name="RowTitleRegion1..D3">项目日程表!$C$3</definedName>
    <definedName name="StartDate">calcs!$D$28</definedName>
    <definedName name="StartDateWindow">calcs!$D$25</definedName>
    <definedName name="Title1">活动[[#Headers],[活动]]</definedName>
    <definedName name="WindowDays">calcs!$D$29</definedName>
    <definedName name="WindowOffset">calcs!$D$26</definedName>
  </definedNames>
  <calcPr calcId="162913"/>
</workbook>
</file>

<file path=xl/calcChain.xml><?xml version="1.0" encoding="utf-8"?>
<calcChain xmlns="http://schemas.openxmlformats.org/spreadsheetml/2006/main">
  <c r="D3" i="1" l="1"/>
  <c r="D5" i="2" l="1"/>
  <c r="B5" i="1" s="1"/>
  <c r="B9" i="1" l="1"/>
  <c r="B13" i="1"/>
  <c r="B6" i="1"/>
  <c r="B10" i="1"/>
  <c r="B14" i="1"/>
  <c r="B8" i="1"/>
  <c r="B12" i="1"/>
  <c r="B7" i="1"/>
  <c r="B11" i="1"/>
  <c r="B15" i="1"/>
  <c r="B16" i="1"/>
  <c r="D5" i="1"/>
  <c r="D6" i="1" s="1"/>
  <c r="E6" i="1" s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7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8" i="1" l="1"/>
  <c r="D9" i="1" s="1"/>
  <c r="E9" i="1" s="1"/>
  <c r="E7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D10" i="1" l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0" i="2" s="1"/>
  <c r="Q43" i="2"/>
  <c r="W55" i="2"/>
  <c r="W70" i="2" s="1"/>
  <c r="AC55" i="2"/>
  <c r="AC70" i="2" s="1"/>
  <c r="AI31" i="2"/>
  <c r="D11" i="1" l="1"/>
  <c r="D12" i="1" s="1"/>
  <c r="D13" i="1" s="1"/>
  <c r="E10" i="1"/>
  <c r="P56" i="2"/>
  <c r="AA72" i="2"/>
  <c r="E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E11" i="1" l="1"/>
  <c r="E13" i="1"/>
  <c r="D14" i="1"/>
  <c r="D15" i="1" s="1"/>
  <c r="D16" i="1" s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4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1" l="1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/>
  <c r="C49" i="2"/>
  <c r="D49" i="2" s="1"/>
  <c r="V37" i="2" l="1"/>
  <c r="AG37" i="2"/>
  <c r="N37" i="2"/>
  <c r="X37" i="2"/>
  <c r="O37" i="2"/>
  <c r="J34" i="2"/>
  <c r="D33" i="2"/>
  <c r="S36" i="2"/>
  <c r="M36" i="2"/>
  <c r="F36" i="2"/>
  <c r="AD37" i="2"/>
  <c r="J37" i="2"/>
  <c r="Q37" i="2"/>
  <c r="M37" i="2"/>
  <c r="U37" i="2"/>
  <c r="U49" i="2" s="1"/>
  <c r="S37" i="2"/>
  <c r="AH37" i="2"/>
  <c r="W37" i="2"/>
  <c r="W49" i="2" s="1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Y48" i="2" s="1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R46" i="2" s="1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Y47" i="2" s="1"/>
  <c r="S35" i="2"/>
  <c r="S47" i="2" s="1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N49" i="2"/>
  <c r="E48" i="2"/>
  <c r="K49" i="2" l="1"/>
  <c r="U51" i="2"/>
  <c r="O47" i="2"/>
  <c r="Y51" i="2"/>
  <c r="S48" i="2"/>
  <c r="AF49" i="2"/>
  <c r="I45" i="2"/>
  <c r="G50" i="2"/>
  <c r="AG49" i="2"/>
  <c r="Q49" i="2"/>
  <c r="O49" i="2"/>
  <c r="M49" i="2"/>
  <c r="R49" i="2"/>
  <c r="X49" i="2"/>
  <c r="J46" i="2"/>
  <c r="I46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<sst xmlns="http://schemas.openxmlformats.org/spreadsheetml/2006/main" count="33" uniqueCount="32">
  <si>
    <t>Id</t>
  </si>
  <si>
    <t>项目日程表</t>
  </si>
  <si>
    <t>显示具有可滚动日程表的项目活动的图表位于此单元格中。</t>
  </si>
  <si>
    <t xml:space="preserve">输入开始日期： </t>
  </si>
  <si>
    <t>活动</t>
  </si>
  <si>
    <t>项目开始</t>
  </si>
  <si>
    <t>里程碑 1</t>
  </si>
  <si>
    <t>里程碑 2</t>
  </si>
  <si>
    <t>里程碑 3</t>
  </si>
  <si>
    <t>里程碑 4</t>
  </si>
  <si>
    <t>里程碑 5</t>
  </si>
  <si>
    <t>里程碑 6</t>
  </si>
  <si>
    <t>里程碑 7</t>
  </si>
  <si>
    <t>里程碑 8</t>
  </si>
  <si>
    <t>里程碑 9</t>
  </si>
  <si>
    <t>里程碑 10</t>
  </si>
  <si>
    <t>项目结束</t>
  </si>
  <si>
    <t>开始时间</t>
  </si>
  <si>
    <t>结束时间</t>
  </si>
  <si>
    <t>备注</t>
  </si>
  <si>
    <t>***此工作表应继续保持隐藏状态***</t>
  </si>
  <si>
    <t>位置</t>
  </si>
  <si>
    <t>系列</t>
  </si>
  <si>
    <t>今天：</t>
  </si>
  <si>
    <t>行数</t>
  </si>
  <si>
    <t>窗口活动：</t>
  </si>
  <si>
    <t>Calc 窗口开始</t>
  </si>
  <si>
    <t>偏移</t>
  </si>
  <si>
    <t>开始</t>
  </si>
  <si>
    <t>窗口</t>
  </si>
  <si>
    <t>活动 ID</t>
  </si>
  <si>
    <t>当前日期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</si>
</sst>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[$-F800]dddd\,\ mmmm\ dd\,\ yyyy"/>
  </numFmts>
  <fonts count="20" x14ac:knownFonts="1">
    <font>
      <sz val="11"/>
      <color theme="3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sz val="11"/>
      <color theme="3"/>
      <name val="Microsoft YaHei UI"/>
      <family val="2"/>
      <charset val="134"/>
    </font>
    <font>
      <i/>
      <sz val="11"/>
      <color rgb="FF7F7F7F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5"/>
      <color theme="3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sz val="12"/>
      <color theme="3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30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9"/>
      <name val="Microsoft YaHei UI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horizontal="left" vertical="center" wrapText="1" indent="1"/>
    </xf>
    <xf numFmtId="0" fontId="16" fillId="3" borderId="1" applyNumberFormat="0" applyProtection="0">
      <alignment horizontal="left" vertical="center"/>
    </xf>
    <xf numFmtId="0" fontId="9" fillId="0" borderId="0" applyNumberFormat="0" applyFill="0" applyAlignment="0" applyProtection="0"/>
    <xf numFmtId="0" fontId="11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10" fillId="11" borderId="0" applyNumberFormat="0" applyAlignment="0" applyProtection="0"/>
    <xf numFmtId="179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12" borderId="0" applyNumberFormat="0" applyBorder="0" applyAlignment="0" applyProtection="0"/>
    <xf numFmtId="0" fontId="3" fillId="13" borderId="0" applyNumberFormat="0" applyBorder="0" applyAlignment="0" applyProtection="0"/>
    <xf numFmtId="0" fontId="14" fillId="14" borderId="0" applyNumberFormat="0" applyBorder="0" applyAlignment="0" applyProtection="0"/>
    <xf numFmtId="0" fontId="12" fillId="15" borderId="4" applyNumberFormat="0" applyAlignment="0" applyProtection="0"/>
    <xf numFmtId="0" fontId="15" fillId="16" borderId="5" applyNumberFormat="0" applyAlignment="0" applyProtection="0"/>
    <xf numFmtId="0" fontId="4" fillId="16" borderId="4" applyNumberFormat="0" applyAlignment="0" applyProtection="0"/>
    <xf numFmtId="0" fontId="13" fillId="0" borderId="6" applyNumberFormat="0" applyFill="0" applyAlignment="0" applyProtection="0"/>
    <xf numFmtId="0" fontId="5" fillId="17" borderId="7" applyNumberFormat="0" applyAlignment="0" applyProtection="0"/>
    <xf numFmtId="0" fontId="18" fillId="0" borderId="0" applyNumberFormat="0" applyFill="0" applyBorder="0" applyAlignment="0" applyProtection="0"/>
    <xf numFmtId="0" fontId="6" fillId="18" borderId="8" applyNumberFormat="0" applyFont="0" applyAlignment="0" applyProtection="0"/>
    <xf numFmtId="0" fontId="7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21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0" fontId="0" fillId="2" borderId="0" xfId="0" applyFill="1" applyProtection="1">
      <alignment horizontal="left" vertical="center" wrapText="1" indent="1"/>
    </xf>
    <xf numFmtId="0" fontId="0" fillId="0" borderId="0" xfId="0" applyProtection="1">
      <alignment horizontal="left" vertical="center" wrapText="1" indent="1"/>
    </xf>
    <xf numFmtId="0" fontId="0" fillId="0" borderId="0" xfId="0" applyFont="1" applyFill="1" applyBorder="1" applyProtection="1">
      <alignment horizontal="left" vertical="center" wrapText="1" indent="1"/>
    </xf>
    <xf numFmtId="0" fontId="0" fillId="0" borderId="0" xfId="0" applyFont="1" applyFill="1" applyBorder="1" applyAlignment="1" applyProtection="1">
      <alignment horizontal="left" vertical="center" wrapText="1" indent="1"/>
    </xf>
    <xf numFmtId="0" fontId="16" fillId="3" borderId="1" xfId="1">
      <alignment horizontal="left" vertical="center"/>
    </xf>
    <xf numFmtId="0" fontId="16" fillId="3" borderId="1" xfId="1" applyProtection="1">
      <alignment horizontal="left" vertical="center"/>
    </xf>
    <xf numFmtId="0" fontId="0" fillId="0" borderId="0" xfId="0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9" fillId="0" borderId="0" xfId="2" applyFill="1" applyBorder="1" applyAlignment="1" applyProtection="1">
      <alignment horizontal="right" vertical="center"/>
    </xf>
    <xf numFmtId="0" fontId="0" fillId="0" borderId="0" xfId="3" applyFont="1" applyFill="1" applyBorder="1" applyAlignment="1" applyProtection="1">
      <alignment horizontal="left" vertical="center" indent="1"/>
    </xf>
    <xf numFmtId="14" fontId="0" fillId="0" borderId="0" xfId="0" applyNumberFormat="1" applyProtection="1">
      <alignment horizontal="left" vertical="center" wrapText="1" indent="1"/>
    </xf>
    <xf numFmtId="180" fontId="0" fillId="0" borderId="0" xfId="0" applyNumberFormat="1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80" fontId="10" fillId="11" borderId="0" xfId="13" applyNumberFormat="1" applyAlignment="1" applyProtection="1">
      <alignment horizontal="center" vertical="center"/>
    </xf>
    <xf numFmtId="180" fontId="0" fillId="0" borderId="0" xfId="0" applyNumberFormat="1" applyFont="1" applyFill="1" applyBorder="1" applyAlignment="1" applyProtection="1">
      <alignment horizontal="left" vertical="center" indent="1"/>
    </xf>
    <xf numFmtId="0" fontId="16" fillId="3" borderId="1" xfId="1" applyAlignment="1" applyProtection="1">
      <alignment horizontal="left" vertical="center"/>
    </xf>
    <xf numFmtId="0" fontId="11" fillId="0" borderId="3" xfId="3" applyBorder="1" applyAlignment="1" applyProtection="1">
      <alignment horizontal="center" vertical="center"/>
    </xf>
  </cellXfs>
  <cellStyles count="47">
    <cellStyle name="20% - 着色 1" xfId="32" builtinId="30" customBuiltin="1"/>
    <cellStyle name="20% - 着色 2" xfId="36" builtinId="34" customBuiltin="1"/>
    <cellStyle name="20% - 着色 3" xfId="6" builtinId="38" customBuiltin="1"/>
    <cellStyle name="20% - 着色 4" xfId="10" builtinId="42" customBuiltin="1"/>
    <cellStyle name="20% - 着色 5" xfId="40" builtinId="46" customBuiltin="1"/>
    <cellStyle name="20% - 着色 6" xfId="44" builtinId="50" customBuiltin="1"/>
    <cellStyle name="40% - 着色 1" xfId="33" builtinId="31" customBuiltin="1"/>
    <cellStyle name="40% - 着色 2" xfId="37" builtinId="35" customBuiltin="1"/>
    <cellStyle name="40% - 着色 3" xfId="7" builtinId="39" customBuiltin="1"/>
    <cellStyle name="40% - 着色 4" xfId="11" builtinId="43" customBuiltin="1"/>
    <cellStyle name="40% - 着色 5" xfId="41" builtinId="47" customBuiltin="1"/>
    <cellStyle name="40% - 着色 6" xfId="45" builtinId="51" customBuiltin="1"/>
    <cellStyle name="60% - 着色 1" xfId="34" builtinId="32" customBuiltin="1"/>
    <cellStyle name="60% - 着色 2" xfId="38" builtinId="36" customBuiltin="1"/>
    <cellStyle name="60% - 着色 3" xfId="8" builtinId="40" customBuiltin="1"/>
    <cellStyle name="60% - 着色 4" xfId="12" builtinId="44" customBuiltin="1"/>
    <cellStyle name="60% - 着色 5" xfId="42" builtinId="48" customBuiltin="1"/>
    <cellStyle name="60% - 着色 6" xfId="46" builtinId="52" customBuiltin="1"/>
    <cellStyle name="百分比" xfId="18" builtinId="5" customBuiltin="1"/>
    <cellStyle name="标题" xfId="1" builtinId="15" customBuiltin="1"/>
    <cellStyle name="标题 1" xfId="2" builtinId="16" customBuiltin="1"/>
    <cellStyle name="标题 2" xfId="13" builtinId="17" customBuiltin="1"/>
    <cellStyle name="标题 3" xfId="3" builtinId="18" customBuiltin="1"/>
    <cellStyle name="标题 4" xfId="4" builtinId="19" customBuiltin="1"/>
    <cellStyle name="差" xfId="20" builtinId="27" customBuiltin="1"/>
    <cellStyle name="常规" xfId="0" builtinId="0" customBuiltin="1"/>
    <cellStyle name="好" xfId="19" builtinId="26" customBuiltin="1"/>
    <cellStyle name="汇总" xfId="30" builtinId="25" customBuiltin="1"/>
    <cellStyle name="货币" xfId="16" builtinId="4" customBuiltin="1"/>
    <cellStyle name="货币[0]" xfId="17" builtinId="7" customBuiltin="1"/>
    <cellStyle name="计算" xfId="24" builtinId="22" customBuiltin="1"/>
    <cellStyle name="检查单元格" xfId="26" builtinId="23" customBuiltin="1"/>
    <cellStyle name="解释性文本" xfId="29" builtinId="53" customBuiltin="1"/>
    <cellStyle name="警告文本" xfId="27" builtinId="11" customBuiltin="1"/>
    <cellStyle name="链接单元格" xfId="25" builtinId="24" customBuiltin="1"/>
    <cellStyle name="千位分隔" xfId="14" builtinId="3" customBuiltin="1"/>
    <cellStyle name="千位分隔[0]" xfId="15" builtinId="6" customBuiltin="1"/>
    <cellStyle name="适中" xfId="21" builtinId="28" customBuiltin="1"/>
    <cellStyle name="输出" xfId="23" builtinId="21" customBuiltin="1"/>
    <cellStyle name="输入" xfId="22" builtinId="20" customBuiltin="1"/>
    <cellStyle name="着色 1" xfId="31" builtinId="29" customBuiltin="1"/>
    <cellStyle name="着色 2" xfId="35" builtinId="33" customBuiltin="1"/>
    <cellStyle name="着色 3" xfId="5" builtinId="37" customBuiltin="1"/>
    <cellStyle name="着色 4" xfId="9" builtinId="41" customBuiltin="1"/>
    <cellStyle name="着色 5" xfId="39" builtinId="45" customBuiltin="1"/>
    <cellStyle name="着色 6" xfId="43" builtinId="49" customBuiltin="1"/>
    <cellStyle name="注释" xfId="28" builtinId="10" customBuiltin="1"/>
  </cellStyles>
  <dxfs count="6">
    <dxf>
      <numFmt numFmtId="180" formatCode="[$-F800]dddd\,\ mmmm\ dd\,\ yyyy"/>
    </dxf>
    <dxf>
      <numFmt numFmtId="180" formatCode="[$-F800]dddd\,\ mmmm\ dd\,\ yyyy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项目日程表" pivot="0" count="4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43356</c:v>
                </c:pt>
                <c:pt idx="1">
                  <c:v>43357</c:v>
                </c:pt>
                <c:pt idx="2">
                  <c:v>43358</c:v>
                </c:pt>
                <c:pt idx="3">
                  <c:v>43359</c:v>
                </c:pt>
                <c:pt idx="4">
                  <c:v>43360</c:v>
                </c:pt>
                <c:pt idx="5">
                  <c:v>43361</c:v>
                </c:pt>
                <c:pt idx="6">
                  <c:v>43362</c:v>
                </c:pt>
                <c:pt idx="7">
                  <c:v>43363</c:v>
                </c:pt>
                <c:pt idx="8">
                  <c:v>43364</c:v>
                </c:pt>
                <c:pt idx="9">
                  <c:v>43365</c:v>
                </c:pt>
                <c:pt idx="10">
                  <c:v>43366</c:v>
                </c:pt>
                <c:pt idx="11">
                  <c:v>43367</c:v>
                </c:pt>
                <c:pt idx="12">
                  <c:v>43368</c:v>
                </c:pt>
                <c:pt idx="13">
                  <c:v>43369</c:v>
                </c:pt>
                <c:pt idx="14">
                  <c:v>43370</c:v>
                </c:pt>
                <c:pt idx="15">
                  <c:v>43371</c:v>
                </c:pt>
                <c:pt idx="16">
                  <c:v>43372</c:v>
                </c:pt>
                <c:pt idx="17">
                  <c:v>43373</c:v>
                </c:pt>
                <c:pt idx="18">
                  <c:v>43374</c:v>
                </c:pt>
                <c:pt idx="19">
                  <c:v>43375</c:v>
                </c:pt>
                <c:pt idx="20">
                  <c:v>43376</c:v>
                </c:pt>
                <c:pt idx="21">
                  <c:v>43377</c:v>
                </c:pt>
                <c:pt idx="22">
                  <c:v>43378</c:v>
                </c:pt>
                <c:pt idx="23">
                  <c:v>43379</c:v>
                </c:pt>
                <c:pt idx="24">
                  <c:v>43380</c:v>
                </c:pt>
                <c:pt idx="25">
                  <c:v>43381</c:v>
                </c:pt>
                <c:pt idx="26">
                  <c:v>43382</c:v>
                </c:pt>
                <c:pt idx="27">
                  <c:v>43383</c:v>
                </c:pt>
                <c:pt idx="28">
                  <c:v>43384</c:v>
                </c:pt>
                <c:pt idx="29">
                  <c:v>43385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43356</c:v>
                </c:pt>
                <c:pt idx="1">
                  <c:v>43357</c:v>
                </c:pt>
                <c:pt idx="2">
                  <c:v>43358</c:v>
                </c:pt>
                <c:pt idx="3">
                  <c:v>43359</c:v>
                </c:pt>
                <c:pt idx="4">
                  <c:v>43360</c:v>
                </c:pt>
                <c:pt idx="5">
                  <c:v>43361</c:v>
                </c:pt>
                <c:pt idx="6">
                  <c:v>43362</c:v>
                </c:pt>
                <c:pt idx="7">
                  <c:v>43363</c:v>
                </c:pt>
                <c:pt idx="8">
                  <c:v>43364</c:v>
                </c:pt>
                <c:pt idx="9">
                  <c:v>43365</c:v>
                </c:pt>
                <c:pt idx="10">
                  <c:v>43366</c:v>
                </c:pt>
                <c:pt idx="11">
                  <c:v>43367</c:v>
                </c:pt>
                <c:pt idx="12">
                  <c:v>43368</c:v>
                </c:pt>
                <c:pt idx="13">
                  <c:v>43369</c:v>
                </c:pt>
                <c:pt idx="14">
                  <c:v>43370</c:v>
                </c:pt>
                <c:pt idx="15">
                  <c:v>43371</c:v>
                </c:pt>
                <c:pt idx="16">
                  <c:v>43372</c:v>
                </c:pt>
                <c:pt idx="17">
                  <c:v>43373</c:v>
                </c:pt>
                <c:pt idx="18">
                  <c:v>43374</c:v>
                </c:pt>
                <c:pt idx="19">
                  <c:v>43375</c:v>
                </c:pt>
                <c:pt idx="20">
                  <c:v>43376</c:v>
                </c:pt>
                <c:pt idx="21">
                  <c:v>43377</c:v>
                </c:pt>
                <c:pt idx="22">
                  <c:v>43378</c:v>
                </c:pt>
                <c:pt idx="23">
                  <c:v>43379</c:v>
                </c:pt>
                <c:pt idx="24">
                  <c:v>43380</c:v>
                </c:pt>
                <c:pt idx="25">
                  <c:v>43381</c:v>
                </c:pt>
                <c:pt idx="26">
                  <c:v>43382</c:v>
                </c:pt>
                <c:pt idx="27">
                  <c:v>43383</c:v>
                </c:pt>
                <c:pt idx="28">
                  <c:v>43384</c:v>
                </c:pt>
                <c:pt idx="29">
                  <c:v>43385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43356</c:v>
                </c:pt>
                <c:pt idx="1">
                  <c:v>43357</c:v>
                </c:pt>
                <c:pt idx="2">
                  <c:v>43358</c:v>
                </c:pt>
                <c:pt idx="3">
                  <c:v>43359</c:v>
                </c:pt>
                <c:pt idx="4">
                  <c:v>43360</c:v>
                </c:pt>
                <c:pt idx="5">
                  <c:v>43361</c:v>
                </c:pt>
                <c:pt idx="6">
                  <c:v>43362</c:v>
                </c:pt>
                <c:pt idx="7">
                  <c:v>43363</c:v>
                </c:pt>
                <c:pt idx="8">
                  <c:v>43364</c:v>
                </c:pt>
                <c:pt idx="9">
                  <c:v>43365</c:v>
                </c:pt>
                <c:pt idx="10">
                  <c:v>43366</c:v>
                </c:pt>
                <c:pt idx="11">
                  <c:v>43367</c:v>
                </c:pt>
                <c:pt idx="12">
                  <c:v>43368</c:v>
                </c:pt>
                <c:pt idx="13">
                  <c:v>43369</c:v>
                </c:pt>
                <c:pt idx="14">
                  <c:v>43370</c:v>
                </c:pt>
                <c:pt idx="15">
                  <c:v>43371</c:v>
                </c:pt>
                <c:pt idx="16">
                  <c:v>43372</c:v>
                </c:pt>
                <c:pt idx="17">
                  <c:v>43373</c:v>
                </c:pt>
                <c:pt idx="18">
                  <c:v>43374</c:v>
                </c:pt>
                <c:pt idx="19">
                  <c:v>43375</c:v>
                </c:pt>
                <c:pt idx="20">
                  <c:v>43376</c:v>
                </c:pt>
                <c:pt idx="21">
                  <c:v>43377</c:v>
                </c:pt>
                <c:pt idx="22">
                  <c:v>43378</c:v>
                </c:pt>
                <c:pt idx="23">
                  <c:v>43379</c:v>
                </c:pt>
                <c:pt idx="24">
                  <c:v>43380</c:v>
                </c:pt>
                <c:pt idx="25">
                  <c:v>43381</c:v>
                </c:pt>
                <c:pt idx="26">
                  <c:v>43382</c:v>
                </c:pt>
                <c:pt idx="27">
                  <c:v>43383</c:v>
                </c:pt>
                <c:pt idx="28">
                  <c:v>43384</c:v>
                </c:pt>
                <c:pt idx="29">
                  <c:v>43385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43356</c:v>
                </c:pt>
                <c:pt idx="1">
                  <c:v>43357</c:v>
                </c:pt>
                <c:pt idx="2">
                  <c:v>43358</c:v>
                </c:pt>
                <c:pt idx="3">
                  <c:v>43359</c:v>
                </c:pt>
                <c:pt idx="4">
                  <c:v>43360</c:v>
                </c:pt>
                <c:pt idx="5">
                  <c:v>43361</c:v>
                </c:pt>
                <c:pt idx="6">
                  <c:v>43362</c:v>
                </c:pt>
                <c:pt idx="7">
                  <c:v>43363</c:v>
                </c:pt>
                <c:pt idx="8">
                  <c:v>43364</c:v>
                </c:pt>
                <c:pt idx="9">
                  <c:v>43365</c:v>
                </c:pt>
                <c:pt idx="10">
                  <c:v>43366</c:v>
                </c:pt>
                <c:pt idx="11">
                  <c:v>43367</c:v>
                </c:pt>
                <c:pt idx="12">
                  <c:v>43368</c:v>
                </c:pt>
                <c:pt idx="13">
                  <c:v>43369</c:v>
                </c:pt>
                <c:pt idx="14">
                  <c:v>43370</c:v>
                </c:pt>
                <c:pt idx="15">
                  <c:v>43371</c:v>
                </c:pt>
                <c:pt idx="16">
                  <c:v>43372</c:v>
                </c:pt>
                <c:pt idx="17">
                  <c:v>43373</c:v>
                </c:pt>
                <c:pt idx="18">
                  <c:v>43374</c:v>
                </c:pt>
                <c:pt idx="19">
                  <c:v>43375</c:v>
                </c:pt>
                <c:pt idx="20">
                  <c:v>43376</c:v>
                </c:pt>
                <c:pt idx="21">
                  <c:v>43377</c:v>
                </c:pt>
                <c:pt idx="22">
                  <c:v>43378</c:v>
                </c:pt>
                <c:pt idx="23">
                  <c:v>43379</c:v>
                </c:pt>
                <c:pt idx="24">
                  <c:v>43380</c:v>
                </c:pt>
                <c:pt idx="25">
                  <c:v>43381</c:v>
                </c:pt>
                <c:pt idx="26">
                  <c:v>43382</c:v>
                </c:pt>
                <c:pt idx="27">
                  <c:v>43383</c:v>
                </c:pt>
                <c:pt idx="28">
                  <c:v>43384</c:v>
                </c:pt>
                <c:pt idx="29">
                  <c:v>43385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[$-F800]dddd\,\ mmmm\ dd\,\ yyyy</c:formatCode>
                <c:ptCount val="30"/>
                <c:pt idx="0">
                  <c:v>43356</c:v>
                </c:pt>
                <c:pt idx="1">
                  <c:v>43357</c:v>
                </c:pt>
                <c:pt idx="2">
                  <c:v>43358</c:v>
                </c:pt>
                <c:pt idx="3">
                  <c:v>43359</c:v>
                </c:pt>
                <c:pt idx="4">
                  <c:v>43360</c:v>
                </c:pt>
                <c:pt idx="5">
                  <c:v>43361</c:v>
                </c:pt>
                <c:pt idx="6">
                  <c:v>43362</c:v>
                </c:pt>
                <c:pt idx="7">
                  <c:v>43363</c:v>
                </c:pt>
                <c:pt idx="8">
                  <c:v>43364</c:v>
                </c:pt>
                <c:pt idx="9">
                  <c:v>43365</c:v>
                </c:pt>
                <c:pt idx="10">
                  <c:v>43366</c:v>
                </c:pt>
                <c:pt idx="11">
                  <c:v>43367</c:v>
                </c:pt>
                <c:pt idx="12">
                  <c:v>43368</c:v>
                </c:pt>
                <c:pt idx="13">
                  <c:v>43369</c:v>
                </c:pt>
                <c:pt idx="14">
                  <c:v>43370</c:v>
                </c:pt>
                <c:pt idx="15">
                  <c:v>43371</c:v>
                </c:pt>
                <c:pt idx="16">
                  <c:v>43372</c:v>
                </c:pt>
                <c:pt idx="17">
                  <c:v>43373</c:v>
                </c:pt>
                <c:pt idx="18">
                  <c:v>43374</c:v>
                </c:pt>
                <c:pt idx="19">
                  <c:v>43375</c:v>
                </c:pt>
                <c:pt idx="20">
                  <c:v>43376</c:v>
                </c:pt>
                <c:pt idx="21">
                  <c:v>43377</c:v>
                </c:pt>
                <c:pt idx="22">
                  <c:v>43378</c:v>
                </c:pt>
                <c:pt idx="23">
                  <c:v>43379</c:v>
                </c:pt>
                <c:pt idx="24">
                  <c:v>43380</c:v>
                </c:pt>
                <c:pt idx="25">
                  <c:v>43381</c:v>
                </c:pt>
                <c:pt idx="26">
                  <c:v>43382</c:v>
                </c:pt>
                <c:pt idx="27">
                  <c:v>43383</c:v>
                </c:pt>
                <c:pt idx="28">
                  <c:v>43384</c:v>
                </c:pt>
                <c:pt idx="29">
                  <c:v>43385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项目开始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9.6318963177658617E-2"/>
                  <c:y val="-6.5557454659631703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里程碑 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里程碑 2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里程碑 3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里程碑 4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今天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2018/9/1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2018/10/1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2018/10/2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2018/9/2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calcs!$E$72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{4D787661-772F-4323-B613-8F883A463B76}</c15:txfldGUID>
                      <c15:f>calcs!$E$72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layout/>
              <c:tx>
                <c:strRef>
                  <c:f>calcs!$F$72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{EDE7E628-23A5-42E3-B0FE-7537041965D2}</c15:txfldGUID>
                      <c15:f>calcs!$F$72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layout/>
              <c:tx>
                <c:strRef>
                  <c:f>calcs!$G$72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{81979CC4-E015-45DE-9CDF-C0DB9E21B75B}</c15:txfldGUID>
                      <c15:f>calcs!$G$72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layout/>
              <c:tx>
                <c:strRef>
                  <c:f>calcs!$H$72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{BBD90238-C26E-4D7C-9B22-7F1C87968863}</c15:txfldGUID>
                      <c15:f>calcs!$H$72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layout/>
              <c:tx>
                <c:strRef>
                  <c:f>calcs!$I$72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{8D2966AC-3A1E-49D7-A2DD-36ADAD51ECD5}</c15:txfldGUID>
                      <c15:f>calcs!$I$72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layout/>
              <c:tx>
                <c:strRef>
                  <c:f>calcs!$J$72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{88738F16-ACF4-4208-BBB6-A6D16B55E614}</c15:txfldGUID>
                      <c15:f>calcs!$J$72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layout/>
              <c:tx>
                <c:strRef>
                  <c:f>calcs!$K$72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{F2B0A520-0BEB-4DC7-ABAF-3CF499B2E59F}</c15:txfldGUID>
                      <c15:f>calcs!$K$72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layout/>
              <c:tx>
                <c:strRef>
                  <c:f>calcs!$L$72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{36D70993-8ED0-4365-A740-A143F621EF92}</c15:txfldGUID>
                      <c15:f>calcs!$L$72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layout/>
              <c:tx>
                <c:strRef>
                  <c:f>calcs!$M$72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{D1AB5EA9-B271-4B31-A3C5-51C65B6FCF31}</c15:txfldGUID>
                      <c15:f>calcs!$M$72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layout/>
              <c:tx>
                <c:strRef>
                  <c:f>calcs!$N$72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{425D770E-9D6C-47FA-8154-3155F35D0061}</c15:txfldGUID>
                      <c15:f>calcs!$N$72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layout/>
              <c:tx>
                <c:strRef>
                  <c:f>calcs!$O$72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{8A61B084-6F19-46DC-AD16-C4CB3387208D}</c15:txfldGUID>
                      <c15:f>calcs!$O$72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layout/>
              <c:tx>
                <c:strRef>
                  <c:f>calcs!$P$72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{BFE8CDAC-BCBF-4F69-9183-D060E355A964}</c15:txfldGUID>
                      <c15:f>calcs!$P$72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layout/>
              <c:tx>
                <c:strRef>
                  <c:f>calcs!$Q$72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{273287D1-483B-4E75-B9E2-D1F36A4B2998}</c15:txfldGUID>
                      <c15:f>calcs!$Q$72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layout/>
              <c:tx>
                <c:strRef>
                  <c:f>calcs!$R$72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{8C6DEDAF-A521-4DB6-847F-0B9EE55DF2E0}</c15:txfldGUID>
                      <c15:f>calcs!$R$72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layout/>
              <c:tx>
                <c:strRef>
                  <c:f>calcs!$S$72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{6A0D1B42-A11B-454E-BF47-22EF36FCAD06}</c15:txfldGUID>
                      <c15:f>calcs!$S$72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layout/>
              <c:tx>
                <c:strRef>
                  <c:f>calcs!$T$72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{10BA75EF-FA44-40AB-A417-14630004577A}</c15:txfldGUID>
                      <c15:f>calcs!$T$72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layout/>
              <c:tx>
                <c:strRef>
                  <c:f>calcs!$U$72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{2BD76B91-066B-4A74-B2C3-DBF96F132D47}</c15:txfldGUID>
                      <c15:f>calcs!$U$72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layout/>
              <c:tx>
                <c:strRef>
                  <c:f>calcs!$V$72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{E52C6816-2EF7-44FA-85AF-52ECC2B1E47F}</c15:txfldGUID>
                      <c15:f>calcs!$V$72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layout/>
              <c:tx>
                <c:strRef>
                  <c:f>calcs!$W$72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{EEFE4EB0-352D-474F-88E7-0D76208AD966}</c15:txfldGUID>
                      <c15:f>calcs!$W$72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layout/>
              <c:tx>
                <c:strRef>
                  <c:f>calcs!$X$72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{EAAC62EC-4E01-4C24-BAE7-943AA9EA6FA9}</c15:txfldGUID>
                      <c15:f>calcs!$X$72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layout/>
              <c:tx>
                <c:strRef>
                  <c:f>calcs!$Y$72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{BEB7C839-F4B2-45CE-BD97-D120AECBB733}</c15:txfldGUID>
                      <c15:f>calcs!$Y$72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layout/>
              <c:tx>
                <c:strRef>
                  <c:f>calcs!$Z$72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{FCF93122-743E-4114-A606-B6A6F2127BF8}</c15:txfldGUID>
                      <c15:f>calcs!$Z$72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layout/>
              <c:tx>
                <c:strRef>
                  <c:f>calcs!$AA$72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{083A0AB8-8C85-462C-BF7A-07E220056C1E}</c15:txfldGUID>
                      <c15:f>calcs!$AA$72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layout/>
              <c:tx>
                <c:strRef>
                  <c:f>calcs!$AB$72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{4B951960-9C7F-4D1B-9C2A-DE35A18965E5}</c15:txfldGUID>
                      <c15:f>calcs!$AB$72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layout/>
              <c:tx>
                <c:strRef>
                  <c:f>calcs!$AC$72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{DF85DB5D-279A-45D5-BC22-15A8E77F714B}</c15:txfldGUID>
                      <c15:f>calcs!$AC$72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layout/>
              <c:tx>
                <c:strRef>
                  <c:f>calcs!$AD$72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{56C07C06-746E-4EBC-8F46-8E1D79E2EA2B}</c15:txfldGUID>
                      <c15:f>calcs!$AD$72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layout/>
              <c:tx>
                <c:strRef>
                  <c:f>calcs!$AE$72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{39CF37E0-09DB-4D15-83D2-45291BB19C32}</c15:txfldGUID>
                      <c15:f>calcs!$AE$72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layout/>
              <c:tx>
                <c:strRef>
                  <c:f>calcs!$AF$72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{B34D0276-2791-40AC-9EBC-C735B92B6F2E}</c15:txfldGUID>
                      <c15:f>calcs!$AF$72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layout/>
              <c:tx>
                <c:strRef>
                  <c:f>calcs!$AG$72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{013D102D-7C03-4F46-A5D7-59C87D8D6756}</c15:txfldGUID>
                      <c15:f>calcs!$AG$72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layout/>
              <c:tx>
                <c:strRef>
                  <c:f>calcs!$AH$72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{CFDB3B7B-C543-4E6A-B9B7-9925A6A5E3DF}</c15:txfldGUID>
                      <c15:f>calcs!$AH$72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calcs!$E$70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{1284AA4E-2942-4A40-80AF-960863C671BD}</c15:txfldGUID>
                      <c15:f>calcs!$E$70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layout>
                <c:manualLayout>
                  <c:x val="-1.900738965625505E-2"/>
                  <c:y val="-2.1455414831435617E-2"/>
                </c:manualLayout>
              </c:layout>
              <c:tx>
                <c:strRef>
                  <c:f>calcs!$F$70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{AD38952B-6D49-4C05-A481-28084E7AE0B0}</c15:txfldGUID>
                      <c15:f>calcs!$F$70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calcs!$G$70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{76A0C80F-30EB-45F5-920A-83AED6228BD5}</c15:txfldGUID>
                      <c15:f>calcs!$G$70</c15:f>
                      <c15:dlblFieldTableCache>
                        <c:ptCount val="1"/>
                        <c:pt idx="0">
                          <c:v>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calcs!$H$70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{E828990F-D8BE-4074-842D-8C136BEF760F}</c15:txfldGUID>
                      <c15:f>calcs!$H$70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calcs!$I$70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{295046ED-5555-4291-A580-E97F9189D506}</c15:txfldGUID>
                      <c15:f>calcs!$I$70</c15:f>
                      <c15:dlblFieldTableCache>
                        <c:ptCount val="1"/>
                        <c:pt idx="0">
                          <c:v>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layout>
                <c:manualLayout>
                  <c:x val="-1.7599434866902817E-2"/>
                  <c:y val="-2.5031317303341554E-2"/>
                </c:manualLayout>
              </c:layout>
              <c:tx>
                <c:strRef>
                  <c:f>calcs!$J$70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{71CA0CA1-138B-440E-A10C-2BEE4D4886AC}</c15:txfldGUID>
                      <c15:f>calcs!$J$70</c15:f>
                      <c15:dlblFieldTableCache>
                        <c:ptCount val="1"/>
                        <c:pt idx="0">
                          <c:v>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layout>
                <c:manualLayout>
                  <c:x val="-1.9007389656255071E-2"/>
                  <c:y val="-2.1455414831435617E-2"/>
                </c:manualLayout>
              </c:layout>
              <c:tx>
                <c:strRef>
                  <c:f>calcs!$K$70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{BA6EAFB2-0CB6-4A7C-8114-44AA62E9B28D}</c15:txfldGUID>
                      <c15:f>calcs!$K$70</c15:f>
                      <c15:dlblFieldTableCache>
                        <c:ptCount val="1"/>
                        <c:pt idx="0">
                          <c:v>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layout>
                <c:manualLayout>
                  <c:x val="-1.9007389656255095E-2"/>
                  <c:y val="-2.5031317303341554E-2"/>
                </c:manualLayout>
              </c:layout>
              <c:tx>
                <c:strRef>
                  <c:f>calcs!$L$70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{F9FAD455-E86C-420B-9564-524762DEC1DF}</c15:txfldGUID>
                      <c15:f>calcs!$L$70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layout>
                <c:manualLayout>
                  <c:x val="-2.0415344445607268E-2"/>
                  <c:y val="-2.5031317303341554E-2"/>
                </c:manualLayout>
              </c:layout>
              <c:tx>
                <c:strRef>
                  <c:f>calcs!$M$70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{5A998F71-E9AF-4312-AD19-449C2C979F2B}</c15:txfldGUID>
                      <c15:f>calcs!$M$70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layout>
                <c:manualLayout>
                  <c:x val="-1.9007389656255043E-2"/>
                  <c:y val="-2.8607219775247491E-2"/>
                </c:manualLayout>
              </c:layout>
              <c:tx>
                <c:strRef>
                  <c:f>calcs!$N$70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{442B7601-8854-4BC2-B267-C975C85E57FD}</c15:txfldGUID>
                      <c15:f>calcs!$N$70</c15:f>
                      <c15:dlblFieldTableCache>
                        <c:ptCount val="1"/>
                        <c:pt idx="0">
                          <c:v>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layout>
                <c:manualLayout>
                  <c:x val="-1.7599434866902817E-2"/>
                  <c:y val="-2.1455414831435617E-2"/>
                </c:manualLayout>
              </c:layout>
              <c:tx>
                <c:strRef>
                  <c:f>calcs!$O$70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{296E256B-312A-4015-8FE1-372EB59BB1C5}</c15:txfldGUID>
                      <c15:f>calcs!$O$70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layout>
                <c:manualLayout>
                  <c:x val="-1.7599434866902817E-2"/>
                  <c:y val="-2.1455414831435617E-2"/>
                </c:manualLayout>
              </c:layout>
              <c:tx>
                <c:strRef>
                  <c:f>calcs!$P$70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{3D5043A7-4C55-48D7-BA6F-1AA07E404FAD}</c15:txfldGUID>
                      <c15:f>calcs!$P$70</c15:f>
                      <c15:dlblFieldTableCache>
                        <c:ptCount val="1"/>
                        <c:pt idx="0">
                          <c:v>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layout>
                <c:manualLayout>
                  <c:x val="-1.759943486690287E-2"/>
                  <c:y val="-2.1455414831435617E-2"/>
                </c:manualLayout>
              </c:layout>
              <c:tx>
                <c:strRef>
                  <c:f>calcs!$Q$70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{CC04E53A-9BED-4000-A5E0-3BC9B61533B0}</c15:txfldGUID>
                      <c15:f>calcs!$Q$70</c15:f>
                      <c15:dlblFieldTableCache>
                        <c:ptCount val="1"/>
                        <c:pt idx="0">
                          <c:v>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layout>
                <c:manualLayout>
                  <c:x val="-1.759943486690287E-2"/>
                  <c:y val="-2.1455414831435617E-2"/>
                </c:manualLayout>
              </c:layout>
              <c:tx>
                <c:strRef>
                  <c:f>calcs!$R$70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{4FAB9FDF-B65C-41BC-93E6-0E5ED1EB82D2}</c15:txfldGUID>
                      <c15:f>calcs!$R$70</c15:f>
                      <c15:dlblFieldTableCache>
                        <c:ptCount val="1"/>
                        <c:pt idx="0">
                          <c:v>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layout>
                <c:manualLayout>
                  <c:x val="-1.7599434866902817E-2"/>
                  <c:y val="-2.5031317303341554E-2"/>
                </c:manualLayout>
              </c:layout>
              <c:tx>
                <c:strRef>
                  <c:f>calcs!$S$70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{678BDDFD-7195-45CB-994C-1A0C842ED649}</c15:txfldGUID>
                      <c15:f>calcs!$S$70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layout>
                <c:manualLayout>
                  <c:x val="-1.9007389656255147E-2"/>
                  <c:y val="-2.1455414831435617E-2"/>
                </c:manualLayout>
              </c:layout>
              <c:tx>
                <c:strRef>
                  <c:f>calcs!$T$70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{AEDF0026-4653-4E31-B72B-16948EDA9922}</c15:txfldGUID>
                      <c15:f>calcs!$T$70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layout>
                <c:manualLayout>
                  <c:x val="-1.9007389656255043E-2"/>
                  <c:y val="-2.5031317303341554E-2"/>
                </c:manualLayout>
              </c:layout>
              <c:tx>
                <c:strRef>
                  <c:f>calcs!$U$70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{37787817-DD62-4A82-89DF-16AFE8D5D82B}</c15:txfldGUID>
                      <c15:f>calcs!$U$70</c15:f>
                      <c15:dlblFieldTableCache>
                        <c:ptCount val="1"/>
                        <c:pt idx="0">
                          <c:v>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calcs!$V$70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{1081CD82-E496-4BD4-AD91-6D0B89D86573}</c15:txfldGUID>
                      <c15:f>calcs!$V$70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layout>
                <c:manualLayout>
                  <c:x val="-1.9007389656255043E-2"/>
                  <c:y val="-2.1455414831435617E-2"/>
                </c:manualLayout>
              </c:layout>
              <c:tx>
                <c:strRef>
                  <c:f>calcs!$W$70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{884ACF86-6C3B-4073-8BB4-4E3692DED133}</c15:txfldGUID>
                      <c15:f>calcs!$W$70</c15:f>
                      <c15:dlblFieldTableCache>
                        <c:ptCount val="1"/>
                        <c:pt idx="0">
                          <c:v>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layout>
                <c:manualLayout>
                  <c:x val="-1.9711367050931156E-2"/>
                  <c:y val="-2.1455414831435617E-2"/>
                </c:manualLayout>
              </c:layout>
              <c:tx>
                <c:strRef>
                  <c:f>calcs!$X$70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{C5D7AAB1-8F96-4DBD-A5BB-821AFE7B1DD6}</c15:txfldGUID>
                      <c15:f>calcs!$X$70</c15:f>
                      <c15:dlblFieldTableCache>
                        <c:ptCount val="1"/>
                        <c:pt idx="0">
                          <c:v>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layout>
                <c:manualLayout>
                  <c:x val="-1.9711367050931156E-2"/>
                  <c:y val="-2.1455414831435617E-2"/>
                </c:manualLayout>
              </c:layout>
              <c:tx>
                <c:strRef>
                  <c:f>calcs!$Y$70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{01C39D03-99CA-42E6-8FB5-E322CC2C7AE5}</c15:txfldGUID>
                      <c15:f>calcs!$Y$70</c15:f>
                      <c15:dlblFieldTableCache>
                        <c:ptCount val="1"/>
                        <c:pt idx="0">
                          <c:v>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layout>
                <c:manualLayout>
                  <c:x val="-1.9711367050931156E-2"/>
                  <c:y val="-2.8607219775247491E-2"/>
                </c:manualLayout>
              </c:layout>
              <c:tx>
                <c:strRef>
                  <c:f>calcs!$Z$70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{52E930E2-30BB-4CE7-A00A-96D8739463F7}</c15:txfldGUID>
                      <c15:f>calcs!$Z$70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layout>
                <c:manualLayout>
                  <c:x val="-1.830341226157893E-2"/>
                  <c:y val="-2.1455414831435617E-2"/>
                </c:manualLayout>
              </c:layout>
              <c:tx>
                <c:strRef>
                  <c:f>calcs!$AA$70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{27FFE682-DF12-462D-8559-D32E3A8CB066}</c15:txfldGUID>
                      <c15:f>calcs!$AA$70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layout>
                <c:manualLayout>
                  <c:x val="-1.971136705093126E-2"/>
                  <c:y val="-2.5031317303341554E-2"/>
                </c:manualLayout>
              </c:layout>
              <c:tx>
                <c:strRef>
                  <c:f>calcs!$AB$70</c:f>
                  <c:strCache>
                    <c:ptCount val="1"/>
                    <c:pt idx="0">
                      <c:v>六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{2D666B6F-63C6-4773-AF01-99E0EDFD9334}</c15:txfldGUID>
                      <c15:f>calcs!$AB$70</c15:f>
                      <c15:dlblFieldTableCache>
                        <c:ptCount val="1"/>
                        <c:pt idx="0">
                          <c:v>六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layout>
                <c:manualLayout>
                  <c:x val="-1.971136705093126E-2"/>
                  <c:y val="-2.5031317303341554E-2"/>
                </c:manualLayout>
              </c:layout>
              <c:tx>
                <c:strRef>
                  <c:f>calcs!$AC$70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{4FA817E8-C392-4109-ABD9-35C60E61EC54}</c15:txfldGUID>
                      <c15:f>calcs!$AC$70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layout>
                <c:manualLayout>
                  <c:x val="-1.9711367050931156E-2"/>
                  <c:y val="-2.1455414831435617E-2"/>
                </c:manualLayout>
              </c:layout>
              <c:tx>
                <c:strRef>
                  <c:f>calcs!$AD$70</c:f>
                  <c:strCache>
                    <c:ptCount val="1"/>
                    <c:pt idx="0">
                      <c:v>一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{4239ACB2-E713-45E0-90B3-26338E0E0DE7}</c15:txfldGUID>
                      <c15:f>calcs!$AD$70</c15:f>
                      <c15:dlblFieldTableCache>
                        <c:ptCount val="1"/>
                        <c:pt idx="0">
                          <c:v>一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layout>
                <c:manualLayout>
                  <c:x val="-1.830341226157893E-2"/>
                  <c:y val="-2.1455414831435617E-2"/>
                </c:manualLayout>
              </c:layout>
              <c:tx>
                <c:strRef>
                  <c:f>calcs!$AE$70</c:f>
                  <c:strCache>
                    <c:ptCount val="1"/>
                    <c:pt idx="0">
                      <c:v>二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{F0847EC8-A15B-45AF-B5B2-F38EC2A01533}</c15:txfldGUID>
                      <c15:f>calcs!$AE$70</c15:f>
                      <c15:dlblFieldTableCache>
                        <c:ptCount val="1"/>
                        <c:pt idx="0">
                          <c:v>二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layout>
                <c:manualLayout>
                  <c:x val="-1.971136705093126E-2"/>
                  <c:y val="-2.5031317303341554E-2"/>
                </c:manualLayout>
              </c:layout>
              <c:tx>
                <c:strRef>
                  <c:f>calcs!$AF$70</c:f>
                  <c:strCache>
                    <c:ptCount val="1"/>
                    <c:pt idx="0">
                      <c:v>三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{DFEFB0D2-E020-424D-9CD3-8A562FC99F4C}</c15:txfldGUID>
                      <c15:f>calcs!$AF$70</c15:f>
                      <c15:dlblFieldTableCache>
                        <c:ptCount val="1"/>
                        <c:pt idx="0">
                          <c:v>三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layout>
                <c:manualLayout>
                  <c:x val="-1.9711367050931156E-2"/>
                  <c:y val="-2.5031317303341554E-2"/>
                </c:manualLayout>
              </c:layout>
              <c:tx>
                <c:strRef>
                  <c:f>calcs!$AG$70</c:f>
                  <c:strCache>
                    <c:ptCount val="1"/>
                    <c:pt idx="0">
                      <c:v>四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{E989F1F5-4D11-416B-B314-6F22A2F3260D}</c15:txfldGUID>
                      <c15:f>calcs!$AG$70</c15:f>
                      <c15:dlblFieldTableCache>
                        <c:ptCount val="1"/>
                        <c:pt idx="0">
                          <c:v>四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layout>
                <c:manualLayout>
                  <c:x val="-6.1069761831698188E-3"/>
                  <c:y val="-2.5031317303341554E-2"/>
                </c:manualLayout>
              </c:layout>
              <c:tx>
                <c:strRef>
                  <c:f>calcs!$AH$70</c:f>
                  <c:strCache>
                    <c:ptCount val="1"/>
                    <c:pt idx="0">
                      <c:v>五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{84CB75CA-6482-421C-98CC-F364C8E52E0E}</c15:txfldGUID>
                      <c15:f>calcs!$AH$70</c15:f>
                      <c15:dlblFieldTableCache>
                        <c:ptCount val="1"/>
                        <c:pt idx="0">
                          <c:v>五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2018年9月 - 顶部区段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2018年10月 - 顶部区段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>
          <a:latin typeface="Microsoft YaHei UI" panose="020B0503020204020204" pitchFamily="34" charset="-122"/>
          <a:ea typeface="Microsoft YaHei UI" panose="020B0503020204020204" pitchFamily="34" charset="-122"/>
        </a:defRPr>
      </a:pPr>
      <a:endParaRPr lang="zh-CN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9525</xdr:colOff>
      <xdr:row>1</xdr:row>
      <xdr:rowOff>3637276</xdr:rowOff>
    </xdr:to>
    <xdr:graphicFrame macro="">
      <xdr:nvGraphicFramePr>
        <xdr:cNvPr id="7" name="时间图表" descr="项目活动的可滚动日程表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304800</xdr:colOff>
      <xdr:row>1</xdr:row>
      <xdr:rowOff>3600450</xdr:rowOff>
    </xdr:from>
    <xdr:to>
      <xdr:col>5</xdr:col>
      <xdr:colOff>3980746</xdr:colOff>
      <xdr:row>1</xdr:row>
      <xdr:rowOff>3828886</xdr:rowOff>
    </xdr:to>
    <xdr:grpSp>
      <xdr:nvGrpSpPr>
        <xdr:cNvPr id="5" name="组 4" descr="滚动条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04800" y="4044950"/>
          <a:ext cx="8657521" cy="228436"/>
          <a:chOff x="306828" y="4108026"/>
          <a:chExt cx="8729080" cy="223568"/>
        </a:xfrm>
      </xdr:grpSpPr>
      <xdr:sp macro="" textlink="">
        <xdr:nvSpPr>
          <xdr:cNvPr id="2" name="矩形 1" descr="矩形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滚动条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id="1" name="活动" displayName="活动" ref="B4:F16">
  <autoFilter ref="B4:F16"/>
  <sortState ref="C18:F23">
    <sortCondition ref="D17:D23"/>
  </sortState>
  <tableColumns count="5">
    <tableColumn id="5" name="Id" totalsRowLabel="汇总">
      <calculatedColumnFormula>ROW(B5)-calcs!$D$5</calculatedColumnFormula>
    </tableColumn>
    <tableColumn id="1" name="活动"/>
    <tableColumn id="2" name="开始时间" dataDxfId="1">
      <calculatedColumnFormula>D4+10</calculatedColumnFormula>
    </tableColumn>
    <tableColumn id="3" name="结束时间" dataDxfId="0">
      <calculatedColumnFormula>活动[[#This Row],[开始时间]]+2</calculatedColumnFormula>
    </tableColumn>
    <tableColumn id="4" name="备注" totalsRowFunction="count"/>
  </tableColumns>
  <tableStyleInfo name="项目日程表" showFirstColumn="0" showLastColumn="0" showRowStripes="1" showColumnStripes="0"/>
  <extLst>
    <ext xmlns:x14="http://schemas.microsoft.com/office/spreadsheetml/2009/9/main" uri="{504A1905-F514-4f6f-8877-14C23A59335A}">
      <x14:table altTextSummary="在此表中输入项目活动、开始日期和结束日期及备注。在表格中输入的活动将呈现在日程图表中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/>
  </sheetViews>
  <sheetFormatPr defaultColWidth="9.23046875" defaultRowHeight="35.15" customHeight="1" x14ac:dyDescent="0.8"/>
  <cols>
    <col min="1" max="1" width="4.65234375" style="4" customWidth="1"/>
    <col min="2" max="2" width="7.11328125" style="4" hidden="1" customWidth="1"/>
    <col min="3" max="3" width="20.421875" style="4" customWidth="1"/>
    <col min="4" max="5" width="18.421875" style="13" customWidth="1"/>
    <col min="6" max="6" width="46.65234375" style="4" customWidth="1"/>
    <col min="7" max="7" width="4.65234375" style="4" customWidth="1"/>
    <col min="8" max="8" width="4.765625" style="4" customWidth="1"/>
    <col min="9" max="16384" width="9.23046875" style="4"/>
  </cols>
  <sheetData>
    <row r="1" spans="1:7" s="3" customFormat="1" ht="35.15" customHeight="1" thickBot="1" x14ac:dyDescent="0.95">
      <c r="A1" s="7"/>
      <c r="B1" s="8"/>
      <c r="C1" s="19" t="s">
        <v>1</v>
      </c>
      <c r="D1" s="19"/>
      <c r="E1" s="19"/>
      <c r="F1" s="19"/>
      <c r="G1" s="19"/>
    </row>
    <row r="2" spans="1:7" ht="315.95" customHeight="1" thickTop="1" x14ac:dyDescent="0.8">
      <c r="C2" s="20" t="s">
        <v>2</v>
      </c>
      <c r="D2" s="20"/>
      <c r="E2" s="20"/>
      <c r="F2" s="20"/>
      <c r="G2" s="20"/>
    </row>
    <row r="3" spans="1:7" s="9" customFormat="1" ht="35.15" customHeight="1" x14ac:dyDescent="0.8">
      <c r="C3" s="11" t="s">
        <v>3</v>
      </c>
      <c r="D3" s="17">
        <f ca="1">TODAY()</f>
        <v>43356</v>
      </c>
      <c r="E3" s="10"/>
      <c r="F3" s="10"/>
    </row>
    <row r="4" spans="1:7" ht="21" customHeight="1" x14ac:dyDescent="0.8">
      <c r="B4" s="5" t="s">
        <v>0</v>
      </c>
      <c r="C4" s="12" t="s">
        <v>4</v>
      </c>
      <c r="D4" s="12" t="s">
        <v>17</v>
      </c>
      <c r="E4" s="12" t="s">
        <v>18</v>
      </c>
      <c r="F4" s="12" t="s">
        <v>19</v>
      </c>
    </row>
    <row r="5" spans="1:7" ht="35.15" customHeight="1" x14ac:dyDescent="0.8">
      <c r="B5" s="5">
        <f>ROW(B5)-calcs!$D$5</f>
        <v>-7</v>
      </c>
      <c r="C5" t="s">
        <v>5</v>
      </c>
      <c r="D5" s="18">
        <f ca="1">$D$3+3</f>
        <v>43359</v>
      </c>
      <c r="E5" s="18"/>
      <c r="F5" s="6"/>
    </row>
    <row r="6" spans="1:7" ht="35.15" customHeight="1" x14ac:dyDescent="0.8">
      <c r="B6" s="5">
        <f>ROW(B6)-calcs!$D$5</f>
        <v>-6</v>
      </c>
      <c r="C6" t="s">
        <v>6</v>
      </c>
      <c r="D6" s="18">
        <f ca="1">D5+10</f>
        <v>43369</v>
      </c>
      <c r="E6" s="18">
        <f ca="1">活动[[#This Row],[开始时间]]+3</f>
        <v>43372</v>
      </c>
      <c r="F6" s="6"/>
    </row>
    <row r="7" spans="1:7" ht="35.15" customHeight="1" x14ac:dyDescent="0.8">
      <c r="B7" s="5">
        <f>ROW(B7)-calcs!$D$5</f>
        <v>-5</v>
      </c>
      <c r="C7" t="s">
        <v>7</v>
      </c>
      <c r="D7" s="18">
        <f ca="1">D6+1</f>
        <v>43370</v>
      </c>
      <c r="E7" s="18">
        <f ca="1">活动[[#This Row],[开始时间]]+3</f>
        <v>43373</v>
      </c>
      <c r="F7" s="6"/>
    </row>
    <row r="8" spans="1:7" ht="35.15" customHeight="1" x14ac:dyDescent="0.8">
      <c r="B8" s="5">
        <f>ROW(B8)-calcs!$D$5</f>
        <v>-4</v>
      </c>
      <c r="C8" t="s">
        <v>8</v>
      </c>
      <c r="D8" s="18">
        <f ca="1">D7+5</f>
        <v>43375</v>
      </c>
      <c r="E8" s="18"/>
      <c r="F8" s="6"/>
    </row>
    <row r="9" spans="1:7" ht="35.15" customHeight="1" x14ac:dyDescent="0.8">
      <c r="B9" s="5">
        <f>ROW(B9)-calcs!$D$5</f>
        <v>-3</v>
      </c>
      <c r="C9" t="s">
        <v>9</v>
      </c>
      <c r="D9" s="18">
        <f t="shared" ref="D9:D15" ca="1" si="0">D8+10</f>
        <v>43385</v>
      </c>
      <c r="E9" s="18">
        <f ca="1">活动[[#This Row],[开始时间]]+2</f>
        <v>43387</v>
      </c>
      <c r="F9" s="6"/>
    </row>
    <row r="10" spans="1:7" ht="35.15" customHeight="1" x14ac:dyDescent="0.8">
      <c r="B10" s="5">
        <f>ROW(B10)-calcs!$D$5</f>
        <v>-2</v>
      </c>
      <c r="C10" t="s">
        <v>10</v>
      </c>
      <c r="D10" s="18">
        <f t="shared" ca="1" si="0"/>
        <v>43395</v>
      </c>
      <c r="E10" s="18">
        <f ca="1">活动[[#This Row],[开始时间]]+2</f>
        <v>43397</v>
      </c>
      <c r="F10" s="6"/>
    </row>
    <row r="11" spans="1:7" ht="35.15" customHeight="1" x14ac:dyDescent="0.8">
      <c r="B11" s="5">
        <f>ROW(B11)-calcs!$D$5</f>
        <v>-1</v>
      </c>
      <c r="C11" t="s">
        <v>11</v>
      </c>
      <c r="D11" s="18">
        <f ca="1">D10+10</f>
        <v>43405</v>
      </c>
      <c r="E11" s="18">
        <f ca="1">活动[[#This Row],[开始时间]]+2</f>
        <v>43407</v>
      </c>
      <c r="F11" s="6"/>
    </row>
    <row r="12" spans="1:7" ht="35.15" customHeight="1" x14ac:dyDescent="0.8">
      <c r="B12" s="5">
        <f>ROW(B12)-calcs!$D$5</f>
        <v>0</v>
      </c>
      <c r="C12" t="s">
        <v>12</v>
      </c>
      <c r="D12" s="18">
        <f t="shared" ca="1" si="0"/>
        <v>43415</v>
      </c>
      <c r="E12" s="18"/>
      <c r="F12" s="6"/>
    </row>
    <row r="13" spans="1:7" ht="35.15" customHeight="1" x14ac:dyDescent="0.8">
      <c r="B13" s="5">
        <f>ROW(B13)-calcs!$D$5</f>
        <v>1</v>
      </c>
      <c r="C13" t="s">
        <v>13</v>
      </c>
      <c r="D13" s="18">
        <f ca="1">D12+10</f>
        <v>43425</v>
      </c>
      <c r="E13" s="18">
        <f ca="1">活动[[#This Row],[开始时间]]+2</f>
        <v>43427</v>
      </c>
      <c r="F13" s="6"/>
    </row>
    <row r="14" spans="1:7" ht="35.15" customHeight="1" x14ac:dyDescent="0.8">
      <c r="B14" s="5">
        <f>ROW(B14)-calcs!$D$5</f>
        <v>2</v>
      </c>
      <c r="C14" t="s">
        <v>14</v>
      </c>
      <c r="D14" s="18">
        <f t="shared" ca="1" si="0"/>
        <v>43435</v>
      </c>
      <c r="E14" s="18">
        <f ca="1">活动[[#This Row],[开始时间]]+2</f>
        <v>43437</v>
      </c>
      <c r="F14" s="6"/>
    </row>
    <row r="15" spans="1:7" ht="35.15" customHeight="1" x14ac:dyDescent="0.8">
      <c r="B15" s="5">
        <f>ROW(B15)-calcs!$D$5</f>
        <v>3</v>
      </c>
      <c r="C15" t="s">
        <v>15</v>
      </c>
      <c r="D15" s="18">
        <f t="shared" ca="1" si="0"/>
        <v>43445</v>
      </c>
      <c r="E15" s="18">
        <f ca="1">活动[[#This Row],[开始时间]]+2</f>
        <v>43447</v>
      </c>
      <c r="F15" s="6"/>
    </row>
    <row r="16" spans="1:7" ht="35.15" customHeight="1" x14ac:dyDescent="0.8">
      <c r="B16" s="5">
        <f>ROW(B16)-calcs!$D$5</f>
        <v>4</v>
      </c>
      <c r="C16" t="s">
        <v>16</v>
      </c>
      <c r="D16" s="18">
        <f ca="1">D15+10</f>
        <v>43455</v>
      </c>
      <c r="E16" s="18"/>
      <c r="F16" s="6"/>
    </row>
  </sheetData>
  <sheetProtection selectLockedCells="1"/>
  <mergeCells count="2">
    <mergeCell ref="C1:G1"/>
    <mergeCell ref="C2:G2"/>
  </mergeCells>
  <phoneticPr fontId="19" type="noConversion"/>
  <dataValidations count="8">
    <dataValidation allowBlank="1" showInputMessage="1" showErrorMessage="1" prompt="在此工作表中创建项目日程表。在单元格 D3 中输入项目开始日期，并在活动表中输入项目详细信息。描绘项目活动的日程表位于单元格 C2" sqref="A1"/>
    <dataValidation allowBlank="1" showInputMessage="1" showErrorMessage="1" prompt="此工作表的标题位于此单元格中。描述项目活动可滚动时间表的日程图表位于下面的单元格中" sqref="C1:G1"/>
    <dataValidation allowBlank="1" showInputMessage="1" showErrorMessage="1" prompt="在右侧单元格中输入开始日期" sqref="C3"/>
    <dataValidation allowBlank="1" showInputMessage="1" showErrorMessage="1" prompt="在此单元格中输入开始日期，在下方表格中输入详细信息" sqref="D3"/>
    <dataValidation allowBlank="1" showInputMessage="1" showErrorMessage="1" prompt="在此标题下的此列中输入项目活动。可使用标题筛选器查找特定条目" sqref="C4"/>
    <dataValidation allowBlank="1" showInputMessage="1" showErrorMessage="1" prompt="在此标题下的此列中输入开始日期" sqref="D4"/>
    <dataValidation allowBlank="1" showInputMessage="1" showErrorMessage="1" prompt="在此标题下的此列中输入结束日期" sqref="E4"/>
    <dataValidation allowBlank="1" showInputMessage="1" showErrorMessage="1" prompt="在此标题下的此列中输入备注" sqref="F4"/>
  </dataValidations>
  <printOptions horizontalCentered="1"/>
  <pageMargins left="0.25" right="0.25" top="0.5" bottom="0.5" header="0.3" footer="0.3"/>
  <pageSetup paperSize="9" fitToHeight="0" orientation="landscape" r:id="rId1"/>
  <headerFooter differentFirst="1">
    <oddFooter>Page &amp;P of &amp;N</oddFooter>
  </headerFooter>
  <ignoredErrors>
    <ignoredError sqref="D5 E6:E7 D7:D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滚动条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0</xdr:col>
                    <xdr:colOff>304800</xdr:colOff>
                    <xdr:row>1</xdr:row>
                    <xdr:rowOff>3600450</xdr:rowOff>
                  </from>
                  <to>
                    <xdr:col>5</xdr:col>
                    <xdr:colOff>3851275</xdr:colOff>
                    <xdr:row>1</xdr:row>
                    <xdr:rowOff>3768725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>
      <selection activeCell="C6" sqref="C6"/>
    </sheetView>
  </sheetViews>
  <sheetFormatPr defaultRowHeight="15.5" x14ac:dyDescent="0.8"/>
  <cols>
    <col min="3" max="3" width="17.421875" customWidth="1"/>
    <col min="4" max="4" width="18.11328125" customWidth="1"/>
    <col min="5" max="6" width="15.34375" bestFit="1" customWidth="1"/>
    <col min="7" max="15" width="14.23046875" bestFit="1" customWidth="1"/>
    <col min="16" max="35" width="15.34375" bestFit="1" customWidth="1"/>
  </cols>
  <sheetData>
    <row r="1" spans="1:6" ht="77.5" x14ac:dyDescent="0.8">
      <c r="A1" t="s">
        <v>20</v>
      </c>
    </row>
    <row r="3" spans="1:6" x14ac:dyDescent="0.8">
      <c r="C3" t="s">
        <v>23</v>
      </c>
      <c r="D3" s="14">
        <f ca="1">TODAY()</f>
        <v>43356</v>
      </c>
      <c r="E3" s="1"/>
    </row>
    <row r="4" spans="1:6" x14ac:dyDescent="0.8">
      <c r="D4">
        <v>5</v>
      </c>
    </row>
    <row r="5" spans="1:6" x14ac:dyDescent="0.8">
      <c r="C5" t="s">
        <v>24</v>
      </c>
      <c r="D5">
        <f>ROWS(活动[])</f>
        <v>12</v>
      </c>
    </row>
    <row r="6" spans="1:6" x14ac:dyDescent="0.8">
      <c r="E6" t="e">
        <f>NA()</f>
        <v>#N/A</v>
      </c>
    </row>
    <row r="7" spans="1:6" x14ac:dyDescent="0.8">
      <c r="E7" t="e">
        <f>NA()</f>
        <v>#N/A</v>
      </c>
    </row>
    <row r="8" spans="1:6" x14ac:dyDescent="0.8">
      <c r="E8" t="e">
        <f>NA()</f>
        <v>#N/A</v>
      </c>
    </row>
    <row r="9" spans="1:6" x14ac:dyDescent="0.8">
      <c r="C9" s="15" t="s">
        <v>25</v>
      </c>
      <c r="D9">
        <f ca="1">SUMPRODUCT( ((活动[开始时间]&gt;=StartDateWindow)+(活动[结束时间]&gt;=StartDateWindow)&gt;0)*(活动[开始时间]&lt;=(StartDateWindow+WindowDays-1)) )</f>
        <v>5</v>
      </c>
      <c r="E9" t="e">
        <f>NA()</f>
        <v>#N/A</v>
      </c>
    </row>
    <row r="10" spans="1:6" x14ac:dyDescent="0.8">
      <c r="D10">
        <v>9</v>
      </c>
      <c r="E10" t="e">
        <f>NA()</f>
        <v>#N/A</v>
      </c>
    </row>
    <row r="11" spans="1:6" x14ac:dyDescent="0.8">
      <c r="D11">
        <f ca="1">D10-MIN(D10,D9)</f>
        <v>4</v>
      </c>
      <c r="E11" t="e">
        <f>NA()</f>
        <v>#N/A</v>
      </c>
    </row>
    <row r="12" spans="1:6" x14ac:dyDescent="0.8">
      <c r="E12" t="e">
        <f>NA()</f>
        <v>#N/A</v>
      </c>
    </row>
    <row r="13" spans="1:6" x14ac:dyDescent="0.8">
      <c r="C13" s="2"/>
      <c r="E13" t="e">
        <f>NA()</f>
        <v>#N/A</v>
      </c>
    </row>
    <row r="14" spans="1:6" x14ac:dyDescent="0.8">
      <c r="C14" s="2"/>
      <c r="E14" t="e">
        <f>NA()</f>
        <v>#N/A</v>
      </c>
    </row>
    <row r="15" spans="1:6" x14ac:dyDescent="0.8">
      <c r="C15" s="2"/>
      <c r="E15">
        <f t="array" aca="1" ref="E15" ca="1">INDEX(活动[Id],MATCH(1, ((活动[开始时间]&gt;=StartDateWindow)+(活动[结束时间]&gt;=StartDateWindow)&gt;0)*(活动[开始时间]&lt;=(StartDateWindow+WindowDays-1)), 0))</f>
        <v>-7</v>
      </c>
      <c r="F15" t="e">
        <f t="shared" ref="F15:F23" ca="1" si="0">OFFSET(E15,-$D$11,)</f>
        <v>#N/A</v>
      </c>
    </row>
    <row r="16" spans="1:6" x14ac:dyDescent="0.8">
      <c r="C16" s="2"/>
      <c r="E16">
        <f t="array" aca="1" ref="E16" ca="1">INDEX(活动[Id],MATCH(1, (活动[Id]&gt;E15)*((活动[开始时间]&gt;=StartDateWindow)+(活动[结束时间]&gt;=StartDateWindow)&gt;0)*(活动[开始时间]&lt;=(StartDateWindow+WindowDays-1)), 0))</f>
        <v>-6</v>
      </c>
      <c r="F16" t="e">
        <f t="shared" ca="1" si="0"/>
        <v>#N/A</v>
      </c>
    </row>
    <row r="17" spans="1:35" x14ac:dyDescent="0.8">
      <c r="C17" s="2"/>
      <c r="E17">
        <f t="array" aca="1" ref="E17" ca="1">INDEX(活动[Id],MATCH(1, (活动[Id]&gt;E16)*((活动[开始时间]&gt;=StartDateWindow)+(活动[结束时间]&gt;=StartDateWindow)&gt;0)*(活动[开始时间]&lt;=(StartDateWindow+WindowDays-1)), 0))</f>
        <v>-5</v>
      </c>
      <c r="F17" t="e">
        <f t="shared" ca="1" si="0"/>
        <v>#N/A</v>
      </c>
    </row>
    <row r="18" spans="1:35" x14ac:dyDescent="0.8">
      <c r="E18">
        <f t="array" aca="1" ref="E18" ca="1">INDEX(活动[Id],MATCH(1, (活动[Id]&gt;E17)*((活动[开始时间]&gt;=StartDateWindow)+(活动[结束时间]&gt;=StartDateWindow)&gt;0)*(活动[开始时间]&lt;=(StartDateWindow+WindowDays-1)), 0))</f>
        <v>-4</v>
      </c>
      <c r="F18" t="e">
        <f t="shared" ca="1" si="0"/>
        <v>#N/A</v>
      </c>
    </row>
    <row r="19" spans="1:35" x14ac:dyDescent="0.8">
      <c r="E19">
        <f t="array" aca="1" ref="E19" ca="1">INDEX(活动[Id],MATCH(1, (活动[Id]&gt;E18)*((活动[开始时间]&gt;=StartDateWindow)+(活动[结束时间]&gt;=StartDateWindow)&gt;0)*(活动[开始时间]&lt;=(StartDateWindow+WindowDays-1)), 0))</f>
        <v>-3</v>
      </c>
      <c r="F19">
        <f t="shared" ca="1" si="0"/>
        <v>-7</v>
      </c>
    </row>
    <row r="20" spans="1:35" x14ac:dyDescent="0.8">
      <c r="E20" t="e">
        <f t="array" aca="1" ref="E20" ca="1">INDEX(活动[Id],MATCH(1, (活动[Id]&gt;E19)*((活动[开始时间]&gt;=StartDateWindow)+(活动[结束时间]&gt;=StartDateWindow)&gt;0)*(活动[开始时间]&lt;=(StartDateWindow+WindowDays-1)), 0))</f>
        <v>#N/A</v>
      </c>
      <c r="F20">
        <f t="shared" ca="1" si="0"/>
        <v>-6</v>
      </c>
    </row>
    <row r="21" spans="1:35" x14ac:dyDescent="0.8">
      <c r="E21" t="e">
        <f t="array" aca="1" ref="E21" ca="1">INDEX(活动[Id],MATCH(1, (活动[Id]&gt;E20)*((活动[开始时间]&gt;=StartDateWindow)+(活动[结束时间]&gt;=StartDateWindow)&gt;0)*(活动[开始时间]&lt;=(StartDateWindow+WindowDays-1)), 0))</f>
        <v>#N/A</v>
      </c>
      <c r="F21">
        <f t="shared" ca="1" si="0"/>
        <v>-5</v>
      </c>
    </row>
    <row r="22" spans="1:35" x14ac:dyDescent="0.8">
      <c r="E22" t="e">
        <f t="array" aca="1" ref="E22" ca="1">INDEX(活动[Id],MATCH(1, (活动[Id]&gt;E21)*((活动[开始时间]&gt;=StartDateWindow)+(活动[结束时间]&gt;=StartDateWindow)&gt;0)*(活动[开始时间]&lt;=(StartDateWindow+WindowDays-1)), 0))</f>
        <v>#N/A</v>
      </c>
      <c r="F22">
        <f t="shared" ca="1" si="0"/>
        <v>-4</v>
      </c>
    </row>
    <row r="23" spans="1:35" x14ac:dyDescent="0.8">
      <c r="E23" t="e">
        <f t="array" aca="1" ref="E23" ca="1">INDEX(活动[Id],MATCH(1, (活动[Id]&gt;E22)*((活动[开始时间]&gt;=StartDateWindow)+(活动[结束时间]&gt;=StartDateWindow)&gt;0)*(活动[开始时间]&lt;=(StartDateWindow+WindowDays-1)), 0))</f>
        <v>#N/A</v>
      </c>
      <c r="F23">
        <f t="shared" ca="1" si="0"/>
        <v>-3</v>
      </c>
    </row>
    <row r="25" spans="1:35" x14ac:dyDescent="0.8">
      <c r="C25" t="s">
        <v>26</v>
      </c>
      <c r="D25" s="14">
        <f ca="1">StartDate+WindowOffset</f>
        <v>43356</v>
      </c>
    </row>
    <row r="26" spans="1:35" x14ac:dyDescent="0.8">
      <c r="C26" t="s">
        <v>27</v>
      </c>
      <c r="D26">
        <v>0</v>
      </c>
    </row>
    <row r="28" spans="1:35" x14ac:dyDescent="0.8">
      <c r="C28" t="s">
        <v>28</v>
      </c>
      <c r="D28" s="15">
        <f ca="1">项目日程表!D3</f>
        <v>43356</v>
      </c>
    </row>
    <row r="29" spans="1:35" x14ac:dyDescent="0.8">
      <c r="C29" t="s">
        <v>29</v>
      </c>
      <c r="D29">
        <v>30</v>
      </c>
    </row>
    <row r="31" spans="1:35" x14ac:dyDescent="0.8">
      <c r="A31" t="s">
        <v>21</v>
      </c>
      <c r="B31" t="s">
        <v>22</v>
      </c>
      <c r="C31" t="s">
        <v>30</v>
      </c>
      <c r="D31" t="s">
        <v>4</v>
      </c>
      <c r="E31" s="14">
        <f ca="1">StartDateWindow</f>
        <v>43356</v>
      </c>
      <c r="F31" s="14">
        <f t="shared" ref="F31:AI31" ca="1" si="1">E31+1</f>
        <v>43357</v>
      </c>
      <c r="G31" s="14">
        <f t="shared" ca="1" si="1"/>
        <v>43358</v>
      </c>
      <c r="H31" s="14">
        <f t="shared" ca="1" si="1"/>
        <v>43359</v>
      </c>
      <c r="I31" s="14">
        <f t="shared" ca="1" si="1"/>
        <v>43360</v>
      </c>
      <c r="J31" s="14">
        <f t="shared" ca="1" si="1"/>
        <v>43361</v>
      </c>
      <c r="K31" s="14">
        <f t="shared" ca="1" si="1"/>
        <v>43362</v>
      </c>
      <c r="L31" s="14">
        <f t="shared" ca="1" si="1"/>
        <v>43363</v>
      </c>
      <c r="M31" s="14">
        <f t="shared" ca="1" si="1"/>
        <v>43364</v>
      </c>
      <c r="N31" s="14">
        <f t="shared" ca="1" si="1"/>
        <v>43365</v>
      </c>
      <c r="O31" s="14">
        <f t="shared" ca="1" si="1"/>
        <v>43366</v>
      </c>
      <c r="P31" s="14">
        <f t="shared" ca="1" si="1"/>
        <v>43367</v>
      </c>
      <c r="Q31" s="14">
        <f t="shared" ca="1" si="1"/>
        <v>43368</v>
      </c>
      <c r="R31" s="14">
        <f t="shared" ca="1" si="1"/>
        <v>43369</v>
      </c>
      <c r="S31" s="14">
        <f t="shared" ca="1" si="1"/>
        <v>43370</v>
      </c>
      <c r="T31" s="14">
        <f t="shared" ca="1" si="1"/>
        <v>43371</v>
      </c>
      <c r="U31" s="14">
        <f t="shared" ca="1" si="1"/>
        <v>43372</v>
      </c>
      <c r="V31" s="14">
        <f t="shared" ca="1" si="1"/>
        <v>43373</v>
      </c>
      <c r="W31" s="14">
        <f t="shared" ca="1" si="1"/>
        <v>43374</v>
      </c>
      <c r="X31" s="14">
        <f t="shared" ca="1" si="1"/>
        <v>43375</v>
      </c>
      <c r="Y31" s="14">
        <f t="shared" ca="1" si="1"/>
        <v>43376</v>
      </c>
      <c r="Z31" s="14">
        <f t="shared" ca="1" si="1"/>
        <v>43377</v>
      </c>
      <c r="AA31" s="14">
        <f t="shared" ca="1" si="1"/>
        <v>43378</v>
      </c>
      <c r="AB31" s="14">
        <f t="shared" ca="1" si="1"/>
        <v>43379</v>
      </c>
      <c r="AC31" s="14">
        <f t="shared" ca="1" si="1"/>
        <v>43380</v>
      </c>
      <c r="AD31" s="14">
        <f t="shared" ca="1" si="1"/>
        <v>43381</v>
      </c>
      <c r="AE31" s="14">
        <f t="shared" ca="1" si="1"/>
        <v>43382</v>
      </c>
      <c r="AF31" s="14">
        <f t="shared" ca="1" si="1"/>
        <v>43383</v>
      </c>
      <c r="AG31" s="14">
        <f t="shared" ca="1" si="1"/>
        <v>43384</v>
      </c>
      <c r="AH31" s="14">
        <f t="shared" ca="1" si="1"/>
        <v>43385</v>
      </c>
      <c r="AI31" s="14">
        <f t="shared" ca="1" si="1"/>
        <v>43386</v>
      </c>
    </row>
    <row r="32" spans="1:35" x14ac:dyDescent="0.8">
      <c r="A32">
        <v>11.3</v>
      </c>
      <c r="B32">
        <v>1</v>
      </c>
      <c r="C32" t="e">
        <f t="shared" ref="C32:C40" ca="1" si="2">F15</f>
        <v>#N/A</v>
      </c>
      <c r="D32" t="e">
        <f ca="1">INDEX(活动[活动],MATCH($C32,活动[Id],0))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8">
      <c r="A33">
        <f>A32-1</f>
        <v>10.3</v>
      </c>
      <c r="B33">
        <v>2</v>
      </c>
      <c r="C33" t="e">
        <f t="shared" ca="1" si="2"/>
        <v>#N/A</v>
      </c>
      <c r="D33" t="e">
        <f ca="1">INDEX(活动[活动],MATCH($C33,活动[Id],0))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8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INDEX(活动[活动],MATCH($C34,活动[Id],0))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8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INDEX(活动[活动],MATCH($C35,活动[Id],0))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8">
      <c r="A36">
        <f t="shared" si="3"/>
        <v>7.3000000000000007</v>
      </c>
      <c r="B36">
        <v>5</v>
      </c>
      <c r="C36">
        <f t="shared" ca="1" si="2"/>
        <v>-7</v>
      </c>
      <c r="D36" t="str">
        <f ca="1">INDEX(活动[活动],MATCH($C36,活动[Id],0))</f>
        <v>项目开始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>
        <f ca="1">GridCalc</f>
        <v>7.3000000000000007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8">
      <c r="A37">
        <f t="shared" si="3"/>
        <v>6.3000000000000007</v>
      </c>
      <c r="B37">
        <v>6</v>
      </c>
      <c r="C37">
        <f t="shared" ca="1" si="2"/>
        <v>-6</v>
      </c>
      <c r="D37" t="str">
        <f ca="1">INDEX(活动[活动],MATCH($C37,活动[Id],0))</f>
        <v>里程碑 1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>
        <f ca="1">GridCalc</f>
        <v>6.3000000000000007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8">
      <c r="A38">
        <f t="shared" si="3"/>
        <v>5.3000000000000007</v>
      </c>
      <c r="B38">
        <v>7</v>
      </c>
      <c r="C38">
        <f t="shared" ca="1" si="2"/>
        <v>-5</v>
      </c>
      <c r="D38" t="str">
        <f ca="1">INDEX(活动[活动],MATCH($C38,活动[Id],0))</f>
        <v>里程碑 2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8">
      <c r="A39">
        <f t="shared" si="3"/>
        <v>4.3000000000000007</v>
      </c>
      <c r="B39">
        <v>8</v>
      </c>
      <c r="C39">
        <f t="shared" ca="1" si="2"/>
        <v>-4</v>
      </c>
      <c r="D39" t="str">
        <f ca="1">INDEX(活动[活动],MATCH($C39,活动[Id],0))</f>
        <v>里程碑 3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>
        <f ca="1">GridCalc</f>
        <v>4.3000000000000007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8">
      <c r="A40">
        <f t="shared" si="3"/>
        <v>3.3000000000000007</v>
      </c>
      <c r="B40">
        <v>9</v>
      </c>
      <c r="C40">
        <f t="shared" ca="1" si="2"/>
        <v>-3</v>
      </c>
      <c r="D40" t="str">
        <f ca="1">INDEX(活动[活动],MATCH($C40,活动[Id],0))</f>
        <v>里程碑 4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>
        <f ca="1">GridCalc</f>
        <v>3.3000000000000007</v>
      </c>
      <c r="AI40">
        <f ca="1">GridCalc</f>
        <v>3.3000000000000007</v>
      </c>
    </row>
    <row r="43" spans="1:35" x14ac:dyDescent="0.8">
      <c r="E43" s="14">
        <f ca="1">E31</f>
        <v>43356</v>
      </c>
      <c r="F43" s="14">
        <f t="shared" ref="F43:AH43" ca="1" si="4">F31</f>
        <v>43357</v>
      </c>
      <c r="G43" s="14">
        <f t="shared" ca="1" si="4"/>
        <v>43358</v>
      </c>
      <c r="H43" s="14">
        <f t="shared" ca="1" si="4"/>
        <v>43359</v>
      </c>
      <c r="I43" s="14">
        <f t="shared" ca="1" si="4"/>
        <v>43360</v>
      </c>
      <c r="J43" s="14">
        <f t="shared" ca="1" si="4"/>
        <v>43361</v>
      </c>
      <c r="K43" s="14">
        <f t="shared" ca="1" si="4"/>
        <v>43362</v>
      </c>
      <c r="L43" s="14">
        <f t="shared" ca="1" si="4"/>
        <v>43363</v>
      </c>
      <c r="M43" s="14">
        <f t="shared" ca="1" si="4"/>
        <v>43364</v>
      </c>
      <c r="N43" s="14">
        <f t="shared" ca="1" si="4"/>
        <v>43365</v>
      </c>
      <c r="O43" s="14">
        <f t="shared" ca="1" si="4"/>
        <v>43366</v>
      </c>
      <c r="P43" s="14">
        <f t="shared" ca="1" si="4"/>
        <v>43367</v>
      </c>
      <c r="Q43" s="14">
        <f t="shared" ca="1" si="4"/>
        <v>43368</v>
      </c>
      <c r="R43" s="14">
        <f t="shared" ca="1" si="4"/>
        <v>43369</v>
      </c>
      <c r="S43" s="14">
        <f t="shared" ca="1" si="4"/>
        <v>43370</v>
      </c>
      <c r="T43" s="14">
        <f t="shared" ca="1" si="4"/>
        <v>43371</v>
      </c>
      <c r="U43" s="14">
        <f t="shared" ca="1" si="4"/>
        <v>43372</v>
      </c>
      <c r="V43" s="14">
        <f t="shared" ca="1" si="4"/>
        <v>43373</v>
      </c>
      <c r="W43" s="14">
        <f t="shared" ca="1" si="4"/>
        <v>43374</v>
      </c>
      <c r="X43" s="14">
        <f t="shared" ca="1" si="4"/>
        <v>43375</v>
      </c>
      <c r="Y43" s="14">
        <f t="shared" ca="1" si="4"/>
        <v>43376</v>
      </c>
      <c r="Z43" s="14">
        <f t="shared" ca="1" si="4"/>
        <v>43377</v>
      </c>
      <c r="AA43" s="14">
        <f t="shared" ca="1" si="4"/>
        <v>43378</v>
      </c>
      <c r="AB43" s="14">
        <f t="shared" ca="1" si="4"/>
        <v>43379</v>
      </c>
      <c r="AC43" s="14">
        <f t="shared" ca="1" si="4"/>
        <v>43380</v>
      </c>
      <c r="AD43" s="14">
        <f t="shared" ca="1" si="4"/>
        <v>43381</v>
      </c>
      <c r="AE43" s="14">
        <f t="shared" ca="1" si="4"/>
        <v>43382</v>
      </c>
      <c r="AF43" s="14">
        <f t="shared" ca="1" si="4"/>
        <v>43383</v>
      </c>
      <c r="AG43" s="14">
        <f t="shared" ca="1" si="4"/>
        <v>43384</v>
      </c>
      <c r="AH43" s="14">
        <f t="shared" ca="1" si="4"/>
        <v>43385</v>
      </c>
    </row>
    <row r="44" spans="1:35" x14ac:dyDescent="0.8">
      <c r="C44" t="e">
        <f ca="1">C32</f>
        <v>#N/A</v>
      </c>
      <c r="D44" t="e">
        <f ca="1">UPPER(INDEX(活动[活动],MATCH($C44,活动[Id],0)))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8">
      <c r="C45" t="e">
        <f t="shared" ref="C45:C52" ca="1" si="6">C33</f>
        <v>#N/A</v>
      </c>
      <c r="D45" t="e">
        <f ca="1">UPPER(INDEX(活动[活动],MATCH($C45,活动[Id],0)))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8">
      <c r="C46" t="e">
        <f t="shared" ca="1" si="6"/>
        <v>#N/A</v>
      </c>
      <c r="D46" t="e">
        <f ca="1">UPPER(INDEX(活动[活动],MATCH($C46,活动[Id],0)))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8">
      <c r="C47" t="e">
        <f t="shared" ca="1" si="6"/>
        <v>#N/A</v>
      </c>
      <c r="D47" t="e">
        <f ca="1">UPPER(INDEX(活动[活动],MATCH($C47,活动[Id],0)))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8">
      <c r="C48">
        <f t="shared" ca="1" si="6"/>
        <v>-7</v>
      </c>
      <c r="D48" t="str">
        <f ca="1">UPPER(INDEX(活动[活动],MATCH($C48,活动[Id],0)))</f>
        <v>项目开始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8">
      <c r="C49">
        <f t="shared" ca="1" si="6"/>
        <v>-6</v>
      </c>
      <c r="D49" t="str">
        <f ca="1">UPPER(INDEX(活动[活动],MATCH($C49,活动[Id],0)))</f>
        <v>里程碑 1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8">
      <c r="C50">
        <f t="shared" ca="1" si="6"/>
        <v>-5</v>
      </c>
      <c r="D50" t="str">
        <f ca="1">UPPER(INDEX(活动[活动],MATCH($C50,活动[Id],0)))</f>
        <v>里程碑 2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8">
      <c r="C51">
        <f t="shared" ca="1" si="6"/>
        <v>-4</v>
      </c>
      <c r="D51" t="str">
        <f ca="1">UPPER(INDEX(活动[活动],MATCH($C51,活动[Id],0)))</f>
        <v>里程碑 3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>
        <f t="shared" ca="1" si="13"/>
        <v>4.3000000000000007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8">
      <c r="C52">
        <f t="shared" ca="1" si="6"/>
        <v>-3</v>
      </c>
      <c r="D52" t="str">
        <f ca="1">UPPER(INDEX(活动[活动],MATCH($C52,活动[Id],0)))</f>
        <v>里程碑 4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8">
      <c r="E55" s="14">
        <f ca="1">E31</f>
        <v>43356</v>
      </c>
      <c r="F55" s="14">
        <f t="shared" ref="F55:AH55" ca="1" si="15">F31</f>
        <v>43357</v>
      </c>
      <c r="G55" s="14">
        <f t="shared" ca="1" si="15"/>
        <v>43358</v>
      </c>
      <c r="H55" s="14">
        <f t="shared" ca="1" si="15"/>
        <v>43359</v>
      </c>
      <c r="I55" s="14">
        <f t="shared" ca="1" si="15"/>
        <v>43360</v>
      </c>
      <c r="J55" s="14">
        <f t="shared" ca="1" si="15"/>
        <v>43361</v>
      </c>
      <c r="K55" s="14">
        <f t="shared" ca="1" si="15"/>
        <v>43362</v>
      </c>
      <c r="L55" s="14">
        <f t="shared" ca="1" si="15"/>
        <v>43363</v>
      </c>
      <c r="M55" s="14">
        <f t="shared" ca="1" si="15"/>
        <v>43364</v>
      </c>
      <c r="N55" s="14">
        <f t="shared" ca="1" si="15"/>
        <v>43365</v>
      </c>
      <c r="O55" s="14">
        <f t="shared" ca="1" si="15"/>
        <v>43366</v>
      </c>
      <c r="P55" s="14">
        <f t="shared" ca="1" si="15"/>
        <v>43367</v>
      </c>
      <c r="Q55" s="14">
        <f t="shared" ca="1" si="15"/>
        <v>43368</v>
      </c>
      <c r="R55" s="14">
        <f t="shared" ca="1" si="15"/>
        <v>43369</v>
      </c>
      <c r="S55" s="14">
        <f t="shared" ca="1" si="15"/>
        <v>43370</v>
      </c>
      <c r="T55" s="14">
        <f t="shared" ca="1" si="15"/>
        <v>43371</v>
      </c>
      <c r="U55" s="14">
        <f t="shared" ca="1" si="15"/>
        <v>43372</v>
      </c>
      <c r="V55" s="14">
        <f t="shared" ca="1" si="15"/>
        <v>43373</v>
      </c>
      <c r="W55" s="14">
        <f t="shared" ca="1" si="15"/>
        <v>43374</v>
      </c>
      <c r="X55" s="14">
        <f t="shared" ca="1" si="15"/>
        <v>43375</v>
      </c>
      <c r="Y55" s="14">
        <f t="shared" ca="1" si="15"/>
        <v>43376</v>
      </c>
      <c r="Z55" s="14">
        <f t="shared" ca="1" si="15"/>
        <v>43377</v>
      </c>
      <c r="AA55" s="14">
        <f t="shared" ca="1" si="15"/>
        <v>43378</v>
      </c>
      <c r="AB55" s="14">
        <f t="shared" ca="1" si="15"/>
        <v>43379</v>
      </c>
      <c r="AC55" s="14">
        <f t="shared" ca="1" si="15"/>
        <v>43380</v>
      </c>
      <c r="AD55" s="14">
        <f t="shared" ca="1" si="15"/>
        <v>43381</v>
      </c>
      <c r="AE55" s="14">
        <f t="shared" ca="1" si="15"/>
        <v>43382</v>
      </c>
      <c r="AF55" s="14">
        <f t="shared" ca="1" si="15"/>
        <v>43383</v>
      </c>
      <c r="AG55" s="14">
        <f t="shared" ca="1" si="15"/>
        <v>43384</v>
      </c>
      <c r="AH55" s="14">
        <f t="shared" ca="1" si="15"/>
        <v>43385</v>
      </c>
    </row>
    <row r="56" spans="3:34" x14ac:dyDescent="0.8">
      <c r="D56" t="s">
        <v>31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8">
      <c r="D58" s="16">
        <f ca="1">DATE(YEAR(MIN(E55:AH55)),MONTH(MIN(E55:AH55)),1)</f>
        <v>43344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>
        <f t="shared" ca="1" si="17"/>
        <v>0.5</v>
      </c>
      <c r="S58">
        <f t="shared" ca="1" si="17"/>
        <v>0.5</v>
      </c>
      <c r="T58">
        <f t="shared" ca="1" si="17"/>
        <v>0.5</v>
      </c>
      <c r="U58">
        <f t="shared" ca="1" si="17"/>
        <v>0.5</v>
      </c>
      <c r="V58">
        <f t="shared" ca="1" si="17"/>
        <v>0.5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31" x14ac:dyDescent="0.8">
      <c r="D59" s="16" t="str">
        <f ca="1">TEXT(D58,"yyyy年m月") &amp; " - 顶部区段"</f>
        <v>2018年9月 - 顶部区段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>
        <f t="shared" ca="1" si="18"/>
        <v>13</v>
      </c>
      <c r="S59">
        <f t="shared" ca="1" si="18"/>
        <v>13</v>
      </c>
      <c r="T59">
        <f t="shared" ca="1" si="18"/>
        <v>13</v>
      </c>
      <c r="U59">
        <f t="shared" ca="1" si="18"/>
        <v>13</v>
      </c>
      <c r="V59">
        <f t="shared" ca="1" si="18"/>
        <v>13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8">
      <c r="D60" s="16"/>
    </row>
    <row r="61" spans="3:34" x14ac:dyDescent="0.8">
      <c r="D61" s="16">
        <f ca="1">EOMONTH(D58,0)+1</f>
        <v>43374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 t="e">
        <f t="shared" ca="1" si="19"/>
        <v>#N/A</v>
      </c>
      <c r="S61" t="e">
        <f t="shared" ca="1" si="19"/>
        <v>#N/A</v>
      </c>
      <c r="T61" t="e">
        <f t="shared" ca="1" si="19"/>
        <v>#N/A</v>
      </c>
      <c r="U61" t="e">
        <f t="shared" ca="1" si="19"/>
        <v>#N/A</v>
      </c>
      <c r="V61" t="e">
        <f t="shared" ca="1" si="19"/>
        <v>#N/A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31" x14ac:dyDescent="0.8">
      <c r="D62" s="16" t="str">
        <f ca="1">TEXT(D61,"yyyy年m月") &amp; " - 顶部区段"</f>
        <v>2018年10月 - 顶部区段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 t="e">
        <f t="shared" ca="1" si="20"/>
        <v>#N/A</v>
      </c>
      <c r="S62" t="e">
        <f t="shared" ca="1" si="20"/>
        <v>#N/A</v>
      </c>
      <c r="T62" t="e">
        <f t="shared" ca="1" si="20"/>
        <v>#N/A</v>
      </c>
      <c r="U62" t="e">
        <f t="shared" ca="1" si="20"/>
        <v>#N/A</v>
      </c>
      <c r="V62" t="e">
        <f t="shared" ca="1" si="20"/>
        <v>#N/A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8">
      <c r="D63" s="16"/>
    </row>
    <row r="65" spans="4:34" x14ac:dyDescent="0.8">
      <c r="D65" s="16">
        <f ca="1">D58+1</f>
        <v>43345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8">
      <c r="D66" s="16">
        <f ca="1">D61+1</f>
        <v>43375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>
        <f t="shared" ca="1" si="21"/>
        <v>0.5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8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8">
      <c r="D70">
        <v>3</v>
      </c>
      <c r="E70" t="str">
        <f t="shared" ref="E70:AH70" ca="1" si="23">LEFT(UPPER(TEXT(E55,"aaa")),$D70)</f>
        <v>四</v>
      </c>
      <c r="F70" t="str">
        <f t="shared" ca="1" si="23"/>
        <v>五</v>
      </c>
      <c r="G70" t="str">
        <f t="shared" ca="1" si="23"/>
        <v>六</v>
      </c>
      <c r="H70" t="str">
        <f t="shared" ca="1" si="23"/>
        <v>日</v>
      </c>
      <c r="I70" t="str">
        <f t="shared" ca="1" si="23"/>
        <v>一</v>
      </c>
      <c r="J70" t="str">
        <f t="shared" ca="1" si="23"/>
        <v>二</v>
      </c>
      <c r="K70" t="str">
        <f t="shared" ca="1" si="23"/>
        <v>三</v>
      </c>
      <c r="L70" t="str">
        <f t="shared" ca="1" si="23"/>
        <v>四</v>
      </c>
      <c r="M70" t="str">
        <f t="shared" ca="1" si="23"/>
        <v>五</v>
      </c>
      <c r="N70" t="str">
        <f t="shared" ca="1" si="23"/>
        <v>六</v>
      </c>
      <c r="O70" t="str">
        <f t="shared" ca="1" si="23"/>
        <v>日</v>
      </c>
      <c r="P70" t="str">
        <f t="shared" ca="1" si="23"/>
        <v>一</v>
      </c>
      <c r="Q70" t="str">
        <f t="shared" ca="1" si="23"/>
        <v>二</v>
      </c>
      <c r="R70" t="str">
        <f t="shared" ca="1" si="23"/>
        <v>三</v>
      </c>
      <c r="S70" t="str">
        <f t="shared" ca="1" si="23"/>
        <v>四</v>
      </c>
      <c r="T70" t="str">
        <f t="shared" ca="1" si="23"/>
        <v>五</v>
      </c>
      <c r="U70" t="str">
        <f t="shared" ca="1" si="23"/>
        <v>六</v>
      </c>
      <c r="V70" t="str">
        <f t="shared" ca="1" si="23"/>
        <v>日</v>
      </c>
      <c r="W70" t="str">
        <f t="shared" ca="1" si="23"/>
        <v>一</v>
      </c>
      <c r="X70" t="str">
        <f t="shared" ca="1" si="23"/>
        <v>二</v>
      </c>
      <c r="Y70" t="str">
        <f t="shared" ca="1" si="23"/>
        <v>三</v>
      </c>
      <c r="Z70" t="str">
        <f t="shared" ca="1" si="23"/>
        <v>四</v>
      </c>
      <c r="AA70" t="str">
        <f t="shared" ca="1" si="23"/>
        <v>五</v>
      </c>
      <c r="AB70" t="str">
        <f t="shared" ca="1" si="23"/>
        <v>六</v>
      </c>
      <c r="AC70" t="str">
        <f t="shared" ca="1" si="23"/>
        <v>日</v>
      </c>
      <c r="AD70" t="str">
        <f t="shared" ca="1" si="23"/>
        <v>一</v>
      </c>
      <c r="AE70" t="str">
        <f t="shared" ca="1" si="23"/>
        <v>二</v>
      </c>
      <c r="AF70" t="str">
        <f t="shared" ca="1" si="23"/>
        <v>三</v>
      </c>
      <c r="AG70" t="str">
        <f t="shared" ca="1" si="23"/>
        <v>四</v>
      </c>
      <c r="AH70" t="str">
        <f t="shared" ca="1" si="23"/>
        <v>五</v>
      </c>
    </row>
    <row r="71" spans="4:34" x14ac:dyDescent="0.8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8">
      <c r="E72" t="str">
        <f ca="1">TEXT(E55,"dd")</f>
        <v>13</v>
      </c>
      <c r="F72" t="str">
        <f t="shared" ref="F72:AH72" ca="1" si="24">TEXT(F55,"dd")</f>
        <v>14</v>
      </c>
      <c r="G72" t="str">
        <f t="shared" ca="1" si="24"/>
        <v>15</v>
      </c>
      <c r="H72" t="str">
        <f t="shared" ca="1" si="24"/>
        <v>16</v>
      </c>
      <c r="I72" t="str">
        <f t="shared" ca="1" si="24"/>
        <v>17</v>
      </c>
      <c r="J72" t="str">
        <f t="shared" ca="1" si="24"/>
        <v>18</v>
      </c>
      <c r="K72" t="str">
        <f t="shared" ca="1" si="24"/>
        <v>19</v>
      </c>
      <c r="L72" t="str">
        <f t="shared" ca="1" si="24"/>
        <v>20</v>
      </c>
      <c r="M72" t="str">
        <f t="shared" ca="1" si="24"/>
        <v>21</v>
      </c>
      <c r="N72" t="str">
        <f t="shared" ca="1" si="24"/>
        <v>22</v>
      </c>
      <c r="O72" t="str">
        <f t="shared" ca="1" si="24"/>
        <v>23</v>
      </c>
      <c r="P72" t="str">
        <f t="shared" ca="1" si="24"/>
        <v>24</v>
      </c>
      <c r="Q72" t="str">
        <f t="shared" ca="1" si="24"/>
        <v>25</v>
      </c>
      <c r="R72" t="str">
        <f t="shared" ca="1" si="24"/>
        <v>26</v>
      </c>
      <c r="S72" t="str">
        <f t="shared" ca="1" si="24"/>
        <v>27</v>
      </c>
      <c r="T72" t="str">
        <f t="shared" ca="1" si="24"/>
        <v>28</v>
      </c>
      <c r="U72" t="str">
        <f t="shared" ca="1" si="24"/>
        <v>29</v>
      </c>
      <c r="V72" t="str">
        <f t="shared" ca="1" si="24"/>
        <v>30</v>
      </c>
      <c r="W72" t="str">
        <f t="shared" ca="1" si="24"/>
        <v>01</v>
      </c>
      <c r="X72" t="str">
        <f t="shared" ca="1" si="24"/>
        <v>02</v>
      </c>
      <c r="Y72" t="str">
        <f t="shared" ca="1" si="24"/>
        <v>03</v>
      </c>
      <c r="Z72" t="str">
        <f t="shared" ca="1" si="24"/>
        <v>04</v>
      </c>
      <c r="AA72" t="str">
        <f t="shared" ca="1" si="24"/>
        <v>05</v>
      </c>
      <c r="AB72" t="str">
        <f t="shared" ca="1" si="24"/>
        <v>06</v>
      </c>
      <c r="AC72" t="str">
        <f t="shared" ca="1" si="24"/>
        <v>07</v>
      </c>
      <c r="AD72" t="str">
        <f t="shared" ca="1" si="24"/>
        <v>08</v>
      </c>
      <c r="AE72" t="str">
        <f t="shared" ca="1" si="24"/>
        <v>09</v>
      </c>
      <c r="AF72" t="str">
        <f t="shared" ca="1" si="24"/>
        <v>10</v>
      </c>
      <c r="AG72" t="str">
        <f t="shared" ca="1" si="24"/>
        <v>11</v>
      </c>
      <c r="AH72" t="str">
        <f t="shared" ca="1" si="24"/>
        <v>12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7</vt:i4>
      </vt:variant>
    </vt:vector>
  </HeadingPairs>
  <TitlesOfParts>
    <vt:vector size="9" baseType="lpstr">
      <vt:lpstr>项目日程表</vt:lpstr>
      <vt:lpstr>calcs</vt:lpstr>
      <vt:lpstr>项目日程表!Print_Titles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2018-06-07T07:13:53Z</dcterms:created>
  <dcterms:modified xsi:type="dcterms:W3CDTF">2018-09-13T13:01:25Z</dcterms:modified>
</cp:coreProperties>
</file>