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DATA SCIENCE COURSE\covid 19 project\"/>
    </mc:Choice>
  </mc:AlternateContent>
  <xr:revisionPtr revIDLastSave="0" documentId="8_{F1AE8698-98F9-4F25-A6AE-37FAD4A1BAEE}" xr6:coauthVersionLast="45" xr6:coauthVersionMax="45" xr10:uidLastSave="{00000000-0000-0000-0000-000000000000}"/>
  <bookViews>
    <workbookView xWindow="-108" yWindow="-108" windowWidth="23256" windowHeight="12576" activeTab="1" xr2:uid="{00000000-000D-0000-FFFF-FFFF00000000}"/>
  </bookViews>
  <sheets>
    <sheet name="dashboard 1" sheetId="5" r:id="rId1"/>
    <sheet name="dashboard 2" sheetId="25" r:id="rId2"/>
    <sheet name="age vs cases" sheetId="4" state="hidden" r:id="rId3"/>
    <sheet name="pivot" sheetId="24" state="hidden" r:id="rId4"/>
    <sheet name="Sheet3" sheetId="33" state="hidden" r:id="rId5"/>
    <sheet name="Sheet5" sheetId="37" state="hidden" r:id="rId6"/>
    <sheet name="Sheet4" sheetId="36" state="hidden" r:id="rId7"/>
    <sheet name="Sheet7" sheetId="38" state="hidden" r:id="rId8"/>
    <sheet name=" data 1" sheetId="9" r:id="rId9"/>
    <sheet name="Sheet6" sheetId="30" state="hidden" r:id="rId10"/>
    <sheet name="data 2" sheetId="29" r:id="rId11"/>
    <sheet name="data 3" sheetId="1" r:id="rId12"/>
  </sheets>
  <definedNames>
    <definedName name="_xlnm._FilterDatabase" localSheetId="10" hidden="1">'data 2'!$AL$1:$AL$180</definedName>
    <definedName name="_xlcn.WorksheetConnection_AgeGroupDetails.xlsxTable11" hidden="1">Table1[]</definedName>
    <definedName name="_xlcn.WorksheetConnection_AgeGroupDetails.xlsxTable21" hidden="1">Table2[]</definedName>
    <definedName name="_xlcn.WorksheetConnection_AgeGroupDetails.xlsxTable81" hidden="1">cases[]</definedName>
    <definedName name="_xlcn.WorksheetConnection_CopyofAgeGroupDetails.xlsxstates1" hidden="1">states</definedName>
    <definedName name="_xlcn.WorksheetConnection_CopyofAgeGroupDetails.xlsxTable31" hidden="1">Table3[]</definedName>
    <definedName name="_xlcn.WorksheetConnection_CopyofAgeGroupDetails.xlsxTable51" hidden="1">Table5[]</definedName>
    <definedName name="_xlcn.WorksheetConnection_data2AH1AN511" hidden="1">'data 2'!$AH$1:$AN$51</definedName>
    <definedName name="_xlcn.WorksheetConnection_data2ANAN1" hidden="1">'data 2'!$AN:$AN</definedName>
    <definedName name="Slicer_State">#N/A</definedName>
    <definedName name="Slicer_state1">#N/A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 cacheId="12" r:id="rId25"/>
    <pivotCache cacheId="13" r:id="rId26"/>
    <pivotCache cacheId="14" r:id="rId27"/>
    <pivotCache cacheId="15" r:id="rId28"/>
    <pivotCache cacheId="16" r:id="rId29"/>
    <pivotCache cacheId="17" r:id="rId30"/>
    <pivotCache cacheId="18" r:id="rId31"/>
    <pivotCache cacheId="19" r:id="rId32"/>
  </pivotCaches>
  <extLst>
    <ext xmlns:x14="http://schemas.microsoft.com/office/spreadsheetml/2009/9/main" uri="{876F7934-8845-4945-9796-88D515C7AA90}">
      <x14:pivotCaches>
        <pivotCache cacheId="20" r:id="rId33"/>
        <pivotCache cacheId="21" r:id="rId34"/>
      </x14:pivotCaches>
    </ext>
    <ext xmlns:x14="http://schemas.microsoft.com/office/spreadsheetml/2009/9/main" uri="{BBE1A952-AA13-448e-AADC-164F8A28A991}">
      <x14:slicerCaches>
        <x14:slicerCache r:id="rId35"/>
        <x14:slicerCache r:id="rId3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 2!$AN:$AN"/>
          <x15:modelTable id="Range 1" name="Range 1" connection="WorksheetConnection_data 2!$AH$1:$AN$51"/>
          <x15:modelTable id="Table5" name="Table5" connection="WorksheetConnection_Copy of AgeGroupDetails.xlsx!Table5"/>
          <x15:modelTable id="Table3" name="Table3" connection="WorksheetConnection_Copy of AgeGroupDetails.xlsx!Table3"/>
          <x15:modelTable id="states" name="states" connection="WorksheetConnection_Copy of AgeGroupDetails.xlsx!states"/>
          <x15:modelTable id="Table8" name="Table8" connection="WorksheetConnection_AgeGroupDetails.xlsx!Table8"/>
          <x15:modelTable id="Table2" name="Table2" connection="WorksheetConnection_AgeGroupDetails.xlsx!Table2"/>
          <x15:modelTable id="Table1" name="Table1" connection="WorksheetConnection_AgeGroupDetails.xlsx!Table1"/>
        </x15:modelTables>
        <x15:modelRelationships>
          <x15:modelRelationship fromTable="Table1" fromColumn="State / Union Territory" toTable="Table8" toColumn="State"/>
          <x15:modelRelationship fromTable="Table1" fromColumn="State / Union Territory" toTable="states" toColumn="State / Union Territory"/>
          <x15:modelRelationship fromTable="Table2" fromColumn="State" toTable="Table1" toColumn="State / Union Territory"/>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2"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J2" i="9"/>
  <c r="AZ39" i="9" l="1"/>
  <c r="AZ38" i="9"/>
  <c r="AZ37" i="9"/>
  <c r="AZ36" i="9"/>
  <c r="AZ35" i="9"/>
  <c r="AZ34" i="9"/>
  <c r="AZ33" i="9"/>
  <c r="AZ32" i="9"/>
  <c r="AZ31" i="9"/>
  <c r="AZ30" i="9"/>
  <c r="AZ29" i="9"/>
  <c r="AZ28" i="9"/>
  <c r="AZ27" i="9"/>
  <c r="AZ26" i="9"/>
  <c r="AZ25" i="9"/>
  <c r="AZ24" i="9"/>
  <c r="AZ23" i="9"/>
  <c r="AZ22" i="9"/>
  <c r="AZ21" i="9"/>
  <c r="AZ20" i="9"/>
  <c r="AZ19" i="9"/>
  <c r="AZ18" i="9"/>
  <c r="AZ17" i="9"/>
  <c r="AZ16" i="9"/>
  <c r="AZ15" i="9"/>
  <c r="AZ14" i="9"/>
  <c r="AZ13" i="9"/>
  <c r="AZ12" i="9"/>
  <c r="AZ11" i="9"/>
  <c r="AZ10" i="9"/>
  <c r="AZ9" i="9"/>
  <c r="AZ8" i="9"/>
  <c r="AZ7" i="9"/>
  <c r="AZ6" i="9"/>
  <c r="AZ5" i="9"/>
  <c r="AZ4" i="9"/>
  <c r="AY40" i="9"/>
  <c r="AX40" i="9"/>
  <c r="AW40" i="9"/>
  <c r="AD4" i="9"/>
  <c r="AD5"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C4" i="9" l="1"/>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S4" i="9"/>
  <c r="AO10" i="9"/>
  <c r="AN5" i="9" s="1"/>
  <c r="AP10" i="9"/>
  <c r="AO5" i="9" s="1"/>
  <c r="AP11" i="9" s="1"/>
  <c r="AN10" i="9"/>
  <c r="AM5" i="9" s="1"/>
  <c r="AN11" i="9" s="1"/>
  <c r="AK11" i="9" l="1"/>
  <c r="AO11" i="9" s="1"/>
  <c r="D3" i="1" l="1"/>
  <c r="D4" i="1"/>
  <c r="D5" i="1"/>
  <c r="D6" i="1"/>
  <c r="D7" i="1"/>
  <c r="D8" i="1"/>
  <c r="D9" i="1"/>
  <c r="D10" i="1"/>
  <c r="D11" i="1"/>
  <c r="D2" i="1"/>
  <c r="C12" i="1"/>
  <c r="Y40" i="9" l="1"/>
  <c r="Z40" i="9"/>
  <c r="AA40" i="9"/>
  <c r="X40" i="9"/>
  <c r="AZ40" i="9" l="1"/>
  <c r="AB40" i="9"/>
  <c r="AC40" i="9"/>
  <c r="AD40" i="9"/>
  <c r="P1216" i="9"/>
  <c r="Q239" i="9"/>
  <c r="P3" i="9"/>
  <c r="P4" i="9"/>
  <c r="P5" i="9"/>
  <c r="P6" i="9"/>
  <c r="P15"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262" i="9"/>
  <c r="P263" i="9"/>
  <c r="P264" i="9"/>
  <c r="P265" i="9"/>
  <c r="P266" i="9"/>
  <c r="P267" i="9"/>
  <c r="P268" i="9"/>
  <c r="P269" i="9"/>
  <c r="P270" i="9"/>
  <c r="P271" i="9"/>
  <c r="P272" i="9"/>
  <c r="P273" i="9"/>
  <c r="P274" i="9"/>
  <c r="P275" i="9"/>
  <c r="P276" i="9"/>
  <c r="P277" i="9"/>
  <c r="P278" i="9"/>
  <c r="P279" i="9"/>
  <c r="P280"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620" i="9"/>
  <c r="P727" i="9"/>
  <c r="P728" i="9"/>
  <c r="P729" i="9"/>
  <c r="P730" i="9"/>
  <c r="P731" i="9"/>
  <c r="P732" i="9"/>
  <c r="P733" i="9"/>
  <c r="P734" i="9"/>
  <c r="P735" i="9"/>
  <c r="P736" i="9"/>
  <c r="P737" i="9"/>
  <c r="P738" i="9"/>
  <c r="P739" i="9"/>
  <c r="P740" i="9"/>
  <c r="P763" i="9"/>
  <c r="P764" i="9"/>
  <c r="P765" i="9"/>
  <c r="P768" i="9"/>
  <c r="P769" i="9"/>
  <c r="P770" i="9"/>
  <c r="P771" i="9"/>
  <c r="P772" i="9"/>
  <c r="P773" i="9"/>
  <c r="P774" i="9"/>
  <c r="P775" i="9"/>
  <c r="P776" i="9"/>
  <c r="P777" i="9"/>
  <c r="P778" i="9"/>
  <c r="P779" i="9"/>
  <c r="P780" i="9"/>
  <c r="P781" i="9"/>
  <c r="P782" i="9"/>
  <c r="P783" i="9"/>
  <c r="P784" i="9"/>
  <c r="P785" i="9"/>
  <c r="P786" i="9"/>
  <c r="P787" i="9"/>
  <c r="P788" i="9"/>
  <c r="P789" i="9"/>
  <c r="P790" i="9"/>
  <c r="P791" i="9"/>
  <c r="P792" i="9"/>
  <c r="P793" i="9"/>
  <c r="P794" i="9"/>
  <c r="P795" i="9"/>
  <c r="P796" i="9"/>
  <c r="P797" i="9"/>
  <c r="P798" i="9"/>
  <c r="P799" i="9"/>
  <c r="P800" i="9"/>
  <c r="P801" i="9"/>
  <c r="P802" i="9"/>
  <c r="P803" i="9"/>
  <c r="P804" i="9"/>
  <c r="P805" i="9"/>
  <c r="P846" i="9"/>
  <c r="P859" i="9"/>
  <c r="P860" i="9"/>
  <c r="P861" i="9"/>
  <c r="P862" i="9"/>
  <c r="P863" i="9"/>
  <c r="P864" i="9"/>
  <c r="P865" i="9"/>
  <c r="P866" i="9"/>
  <c r="P867" i="9"/>
  <c r="P868" i="9"/>
  <c r="P869" i="9"/>
  <c r="P870" i="9"/>
  <c r="P871" i="9"/>
  <c r="P872" i="9"/>
  <c r="P873" i="9"/>
  <c r="P874" i="9"/>
  <c r="P875" i="9"/>
  <c r="P876" i="9"/>
  <c r="P877" i="9"/>
  <c r="P878" i="9"/>
  <c r="P879" i="9"/>
  <c r="P880" i="9"/>
  <c r="P881" i="9"/>
  <c r="P882" i="9"/>
  <c r="P883" i="9"/>
  <c r="P884" i="9"/>
  <c r="P885" i="9"/>
  <c r="P886" i="9"/>
  <c r="P887" i="9"/>
  <c r="P888" i="9"/>
  <c r="P889" i="9"/>
  <c r="P989" i="9"/>
  <c r="P1001" i="9"/>
  <c r="P1032" i="9"/>
  <c r="P1033" i="9"/>
  <c r="P1072" i="9"/>
  <c r="P1073" i="9"/>
  <c r="P1074" i="9"/>
  <c r="P1075" i="9"/>
  <c r="P1077" i="9"/>
  <c r="P1113" i="9"/>
  <c r="P1195" i="9"/>
  <c r="P1196" i="9"/>
  <c r="P1197" i="9"/>
  <c r="P1198" i="9"/>
  <c r="P1199" i="9"/>
  <c r="P1200" i="9"/>
  <c r="P1201" i="9"/>
  <c r="P1202" i="9"/>
  <c r="P1203" i="9"/>
  <c r="P1204" i="9"/>
  <c r="P1205" i="9"/>
  <c r="P1206" i="9"/>
  <c r="P1207" i="9"/>
  <c r="P1208" i="9"/>
  <c r="P1209" i="9"/>
  <c r="P1210" i="9"/>
  <c r="P1211" i="9"/>
  <c r="P1212" i="9"/>
  <c r="P1213" i="9"/>
  <c r="P1214" i="9"/>
  <c r="P1217" i="9"/>
  <c r="P1218" i="9"/>
  <c r="P1219" i="9"/>
  <c r="P1220" i="9"/>
  <c r="P1221" i="9"/>
  <c r="P1222" i="9"/>
  <c r="P1223" i="9"/>
  <c r="P1224" i="9"/>
  <c r="P1225" i="9"/>
  <c r="P1226" i="9"/>
  <c r="P1227" i="9"/>
  <c r="P1228" i="9"/>
  <c r="P1229" i="9"/>
  <c r="P1230" i="9"/>
  <c r="P1231" i="9"/>
  <c r="P1232" i="9"/>
  <c r="P1233" i="9"/>
  <c r="P1234" i="9"/>
  <c r="F22" i="9" l="1"/>
  <c r="F6" i="9"/>
  <c r="F37" i="9"/>
  <c r="F21" i="9"/>
  <c r="F32" i="9"/>
  <c r="F30" i="9"/>
  <c r="F17" i="9"/>
  <c r="F12" i="9"/>
  <c r="F3" i="9"/>
  <c r="F27" i="9"/>
  <c r="F33" i="9"/>
  <c r="F18" i="9"/>
  <c r="F16" i="9"/>
  <c r="F5" i="9"/>
  <c r="F29" i="9"/>
  <c r="F8" i="9"/>
  <c r="F13" i="9"/>
  <c r="F36" i="9"/>
  <c r="F14" i="9"/>
  <c r="F34" i="9"/>
  <c r="F24" i="9"/>
  <c r="F23" i="9"/>
  <c r="F26" i="9"/>
  <c r="F11" i="9"/>
  <c r="F4" i="9"/>
  <c r="F25" i="9"/>
  <c r="F31" i="9"/>
  <c r="F10" i="9"/>
  <c r="F15" i="9"/>
  <c r="F28" i="9"/>
  <c r="F7" i="9"/>
  <c r="F9" i="9"/>
  <c r="F2" i="9"/>
  <c r="F19" i="9"/>
  <c r="F20" i="9"/>
  <c r="F35" i="9"/>
  <c r="E38" i="9"/>
  <c r="D38" i="9"/>
  <c r="C38" i="9"/>
  <c r="Q682" i="9"/>
  <c r="Q1193" i="9"/>
  <c r="Q1194" i="9"/>
  <c r="P239" i="9"/>
  <c r="Q1215" i="9"/>
  <c r="Q1190" i="9"/>
  <c r="Q1192" i="9"/>
  <c r="Q119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0A7DC6-CB0F-40C7-BE6F-BC6D95796C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964638B-CE80-457C-ACBD-D2E69DA91AF2}" name="WorksheetConnection_AgeGroupDetails.xlsx!Table1" type="102" refreshedVersion="6" minRefreshableVersion="5">
    <extLst>
      <ext xmlns:x15="http://schemas.microsoft.com/office/spreadsheetml/2010/11/main" uri="{DE250136-89BD-433C-8126-D09CA5730AF9}">
        <x15:connection id="Table1">
          <x15:rangePr sourceName="_xlcn.WorksheetConnection_AgeGroupDetails.xlsxTable11"/>
        </x15:connection>
      </ext>
    </extLst>
  </connection>
  <connection id="3" xr16:uid="{1DBA3259-A6F9-4FC4-97DF-BB26AE8275FD}" name="WorksheetConnection_AgeGroupDetails.xlsx!Table2" type="102" refreshedVersion="6" minRefreshableVersion="5">
    <extLst>
      <ext xmlns:x15="http://schemas.microsoft.com/office/spreadsheetml/2010/11/main" uri="{DE250136-89BD-433C-8126-D09CA5730AF9}">
        <x15:connection id="Table2">
          <x15:rangePr sourceName="_xlcn.WorksheetConnection_AgeGroupDetails.xlsxTable21"/>
        </x15:connection>
      </ext>
    </extLst>
  </connection>
  <connection id="4" xr16:uid="{674A16C9-7E15-484D-91C4-C2264C8B4562}" name="WorksheetConnection_AgeGroupDetails.xlsx!Table8" type="102" refreshedVersion="6" minRefreshableVersion="5">
    <extLst>
      <ext xmlns:x15="http://schemas.microsoft.com/office/spreadsheetml/2010/11/main" uri="{DE250136-89BD-433C-8126-D09CA5730AF9}">
        <x15:connection id="Table8">
          <x15:rangePr sourceName="_xlcn.WorksheetConnection_AgeGroupDetails.xlsxTable81"/>
        </x15:connection>
      </ext>
    </extLst>
  </connection>
  <connection id="5" xr16:uid="{F418F5F7-9AA3-454E-B147-E608D98F7B3C}" name="WorksheetConnection_Copy of AgeGroupDetails.xlsx!states" type="102" refreshedVersion="6" minRefreshableVersion="5">
    <extLst>
      <ext xmlns:x15="http://schemas.microsoft.com/office/spreadsheetml/2010/11/main" uri="{DE250136-89BD-433C-8126-D09CA5730AF9}">
        <x15:connection id="states">
          <x15:rangePr sourceName="_xlcn.WorksheetConnection_CopyofAgeGroupDetails.xlsxstates1"/>
        </x15:connection>
      </ext>
    </extLst>
  </connection>
  <connection id="6" xr16:uid="{A99CC723-3418-438E-8281-DF11CC02CD21}" name="WorksheetConnection_Copy of AgeGroupDetails.xlsx!Table3" type="102" refreshedVersion="6" minRefreshableVersion="5">
    <extLst>
      <ext xmlns:x15="http://schemas.microsoft.com/office/spreadsheetml/2010/11/main" uri="{DE250136-89BD-433C-8126-D09CA5730AF9}">
        <x15:connection id="Table3" autoDelete="1">
          <x15:rangePr sourceName="_xlcn.WorksheetConnection_CopyofAgeGroupDetails.xlsxTable31"/>
        </x15:connection>
      </ext>
    </extLst>
  </connection>
  <connection id="7" xr16:uid="{3C15C28D-DA13-42F0-BB3E-90BC54B81C80}" name="WorksheetConnection_Copy of AgeGroupDetails.xlsx!Table5" type="102" refreshedVersion="6" minRefreshableVersion="5">
    <extLst>
      <ext xmlns:x15="http://schemas.microsoft.com/office/spreadsheetml/2010/11/main" uri="{DE250136-89BD-433C-8126-D09CA5730AF9}">
        <x15:connection id="Table5" autoDelete="1">
          <x15:rangePr sourceName="_xlcn.WorksheetConnection_CopyofAgeGroupDetails.xlsxTable51"/>
        </x15:connection>
      </ext>
    </extLst>
  </connection>
  <connection id="8" xr16:uid="{A4E2E932-B8B1-4A0D-8EBD-F62432512496}" name="WorksheetConnection_data 2!$AH$1:$AN$51" type="102" refreshedVersion="6" minRefreshableVersion="5">
    <extLst>
      <ext xmlns:x15="http://schemas.microsoft.com/office/spreadsheetml/2010/11/main" uri="{DE250136-89BD-433C-8126-D09CA5730AF9}">
        <x15:connection id="Range 1" autoDelete="1">
          <x15:rangePr sourceName="_xlcn.WorksheetConnection_data2AH1AN511"/>
        </x15:connection>
      </ext>
    </extLst>
  </connection>
  <connection id="9" xr16:uid="{F7D91FE1-1159-47EA-B7F6-FB12890DE00D}" name="WorksheetConnection_data 2!$AN:$AN" type="102" refreshedVersion="6" minRefreshableVersion="5">
    <extLst>
      <ext xmlns:x15="http://schemas.microsoft.com/office/spreadsheetml/2010/11/main" uri="{DE250136-89BD-433C-8126-D09CA5730AF9}">
        <x15:connection id="Range" autoDelete="1">
          <x15:rangePr sourceName="_xlcn.WorksheetConnection_data2ANA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2].[Date].&amp;[2020-05-20T00:00:00]}"/>
    <s v="{[Table8].[confirmed].&amp;[1],[Table8].[confirmed].&amp;[2],[Table8].[confirmed].&amp;[3],[Table8].[confirmed].&amp;[15],[Table8].[confirmed].&amp;[33],[Table8].[confirmed].&amp;[36],[Table8].[confirmed].&amp;[49],[Table8].[confirmed].&amp;[53],[Table8].[confirmed].&amp;[67],[Table8].[confirmed].&amp;[198],[Table8].[confirmed].&amp;[223],[Table8].[confirmed].&amp;[266],[Table8].[confirmed].&amp;[292],[Table8].[confirmed].&amp;[349],[Table8].[confirmed].&amp;[405],[Table8].[confirmed].&amp;[549],[Table8].[confirmed].&amp;[897],[Table8].[confirmed].&amp;[1213],[Table8].[confirmed].&amp;[1438],[Table8].[confirmed].&amp;[1668],[Table8].[confirmed].&amp;[1920],[Table8].[confirmed].&amp;[2081],[Table8].[confirmed].&amp;[2182],[Table8].[confirmed].&amp;[2737],[Table8].[confirmed].&amp;[2886],[Table8].[confirmed].&amp;[2970],[Table8].[confirmed].&amp;[3816],[Table8].[confirmed].&amp;[6497],[Table8].[confirmed].&amp;[6859],[Table8].[confirmed].&amp;[7300],[Table8].[confirmed].&amp;[14053],[Table8].[confirmed].&amp;[14468],[Table8].[confirmed].&amp;[17082],[Table8].[confirmed].&amp;[52667]}"/>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<sst xmlns="http://schemas.openxmlformats.org/spreadsheetml/2006/main" count="1893" uniqueCount="302">
  <si>
    <t>Sno</t>
  </si>
  <si>
    <t>AgeGroup</t>
  </si>
  <si>
    <t>TotalCases</t>
  </si>
  <si>
    <t>Percentage</t>
  </si>
  <si>
    <t>0-9</t>
  </si>
  <si>
    <t>20-29</t>
  </si>
  <si>
    <t>30-39</t>
  </si>
  <si>
    <t>40-49</t>
  </si>
  <si>
    <t>50-59</t>
  </si>
  <si>
    <t>60-69</t>
  </si>
  <si>
    <t>70-79</t>
  </si>
  <si>
    <t>&gt;=80</t>
  </si>
  <si>
    <t>Missing</t>
  </si>
  <si>
    <t>10-19</t>
  </si>
  <si>
    <t>Andhra Pradesh</t>
  </si>
  <si>
    <t>Arunachal Pradesh</t>
  </si>
  <si>
    <t>Assam</t>
  </si>
  <si>
    <t>Bihar</t>
  </si>
  <si>
    <t>Chandigarh</t>
  </si>
  <si>
    <t>Chhattisgarh</t>
  </si>
  <si>
    <t>Delhi</t>
  </si>
  <si>
    <t>Goa</t>
  </si>
  <si>
    <t>Gujarat</t>
  </si>
  <si>
    <t>Haryana</t>
  </si>
  <si>
    <t>Himachal Pradesh</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</si>
  <si>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</si>
  <si>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</si>
  <si>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</si>
  <si>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</si>
  <si>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</si>
  <si>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</si>
  <si>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</si>
  <si>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</si>
  <si>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</si>
  <si>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</si>
  <si>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</si>
  <si>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</si>
  <si>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</si>
  <si>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</si>
  <si>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</si>
  <si>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</si>
  <si>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</si>
  <si>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</si>
  <si>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</si>
  <si>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</si>
  <si>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Row Labels</t>
  </si>
  <si>
    <t>Grand Total</t>
  </si>
  <si>
    <t>Sum of TotalCases</t>
  </si>
  <si>
    <t>Sum of Percentage</t>
  </si>
  <si>
    <t>State / Union Territory</t>
  </si>
  <si>
    <t>Population</t>
  </si>
  <si>
    <t>Rural population</t>
  </si>
  <si>
    <t>Urban population</t>
  </si>
  <si>
    <t>Telengana</t>
  </si>
  <si>
    <t>Jammu and Kashmir</t>
  </si>
  <si>
    <t>Dadra and Nagar Haveli and Daman and Diu</t>
  </si>
  <si>
    <t>Andaman and Nicobar Islands</t>
  </si>
  <si>
    <t>Ladakh</t>
  </si>
  <si>
    <t>beds to population ratio</t>
  </si>
  <si>
    <t>total</t>
  </si>
  <si>
    <t>total beds</t>
  </si>
  <si>
    <t>total population</t>
  </si>
  <si>
    <t>PublicBeds</t>
  </si>
  <si>
    <t>UrbanBeds</t>
  </si>
  <si>
    <t>NumRuralbeds</t>
  </si>
  <si>
    <t>Date</t>
  </si>
  <si>
    <t>State</t>
  </si>
  <si>
    <t>TotalSamples</t>
  </si>
  <si>
    <t>Negative</t>
  </si>
  <si>
    <t>Positive</t>
  </si>
  <si>
    <t>Telangana</t>
  </si>
  <si>
    <t>Active</t>
  </si>
  <si>
    <t>State Unassigned</t>
  </si>
  <si>
    <t>iso_code</t>
  </si>
  <si>
    <t>location</t>
  </si>
  <si>
    <t>date</t>
  </si>
  <si>
    <t>total_cases</t>
  </si>
  <si>
    <t>new_cases</t>
  </si>
  <si>
    <t>total_deaths</t>
  </si>
  <si>
    <t>new_deaths</t>
  </si>
  <si>
    <t>total_cases_per_million</t>
  </si>
  <si>
    <t>new_cases_per_million</t>
  </si>
  <si>
    <t>total_deaths_per_million</t>
  </si>
  <si>
    <t>new_deaths_per_million</t>
  </si>
  <si>
    <t>total_tests</t>
  </si>
  <si>
    <t>new_tests</t>
  </si>
  <si>
    <t>total_tests_per_thousand</t>
  </si>
  <si>
    <t>new_tests_per_thousand</t>
  </si>
  <si>
    <t>new_tests_smoothed</t>
  </si>
  <si>
    <t>new_tests_smoothed_per_thousand</t>
  </si>
  <si>
    <t>tests_units</t>
  </si>
  <si>
    <t>stringency_index</t>
  </si>
  <si>
    <t>population</t>
  </si>
  <si>
    <t>population_density</t>
  </si>
  <si>
    <t>median_age</t>
  </si>
  <si>
    <t>aged_65_older</t>
  </si>
  <si>
    <t>aged_70_older</t>
  </si>
  <si>
    <t>gdp_per_capita</t>
  </si>
  <si>
    <t>extreme_poverty</t>
  </si>
  <si>
    <t>cvd_death_rate</t>
  </si>
  <si>
    <t>diabetes_prevalence</t>
  </si>
  <si>
    <t>female_smokers</t>
  </si>
  <si>
    <t>male_smokers</t>
  </si>
  <si>
    <t>handwashing_facilities</t>
  </si>
  <si>
    <t>hospital_beds_per_100k</t>
  </si>
  <si>
    <t>IND</t>
  </si>
  <si>
    <t>India</t>
  </si>
  <si>
    <t>2020-05-26</t>
  </si>
  <si>
    <t>deaths</t>
  </si>
  <si>
    <t>Recoverd</t>
  </si>
  <si>
    <t>confirmed</t>
  </si>
  <si>
    <t>toal</t>
  </si>
  <si>
    <t xml:space="preserve"> Recoverd</t>
  </si>
  <si>
    <t>Ruralbeds</t>
  </si>
  <si>
    <t>Sum of Positive</t>
  </si>
  <si>
    <t>FRA</t>
  </si>
  <si>
    <t>France</t>
  </si>
  <si>
    <t>TUR</t>
  </si>
  <si>
    <t>Turkey</t>
  </si>
  <si>
    <t>DEU</t>
  </si>
  <si>
    <t>Germany</t>
  </si>
  <si>
    <t>ITA</t>
  </si>
  <si>
    <t>Italy</t>
  </si>
  <si>
    <t>GBR</t>
  </si>
  <si>
    <t>United Kingdom</t>
  </si>
  <si>
    <t>RUS</t>
  </si>
  <si>
    <t>Russia</t>
  </si>
  <si>
    <t>BRA</t>
  </si>
  <si>
    <t>Brazil</t>
  </si>
  <si>
    <t>USA</t>
  </si>
  <si>
    <t>United States</t>
  </si>
  <si>
    <t>OWID_WRL</t>
  </si>
  <si>
    <t>World</t>
  </si>
  <si>
    <t>Sum of total_cases</t>
  </si>
  <si>
    <t>Rest of india</t>
  </si>
  <si>
    <t>Top 5 State</t>
  </si>
  <si>
    <t>recovery rate</t>
  </si>
  <si>
    <t>death rate</t>
  </si>
  <si>
    <t>recovery rate ratio</t>
  </si>
  <si>
    <t xml:space="preserve"> death rate ratio</t>
  </si>
  <si>
    <t>lab</t>
  </si>
  <si>
    <t>address</t>
  </si>
  <si>
    <t>pincode</t>
  </si>
  <si>
    <t>city</t>
  </si>
  <si>
    <t>state</t>
  </si>
  <si>
    <t>type</t>
  </si>
  <si>
    <t xml:space="preserve">no. of labs in each state </t>
  </si>
  <si>
    <t>Tomo Riba Institute of Health &amp; Medical Sciences, Naharlagun</t>
  </si>
  <si>
    <t>National Highway 52A, Old Assembly Complex, Naharlagun, Arunachal Pradesh 791110</t>
  </si>
  <si>
    <t>Naharlagun</t>
  </si>
  <si>
    <t>Collection Site</t>
  </si>
  <si>
    <t>Sonam Nurboo Memorial Hospital, Leh-Ladakh</t>
  </si>
  <si>
    <t>Sonam Nurboo Memorial Hospital, Old Leh Rd, Leh-Ladakh, Ladakh 194101</t>
  </si>
  <si>
    <t>Sir Thutob Namgyal Memorial Hospital (STNM), Gangtok</t>
  </si>
  <si>
    <t>STNM Hospital, Sungava, Gangtok, Sikkim 737101</t>
  </si>
  <si>
    <t>Gangtok</t>
  </si>
  <si>
    <t>ICMR-Regional Medical Research Centre, Port Blair</t>
  </si>
  <si>
    <t>ICMR-Regional Medical Research Centre, Post Bag 13, Dollygunj, Port Blair, Andaman and Nicobar Islands 744103</t>
  </si>
  <si>
    <t>Port Blair</t>
  </si>
  <si>
    <t>Government Laboratory</t>
  </si>
  <si>
    <t>Sri Venkateswara Institute of Medical Sciences, Tirupati</t>
  </si>
  <si>
    <t>NAtional MOdern Medical Education and Research Institute and Shri Vinoba Bhave Civil Hospital, Sayali Road, Silvassa Dadra &amp; Nagar Haveli 396230 India</t>
  </si>
  <si>
    <t>Silvassa</t>
  </si>
  <si>
    <t>Rangaraya Medical College, Kakinada</t>
  </si>
  <si>
    <t>Rangaraya Medical College, Kakinada Pithampuram Road, Kakinada, Andhra Pradesh 533001</t>
  </si>
  <si>
    <t>Kakinada</t>
  </si>
  <si>
    <t>Gauhati Medical College, Guwahati</t>
  </si>
  <si>
    <t>Goa Medical College and Hospital, Bambolim Bambolim, Tiswadi Goa India 403202</t>
  </si>
  <si>
    <t>Regional Medical Research Centre, Dibrugarh</t>
  </si>
  <si>
    <t>Regional Medical Research Centre, Dibrugarh Bokul, Lahowal, Dibrugarh, Assam, Assam 786001</t>
  </si>
  <si>
    <t>Dibrugarh</t>
  </si>
  <si>
    <t>Rajendra Memorial Research Institute of Medical Sciences, Patna</t>
  </si>
  <si>
    <t>North Eastern Indira Gandhi Regional Institute of Health and Medical Sciences (NEIGRIHMS), NEIGRIHMS,Mawdiangdiang Shillong-793018, Meghalaya, India</t>
  </si>
  <si>
    <t>Shillong</t>
  </si>
  <si>
    <t>Indira Gandhi Institute of Medical Sciences, Patna</t>
  </si>
  <si>
    <t>Indira Gandhi Institute of Medical Sciences, Allahabad bank, Bailey Rd, Sheikhpura, Patna, Bihar 800014</t>
  </si>
  <si>
    <t>Patna</t>
  </si>
  <si>
    <t>Post Graduate Institute of Medical Education &amp; Research, Chandigarh</t>
  </si>
  <si>
    <t>Zoram Medical College, State Referral Hospital, Falkawn, Aizawl, Mizoram 796005</t>
  </si>
  <si>
    <t>Aizawl</t>
  </si>
  <si>
    <t>Government Medical College &amp; Hospital, Chandigarh</t>
  </si>
  <si>
    <t>Government Medical College &amp; Hospital, Chandi Path, Sector 32B, 32B, Sector 32, Chandigarh, 160047</t>
  </si>
  <si>
    <t>All India Institute of Medical Science (AIIMS), Raipur</t>
  </si>
  <si>
    <t>JIPMER Campus Rd, Gorimedu, Dhanvantari Nagar, Puducherry, 605006</t>
  </si>
  <si>
    <t>Late Baliram Kashyap M Govt. Medical College, Jagdalpur</t>
  </si>
  <si>
    <t>Late Baliram Kashyap M Govt. Medical College, Dimrapal, Jagdalpur, Chhattisgarh 494001</t>
  </si>
  <si>
    <t>Jagdalpur</t>
  </si>
  <si>
    <t>Shri Vinoba Bhave Civil Hospital and NAtional MOdern Medical Education and Research Institute, Silvassa</t>
  </si>
  <si>
    <t>Government Medical College, 79 Tilla, Agartala, Tripura 799006</t>
  </si>
  <si>
    <t>Agartala</t>
  </si>
  <si>
    <t>All India Institute of Medical Sciences, New Delhi</t>
  </si>
  <si>
    <t>Jawaharlal Nehru Institute of Medical Sciences, Porompat, Imphal, Manipur 795004</t>
  </si>
  <si>
    <t>Imphal</t>
  </si>
  <si>
    <t>Lady Hardinge Medical College, New Delhi</t>
  </si>
  <si>
    <t>Lady Hardinge Medical College, Connaught Place, New Delhi, Delhi 110001</t>
  </si>
  <si>
    <t>New Delhi</t>
  </si>
  <si>
    <t>M. P. Shah Govt Medical College, Jamnagar</t>
  </si>
  <si>
    <t>M.P. Shah Govt Medical College, Pandit Nehru Marg, Indradeep Society, Jamnagar, Gujarat 361008</t>
  </si>
  <si>
    <t>Jamnagar</t>
  </si>
  <si>
    <t>Ahmedabad</t>
  </si>
  <si>
    <t>Pandit Bhagwat Dayal Sharma Post Graduate Institute of Medical Sciences, Rohtak</t>
  </si>
  <si>
    <t>Indira Gandhi Medical College, Ridge Sanjauli Rd, Lakkar Bazar, Shimla, Himachal Pradesh 171001</t>
  </si>
  <si>
    <t>Shimla</t>
  </si>
  <si>
    <t>BPS Government Medical College for Women, Sonipat</t>
  </si>
  <si>
    <t>Bhagat Phool Singh Government Medical College, Ganaur - Gohana Rd, Khanpur Kalan, Haryana 131305</t>
  </si>
  <si>
    <t>Sonipat</t>
  </si>
  <si>
    <t>Indira Gandhi Medical College, Shimla</t>
  </si>
  <si>
    <t>MGM Medical College, Dimna Rd, Hill View Colony, Mango, Jamshedpur, Jharkhand 831020</t>
  </si>
  <si>
    <t>Jamshedpur</t>
  </si>
  <si>
    <t>Government Medical College, Jammu</t>
  </si>
  <si>
    <t>Government Medical College, Rampur Rd, Rampur, Haldwani, Uttarakhand 263129</t>
  </si>
  <si>
    <t>Haldwani</t>
  </si>
  <si>
    <t>Command Hospital, Udhampur</t>
  </si>
  <si>
    <t>Command Hospital, Raghunathpura, Udhampur, Jammu and Kashmir 182101</t>
  </si>
  <si>
    <t>Udhampur</t>
  </si>
  <si>
    <t>Hassan Institute of Medical Sciences, Hassan</t>
  </si>
  <si>
    <t>Government Medical College, Medical Enclave, Amritsar, Punjab 143001</t>
  </si>
  <si>
    <t>Amritsar</t>
  </si>
  <si>
    <t>Mysore Medical College &amp; Research Institute, Mysore</t>
  </si>
  <si>
    <t>Mysore Medical College &amp; Research Institute, Irwin Road, next to Railway Staion, Mysuru, Karnataka 570001</t>
  </si>
  <si>
    <t>Mysuru</t>
  </si>
  <si>
    <t>Bengaluru</t>
  </si>
  <si>
    <t>Government Medical College, Trivandrum</t>
  </si>
  <si>
    <t>Government Medical College, Ulloor - Akkulam Rd, near SAT hospital Medical College Junction, Chalakkuzhi, Thiruvananthapuram, Kerala 695011</t>
  </si>
  <si>
    <t>Thiruvananthapuram</t>
  </si>
  <si>
    <t>Seth GS Medical College &amp; KEM Hospital, Mumbai</t>
  </si>
  <si>
    <t>Seth GS Medical College &amp; KEM Hospital, Acharya Donde Marg, Parel, Mumbai, Maharashtra 400012</t>
  </si>
  <si>
    <t>Mumbai</t>
  </si>
  <si>
    <t>Navi Mumbai</t>
  </si>
  <si>
    <t>National Institute for Research in Tribal Health, Jabalpur</t>
  </si>
  <si>
    <t>National Institute for Research in Tribal Health, Nagpur Road, near NSCB Medical Collage, Dhanvantri Nagar, Shastri Nagar, Jabalpur, Madhya Pradesh 482003</t>
  </si>
  <si>
    <t>Jabalpur</t>
  </si>
  <si>
    <t>Bhopal</t>
  </si>
  <si>
    <t>Jawaharlal Nehru Institute of Medical Sciences, Imphal</t>
  </si>
  <si>
    <t>ICMR-Regional Medical Research Centre (RMRC), Chandrasekharpur, Bhubaneswar - 751 023, Odisha</t>
  </si>
  <si>
    <t>Bhubaneswar</t>
  </si>
  <si>
    <t>North Eastern Indira Gandhi Regional Institute of Health and Medical Sciences (NEIGRIHMS), Shillong</t>
  </si>
  <si>
    <t>SMS Medical College, Jawahar Lal Nehru Marg, Gangawal Park, Adarsh Nagar, Jaipur, Rajasthan 302004</t>
  </si>
  <si>
    <t>Jaipur</t>
  </si>
  <si>
    <t>Government Medical College, Amritsar</t>
  </si>
  <si>
    <t>ICMR-National Institute of Cholera &amp; Enteric Diseases (NICED), P-33, C.I.T. Road, Scheme XM, Beleghata, Kolkata 700 010, India</t>
  </si>
  <si>
    <t>Kolkata</t>
  </si>
  <si>
    <t>Madras Medical College, Chennai, Tamil Nadu</t>
  </si>
  <si>
    <t>Madras Medical College, Near Park Town Station, Park Town, Chennai, Tamil Nadu 600003</t>
  </si>
  <si>
    <t>Chennai</t>
  </si>
  <si>
    <t>Vellore</t>
  </si>
  <si>
    <t>Gandhi Medical College, Secunderabad</t>
  </si>
  <si>
    <t>King George's Medical University, Shah Mina Rd, Chowk, Lucknow, Uttar Pradesh 226003</t>
  </si>
  <si>
    <t>Lucknow</t>
  </si>
  <si>
    <t>Osmania Medical College, Hyderabad</t>
  </si>
  <si>
    <t>Osmania Medical College, 5-1-876, Turrebaz Khan Rd, Troop Bazaar, Koti, Hyderabad, Telangana 500095</t>
  </si>
  <si>
    <t>Hyderabad</t>
  </si>
  <si>
    <t>Dr Lal PathLabs, National Reference laboratory</t>
  </si>
  <si>
    <t>Dr Lal PathLabs, National Reference laboratory, B7 Rd, Block E, Sector 18, Rohini, New Delhi, Delhi 110085</t>
  </si>
  <si>
    <t>Private Laboratory</t>
  </si>
  <si>
    <t>Dr. Dang’s Lab, New Delhi</t>
  </si>
  <si>
    <t>Dr. Dang’s Lab, C2/1 SDA Aurbindo Marg, New Delhi 110016</t>
  </si>
  <si>
    <t>Unipath Speciality Laboratory Limited, Ahmedabad</t>
  </si>
  <si>
    <t>Unipath Speciality Laboratory Limited,, 102, 1st Floor, Sanoma Plaza, Sheth Mangald Road, Opp. Parimal Garden, Ellisbridge, Ahmedabad, Gujarat 380006</t>
  </si>
  <si>
    <t>Strand Life Sciences, Gurugram</t>
  </si>
  <si>
    <t>Strand Life Sciences, A-17, Info Technology Park, Sector 34, Gurugram, Haryana 122001</t>
  </si>
  <si>
    <t>Gurugram</t>
  </si>
  <si>
    <t>Neuberg Anand Reference Laboratory, Bengaluru</t>
  </si>
  <si>
    <t>Neuberg Anand Reference Laboratory, Anand Tower, #54, bowring Hospital Road, Bengaluru, karnataka, India 560001</t>
  </si>
  <si>
    <t>DDRC SRL Diagnostics Pvt Ltd, Ernakulam</t>
  </si>
  <si>
    <t>DDRC SRL Diagnostics Pvt Ltd, DDRC SRL TOWER,G-131, Panampilly Nagar, Ernakulam, Kerala 682036</t>
  </si>
  <si>
    <t>Ernakulam</t>
  </si>
  <si>
    <t>Thyrocare Technologies Limited, Navi Mumbai</t>
  </si>
  <si>
    <t>Thyrocare Technologies Limited, D-37/1 MIDC Turbhe Opp Sandoz, MIDC Industrial Area, Sanpada, Navi Mumbai, Maharashtra 400703</t>
  </si>
  <si>
    <t>Chirayu Medical College &amp; Hospital, Bhopal</t>
  </si>
  <si>
    <t>Chirayu Medical College &amp; Hospital, Bhopal Indore Highway Bhainsakhedi, Bairagarh, Bhopal, Madhya Pradesh 462030</t>
  </si>
  <si>
    <t>Department of Laboratory Services Apollo Hospitals, Bhubaneswar</t>
  </si>
  <si>
    <t>Department of Laboratory Services Apollo Hospitals, Plot no 251, Sainik School Rd, Unit 15, Gajapati Nagar, Bhubaneswar, Odisha 751005</t>
  </si>
  <si>
    <t>Department of Microbiology, Dayanand Medical College and Hospital, Ludhiana</t>
  </si>
  <si>
    <t>Department of Microbiology, Dayanand Medical College and Hospital, Civil Lines, Tagore Nagar, Ludhiana, Punjab 141001</t>
  </si>
  <si>
    <t>Ludhiana</t>
  </si>
  <si>
    <t>Central Laboratory, Mahatma Gandhi University of Medical Sciences &amp; Technology, Jaipur</t>
  </si>
  <si>
    <t>Central Laboratory, Mahatma Gandhi University of Medical Sciences &amp; Technology, Ricco Industrial Area, Sitapura, Tonk Road, Jaipur, Rajasthan 302022</t>
  </si>
  <si>
    <t>Christian Medical College, Vellore</t>
  </si>
  <si>
    <t>Department of Clinical Virology, Christian Medical College, 9th Floor, ASHA Building, IDA Scudder Road, Christian Medical College, Vellore, Tamil Nadu, India Pin 632004</t>
  </si>
  <si>
    <t>Laboratory Services Apollo Hospitals, Hyderabad</t>
  </si>
  <si>
    <t>Laboratory Services Apollo Hospitals Hyderabad, 6th Floor Health street Building, Jubilee Hills, Hyderabad 500096</t>
  </si>
  <si>
    <t>RML Mehrotra Pathology Pvt Ltd., Lucknow</t>
  </si>
  <si>
    <t>RML Mehrotra Pathology Pvt Ltd., A-21/A, Nirala Nagar, Lucknow, Uttar Pradesh 226020</t>
  </si>
  <si>
    <t>Dr. Ahuja’s Pathlogy and Imaging Centre-Department of Laboratory Medicine, Dehradun</t>
  </si>
  <si>
    <t>Dr. Ahuja’s Pathlogy and Imaging Centre-Department of Laboratory Medicine, 7-B Astley Hall, Ugrasain Rd, Dehradun, Uttarakhand 248001</t>
  </si>
  <si>
    <t>Dehradun</t>
  </si>
  <si>
    <t>Apollo Gleneagles Hospitals, Kolkata</t>
  </si>
  <si>
    <t>Apollo Gleneagles Hospitals, 58, Canal Circular Road, Kolkata, West Bengal 700054</t>
  </si>
  <si>
    <t>Sum of no. of labs in each state</t>
  </si>
  <si>
    <t xml:space="preserve">Sum of no. of labs in each state </t>
  </si>
  <si>
    <t>Sum of deaths</t>
  </si>
  <si>
    <t>Total</t>
  </si>
  <si>
    <t>total cases</t>
  </si>
  <si>
    <t xml:space="preserve">Recoverd </t>
  </si>
  <si>
    <t xml:space="preserve">deaths </t>
  </si>
  <si>
    <t>negative</t>
  </si>
  <si>
    <t>total sample</t>
  </si>
  <si>
    <t>5/20/2020</t>
  </si>
  <si>
    <t>(Multiple Items)</t>
  </si>
  <si>
    <t xml:space="preserve"> confirmed</t>
  </si>
  <si>
    <t>Sum of beds to population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</si>
</sst>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_ * #,##0.000000000_ ;_ * \-#,##0.000000000_ ;_ * &quot;-&quot;??_ ;_ @_ "/>
    <numFmt numFmtId="166" formatCode="[$-F800]dddd\,\ mmmm\ dd\,\ 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font>
    <font>
      <sz val="8"/>
      <name val="Calibri"/>
      <family val="2"/>
      <scheme val="minor"/>
    </font>
    <font>
      <sz val="11"/>
      <color rgb="FF00B05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0"/>
        <bgColor indexed="64"/>
      </patternFill>
    </fill>
    <fill>
      <patternFill patternType="solid">
        <fgColor theme="0" tint="-4.9989318521683403E-2"/>
        <bgColor indexed="64"/>
      </patternFill>
    </fill>
    <fill>
      <patternFill patternType="solid">
        <fgColor rgb="FFFFFF00"/>
        <bgColor theme="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thin">
        <color auto="1"/>
      </left>
      <right style="thin">
        <color auto="1"/>
      </right>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4" tint="0.39997558519241921"/>
      </left>
      <right/>
      <top style="thin">
        <color theme="4" tint="0.39997558519241921"/>
      </top>
      <bottom style="thin">
        <color theme="4" tint="0.39997558519241921"/>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10"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3" borderId="11" xfId="0" applyNumberFormat="1" applyFont="1" applyFill="1" applyBorder="1"/>
    <xf numFmtId="164" fontId="0" fillId="0" borderId="0" xfId="1" applyNumberFormat="1" applyFont="1"/>
    <xf numFmtId="0" fontId="16" fillId="33" borderId="0" xfId="0" applyFont="1" applyFill="1" applyBorder="1"/>
    <xf numFmtId="165" fontId="0" fillId="0" borderId="0" xfId="0" applyNumberFormat="1"/>
    <xf numFmtId="0" fontId="16" fillId="33" borderId="0" xfId="0" applyNumberFormat="1" applyFont="1" applyFill="1" applyBorder="1"/>
    <xf numFmtId="0" fontId="0" fillId="0" borderId="12" xfId="0" applyFont="1" applyBorder="1"/>
    <xf numFmtId="0" fontId="0" fillId="33" borderId="12" xfId="0" applyFont="1" applyFill="1" applyBorder="1"/>
    <xf numFmtId="14" fontId="0" fillId="33" borderId="12" xfId="0" applyNumberFormat="1" applyFont="1" applyFill="1" applyBorder="1"/>
    <xf numFmtId="14" fontId="0" fillId="0" borderId="12" xfId="0" applyNumberFormat="1" applyFont="1" applyBorder="1"/>
    <xf numFmtId="0" fontId="13" fillId="34" borderId="10" xfId="0" applyFont="1" applyFill="1" applyBorder="1"/>
    <xf numFmtId="14" fontId="0" fillId="0" borderId="11" xfId="0" applyNumberFormat="1" applyFont="1" applyBorder="1"/>
    <xf numFmtId="0" fontId="0" fillId="0" borderId="11" xfId="0" applyFont="1" applyBorder="1"/>
    <xf numFmtId="0" fontId="18" fillId="0" borderId="13" xfId="0" applyFont="1" applyBorder="1" applyAlignment="1">
      <alignment horizontal="center" vertical="top"/>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164" fontId="0" fillId="0" borderId="0" xfId="0" applyNumberFormat="1"/>
    <xf numFmtId="43" fontId="16" fillId="33" borderId="10" xfId="1" applyFont="1" applyFill="1" applyBorder="1"/>
    <xf numFmtId="43" fontId="0" fillId="0" borderId="0" xfId="1" applyFont="1"/>
    <xf numFmtId="43" fontId="16" fillId="33" borderId="11" xfId="1" applyFont="1" applyFill="1" applyBorder="1"/>
    <xf numFmtId="166" fontId="0" fillId="0" borderId="0" xfId="0" applyNumberFormat="1"/>
    <xf numFmtId="166" fontId="0" fillId="0" borderId="0" xfId="0" pivotButton="1" applyNumberFormat="1"/>
    <xf numFmtId="166" fontId="0" fillId="0" borderId="0" xfId="0" applyNumberFormat="1" applyAlignment="1">
      <alignment horizontal="left"/>
    </xf>
    <xf numFmtId="0" fontId="14" fillId="35" borderId="0" xfId="0" applyFont="1" applyFill="1"/>
    <xf numFmtId="0" fontId="0" fillId="36" borderId="0" xfId="0" applyFill="1"/>
    <xf numFmtId="164" fontId="0" fillId="0" borderId="0" xfId="0" pivotButton="1" applyNumberFormat="1"/>
    <xf numFmtId="164" fontId="0" fillId="0" borderId="0" xfId="0" applyNumberFormat="1" applyAlignment="1">
      <alignment horizontal="left"/>
    </xf>
    <xf numFmtId="164" fontId="20" fillId="0" borderId="0" xfId="0" applyNumberFormat="1" applyFont="1" applyAlignment="1">
      <alignment horizontal="left"/>
    </xf>
    <xf numFmtId="164" fontId="20" fillId="0" borderId="0" xfId="0" applyNumberFormat="1" applyFont="1"/>
    <xf numFmtId="0" fontId="13" fillId="34" borderId="23" xfId="0" applyFont="1" applyFill="1" applyBorder="1"/>
    <xf numFmtId="0" fontId="13" fillId="34" borderId="12" xfId="0" applyFont="1" applyFill="1" applyBorder="1"/>
    <xf numFmtId="14" fontId="0" fillId="33" borderId="23" xfId="0" applyNumberFormat="1" applyFont="1" applyFill="1" applyBorder="1"/>
    <xf numFmtId="164" fontId="0" fillId="33" borderId="12" xfId="1" applyNumberFormat="1" applyFont="1" applyFill="1" applyBorder="1"/>
    <xf numFmtId="0" fontId="0" fillId="0" borderId="10" xfId="0" applyFont="1" applyBorder="1"/>
    <xf numFmtId="0" fontId="13" fillId="34" borderId="0" xfId="0" applyFont="1" applyFill="1" applyBorder="1"/>
    <xf numFmtId="0" fontId="0" fillId="0" borderId="0" xfId="0" applyFont="1" applyBorder="1"/>
    <xf numFmtId="0" fontId="0" fillId="33" borderId="0" xfId="0" applyFont="1" applyFill="1" applyBorder="1"/>
    <xf numFmtId="0" fontId="0" fillId="33" borderId="12" xfId="0" applyFill="1" applyBorder="1"/>
    <xf numFmtId="0" fontId="0" fillId="0" borderId="12" xfId="0" applyBorder="1"/>
    <xf numFmtId="0" fontId="16" fillId="37" borderId="12" xfId="0" applyFont="1" applyFill="1" applyBorder="1"/>
    <xf numFmtId="0" fontId="0" fillId="0" borderId="11" xfId="0" applyBorder="1"/>
    <xf numFmtId="14"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60">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color rgb="FF00B050"/>
      </font>
    </dxf>
    <dxf>
      <font>
        <color rgb="FF00B050"/>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9" formatCode="dd/mm/yyyy"/>
    </dxf>
    <dxf>
      <numFmt numFmtId="164" formatCode="_ * #,##0_ ;_ * \-#,##0_ ;_ * &quot;-&quot;??_ ;_ @_ "/>
    </dxf>
    <dxf>
      <numFmt numFmtId="164" formatCode="_ * #,##0_ ;_ * \-#,##0_ ;_ * &quot;-&quot;??_ ;_ @_ "/>
    </dxf>
    <dxf>
      <numFmt numFmtId="165" formatCode="_ * #,##0.000000000_ ;_ * \-#,##0.000000000_ ;_ * &quot;-&quot;??_ ;_ @_ "/>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6" formatCode="[$-F800]dddd\,\ mmmm\ dd\,\ yyyy"/>
    </dxf>
    <dxf>
      <numFmt numFmtId="166" formatCode="[$-F800]dddd\,\ mmmm\ dd\,\ yyyy"/>
    </dxf>
    <dxf>
      <numFmt numFmtId="166" formatCode="[$-F800]dddd\,\ mmmm\ dd\,\ yyyy"/>
    </dxf>
    <dxf>
      <numFmt numFmtId="166" formatCode="[$-F800]dddd\,\ mmmm\ dd\,\ yyyy"/>
    </dxf>
    <dxf>
      <numFmt numFmtId="0" formatCode="General"/>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openxmlformats.org/officeDocument/2006/relationships/pivotCacheDefinition" Target="pivotCache/pivotCacheDefinition22.xml"/><Relationship Id="rId42"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CacheDefinition" Target="pivotCache/pivotCacheDefinition21.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CacheDefinition" Target="pivotCache/pivotCacheDefinition17.xml"/><Relationship Id="rId41"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CacheDefinition" Target="pivotCache/pivotCacheDefinition20.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ivotCacheDefinition" Target="pivotCache/pivotCacheDefinition19.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microsoft.com/office/2007/relationships/slicerCache" Target="slicerCaches/slicerCache1.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Beds availability in each state</a:t>
            </a:r>
          </a:p>
          <a:p>
            <a:pPr>
              <a:defRPr/>
            </a:pPr>
            <a:r>
              <a:rPr lang="en-IN"/>
              <a:t> </a:t>
            </a:r>
          </a:p>
        </c:rich>
      </c:tx>
      <c:layout>
        <c:manualLayout>
          <c:xMode val="edge"/>
          <c:yMode val="edge"/>
          <c:x val="0.15399583650771312"/>
          <c:y val="2.3446572277289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lt1"/>
                  </a:solidFill>
                  <a:latin typeface="+mn-lt"/>
                  <a:ea typeface="+mn-ea"/>
                  <a:cs typeface="+mn-cs"/>
                </a:defRPr>
              </a:pPr>
              <a:endParaRPr lang="en-US"/>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lt1"/>
                  </a:solidFill>
                  <a:latin typeface="+mn-lt"/>
                  <a:ea typeface="+mn-ea"/>
                  <a:cs typeface="+mn-cs"/>
                </a:defRPr>
              </a:pPr>
              <a:endParaRPr lang="en-US"/>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lt1"/>
                  </a:solidFill>
                  <a:latin typeface="+mn-lt"/>
                  <a:ea typeface="+mn-ea"/>
                  <a:cs typeface="+mn-cs"/>
                </a:defRPr>
              </a:pPr>
              <a:endParaRPr lang="en-US"/>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5.3358705161854779E-2"/>
          <c:y val="0.1515841790677194"/>
          <c:w val="0.75898814520785918"/>
          <c:h val="0.76416477199905652"/>
        </c:manualLayout>
      </c:layout>
      <c:barChart>
        <c:barDir val="col"/>
        <c:grouping val="clustered"/>
        <c:varyColors val="0"/>
        <c:ser>
          <c:idx val="0"/>
          <c:order val="0"/>
          <c:tx>
            <c:strRef>
              <c:f>pivot!$A$3</c:f>
              <c:strCache>
                <c:ptCount val="1"/>
                <c:pt idx="0">
                  <c:v>PublicBeds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c:f>
              <c:strCache>
                <c:ptCount val="1"/>
                <c:pt idx="0">
                  <c:v>Total</c:v>
                </c:pt>
              </c:strCache>
            </c:strRef>
          </c:cat>
          <c:val>
            <c:numRef>
              <c:f>pivot!$A$4</c:f>
              <c:numCache>
                <c:formatCode>_ * #,##0_ ;_ * \-#,##0_ ;_ * "-"??_ ;_ @_ </c:formatCode>
                <c:ptCount val="1"/>
                <c:pt idx="0">
                  <c:v>739024</c:v>
                </c:pt>
              </c:numCache>
            </c:numRef>
          </c:val>
          <c:extLst>
            <c:ext xmlns:c16="http://schemas.microsoft.com/office/drawing/2014/chart" uri="{C3380CC4-5D6E-409C-BE32-E72D297353CC}">
              <c16:uniqueId val="{00000001-1418-496F-8237-C4C5E4161DD1}"/>
            </c:ext>
          </c:extLst>
        </c:ser>
        <c:ser>
          <c:idx val="1"/>
          <c:order val="1"/>
          <c:tx>
            <c:strRef>
              <c:f>pivot!$B$3</c:f>
              <c:strCache>
                <c:ptCount val="1"/>
                <c:pt idx="0">
                  <c:v>Ruralbeds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c:f>
              <c:strCache>
                <c:ptCount val="1"/>
                <c:pt idx="0">
                  <c:v>Total</c:v>
                </c:pt>
              </c:strCache>
            </c:strRef>
          </c:cat>
          <c:val>
            <c:numRef>
              <c:f>pivot!$B$4</c:f>
              <c:numCache>
                <c:formatCode>_ * #,##0_ ;_ * \-#,##0_ ;_ * "-"??_ ;_ @_ </c:formatCode>
                <c:ptCount val="1"/>
                <c:pt idx="0">
                  <c:v>279588</c:v>
                </c:pt>
              </c:numCache>
            </c:numRef>
          </c:val>
          <c:extLst>
            <c:ext xmlns:c16="http://schemas.microsoft.com/office/drawing/2014/chart" uri="{C3380CC4-5D6E-409C-BE32-E72D297353CC}">
              <c16:uniqueId val="{00000002-1418-496F-8237-C4C5E4161DD1}"/>
            </c:ext>
          </c:extLst>
        </c:ser>
        <c:ser>
          <c:idx val="2"/>
          <c:order val="2"/>
          <c:tx>
            <c:strRef>
              <c:f>pivot!$C$3</c:f>
              <c:strCache>
                <c:ptCount val="1"/>
                <c:pt idx="0">
                  <c:v>UrbanBeds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c:f>
              <c:strCache>
                <c:ptCount val="1"/>
                <c:pt idx="0">
                  <c:v>Total</c:v>
                </c:pt>
              </c:strCache>
            </c:strRef>
          </c:cat>
          <c:val>
            <c:numRef>
              <c:f>pivot!$C$4</c:f>
              <c:numCache>
                <c:formatCode>_ * #,##0_ ;_ * \-#,##0_ ;_ * "-"??_ ;_ @_ </c:formatCode>
                <c:ptCount val="1"/>
                <c:pt idx="0">
                  <c:v>431173</c:v>
                </c:pt>
              </c:numCache>
            </c:numRef>
          </c:val>
          <c:extLst>
            <c:ext xmlns:c16="http://schemas.microsoft.com/office/drawing/2014/chart" uri="{C3380CC4-5D6E-409C-BE32-E72D297353CC}">
              <c16:uniqueId val="{00000003-1418-496F-8237-C4C5E4161DD1}"/>
            </c:ext>
          </c:extLst>
        </c:ser>
        <c:dLbls>
          <c:dLblPos val="inBase"/>
          <c:showLegendKey val="0"/>
          <c:showVal val="1"/>
          <c:showCatName val="0"/>
          <c:showSerName val="0"/>
          <c:showPercent val="0"/>
          <c:showBubbleSize val="0"/>
        </c:dLbls>
        <c:gapWidth val="100"/>
        <c:overlap val="-24"/>
        <c:axId val="436452632"/>
        <c:axId val="436450336"/>
      </c:barChart>
      <c:catAx>
        <c:axId val="436452632"/>
        <c:scaling>
          <c:orientation val="minMax"/>
        </c:scaling>
        <c:delete val="1"/>
        <c:axPos val="b"/>
        <c:numFmt formatCode="General" sourceLinked="1"/>
        <c:majorTickMark val="out"/>
        <c:minorTickMark val="none"/>
        <c:tickLblPos val="nextTo"/>
        <c:crossAx val="436450336"/>
        <c:crosses val="autoZero"/>
        <c:auto val="1"/>
        <c:lblAlgn val="ctr"/>
        <c:lblOffset val="100"/>
        <c:noMultiLvlLbl val="0"/>
      </c:catAx>
      <c:valAx>
        <c:axId val="436450336"/>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3645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anyalsis.xlsx]Sheet3!PivotTable3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Recover</a:t>
            </a:r>
            <a:r>
              <a:rPr lang="en-IN" baseline="0"/>
              <a:t> rate vs death rate</a:t>
            </a:r>
          </a:p>
          <a:p>
            <a:pPr>
              <a:defRPr/>
            </a:pPr>
            <a:endParaRPr lang="en-IN"/>
          </a:p>
        </c:rich>
      </c:tx>
      <c:layout>
        <c:manualLayout>
          <c:xMode val="edge"/>
          <c:yMode val="edge"/>
          <c:x val="0.55598113468954202"/>
          <c:y val="2.6041666666666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04010129232377"/>
          <c:y val="0.12779819758858268"/>
          <c:w val="0.52817365937762184"/>
          <c:h val="0.79668660802165359"/>
        </c:manualLayout>
      </c:layout>
      <c:barChart>
        <c:barDir val="bar"/>
        <c:grouping val="clustered"/>
        <c:varyColors val="0"/>
        <c:ser>
          <c:idx val="0"/>
          <c:order val="0"/>
          <c:tx>
            <c:strRef>
              <c:f>Sheet3!$B$3</c:f>
              <c:strCache>
                <c:ptCount val="1"/>
                <c:pt idx="0">
                  <c:v>recovery rate 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Sheet3!$A$4:$A$40</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Sheet3!$B$4:$B$40</c:f>
              <c:numCache>
                <c:formatCode>General</c:formatCode>
                <c:ptCount val="36"/>
                <c:pt idx="0">
                  <c:v>1</c:v>
                </c:pt>
                <c:pt idx="1">
                  <c:v>0.65557865557865558</c:v>
                </c:pt>
                <c:pt idx="2">
                  <c:v>0.5</c:v>
                </c:pt>
                <c:pt idx="3">
                  <c:v>0.11475409836065574</c:v>
                </c:pt>
                <c:pt idx="4">
                  <c:v>0.26781147241505299</c:v>
                </c:pt>
                <c:pt idx="5">
                  <c:v>0.70300751879699253</c:v>
                </c:pt>
                <c:pt idx="6">
                  <c:v>0.22945205479452055</c:v>
                </c:pt>
                <c:pt idx="7">
                  <c:v>0.5</c:v>
                </c:pt>
                <c:pt idx="8">
                  <c:v>0.48181882871984627</c:v>
                </c:pt>
                <c:pt idx="9">
                  <c:v>0.28358208955223879</c:v>
                </c:pt>
                <c:pt idx="10">
                  <c:v>0.45866740392590544</c:v>
                </c:pt>
                <c:pt idx="11">
                  <c:v>0.6611706512778236</c:v>
                </c:pt>
                <c:pt idx="12">
                  <c:v>0.28251121076233182</c:v>
                </c:pt>
                <c:pt idx="13">
                  <c:v>0.48501199040767384</c:v>
                </c:pt>
                <c:pt idx="14">
                  <c:v>0.36543209876543209</c:v>
                </c:pt>
                <c:pt idx="15">
                  <c:v>0.32309807516040329</c:v>
                </c:pt>
                <c:pt idx="16">
                  <c:v>0.59308807134894093</c:v>
                </c:pt>
                <c:pt idx="17">
                  <c:v>0.81132075471698117</c:v>
                </c:pt>
                <c:pt idx="18">
                  <c:v>0</c:v>
                </c:pt>
                <c:pt idx="19">
                  <c:v>0.5206298294211984</c:v>
                </c:pt>
                <c:pt idx="20">
                  <c:v>0.2997322801754419</c:v>
                </c:pt>
                <c:pt idx="21">
                  <c:v>0.1111111111111111</c:v>
                </c:pt>
                <c:pt idx="22">
                  <c:v>0.8</c:v>
                </c:pt>
                <c:pt idx="23">
                  <c:v>1</c:v>
                </c:pt>
                <c:pt idx="24">
                  <c:v>0</c:v>
                </c:pt>
                <c:pt idx="25">
                  <c:v>0.45132127955493739</c:v>
                </c:pt>
                <c:pt idx="26">
                  <c:v>0.34693877551020408</c:v>
                </c:pt>
                <c:pt idx="27">
                  <c:v>0.91926958193176356</c:v>
                </c:pt>
                <c:pt idx="28">
                  <c:v>0.55561643835616437</c:v>
                </c:pt>
                <c:pt idx="29">
                  <c:v>0</c:v>
                </c:pt>
                <c:pt idx="30">
                  <c:v>0.51112281934199744</c:v>
                </c:pt>
                <c:pt idx="31">
                  <c:v>0.60624999999999996</c:v>
                </c:pt>
                <c:pt idx="32">
                  <c:v>0.83333333333333337</c:v>
                </c:pt>
                <c:pt idx="33">
                  <c:v>0.56333692473449282</c:v>
                </c:pt>
                <c:pt idx="34">
                  <c:v>0.166189111747851</c:v>
                </c:pt>
                <c:pt idx="35">
                  <c:v>0.37054507337526205</c:v>
                </c:pt>
              </c:numCache>
            </c:numRef>
          </c:val>
          <c:extLst>
            <c:ext xmlns:c16="http://schemas.microsoft.com/office/drawing/2014/chart" uri="{C3380CC4-5D6E-409C-BE32-E72D297353CC}">
              <c16:uniqueId val="{00000000-AB32-4BAD-8AC5-EC9C3B1CDA04}"/>
            </c:ext>
          </c:extLst>
        </c:ser>
        <c:ser>
          <c:idx val="1"/>
          <c:order val="1"/>
          <c:tx>
            <c:strRef>
              <c:f>Sheet3!$C$3</c:f>
              <c:strCache>
                <c:ptCount val="1"/>
                <c:pt idx="0">
                  <c:v> death rate ratio</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Sheet3!$A$4:$A$40</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Sheet3!$C$4:$C$40</c:f>
              <c:numCache>
                <c:formatCode>General</c:formatCode>
                <c:ptCount val="36"/>
                <c:pt idx="0">
                  <c:v>0</c:v>
                </c:pt>
                <c:pt idx="1">
                  <c:v>1.9404019404019403E-2</c:v>
                </c:pt>
                <c:pt idx="2">
                  <c:v>0</c:v>
                </c:pt>
                <c:pt idx="3">
                  <c:v>7.2859744990892532E-3</c:v>
                </c:pt>
                <c:pt idx="4">
                  <c:v>4.7497259773474606E-3</c:v>
                </c:pt>
                <c:pt idx="5">
                  <c:v>1.5037593984962405E-2</c:v>
                </c:pt>
                <c:pt idx="6">
                  <c:v>0</c:v>
                </c:pt>
                <c:pt idx="7">
                  <c:v>0</c:v>
                </c:pt>
                <c:pt idx="8">
                  <c:v>1.9639934533551555E-2</c:v>
                </c:pt>
                <c:pt idx="9">
                  <c:v>0</c:v>
                </c:pt>
                <c:pt idx="10">
                  <c:v>6.1376831628421342E-2</c:v>
                </c:pt>
                <c:pt idx="11">
                  <c:v>1.3190436933223413E-2</c:v>
                </c:pt>
                <c:pt idx="12">
                  <c:v>1.7937219730941704E-2</c:v>
                </c:pt>
                <c:pt idx="13">
                  <c:v>1.3788968824940047E-2</c:v>
                </c:pt>
                <c:pt idx="14">
                  <c:v>9.876543209876543E-3</c:v>
                </c:pt>
                <c:pt idx="15">
                  <c:v>2.0164986251145739E-2</c:v>
                </c:pt>
                <c:pt idx="16">
                  <c:v>6.688963210702341E-3</c:v>
                </c:pt>
                <c:pt idx="17">
                  <c:v>0</c:v>
                </c:pt>
                <c:pt idx="18">
                  <c:v>0</c:v>
                </c:pt>
                <c:pt idx="19">
                  <c:v>4.3738154249890651E-2</c:v>
                </c:pt>
                <c:pt idx="20">
                  <c:v>3.218334061176828E-2</c:v>
                </c:pt>
                <c:pt idx="21">
                  <c:v>0</c:v>
                </c:pt>
                <c:pt idx="22">
                  <c:v>6.6666666666666666E-2</c:v>
                </c:pt>
                <c:pt idx="23">
                  <c:v>0</c:v>
                </c:pt>
                <c:pt idx="24">
                  <c:v>0</c:v>
                </c:pt>
                <c:pt idx="25">
                  <c:v>4.8678720445062586E-3</c:v>
                </c:pt>
                <c:pt idx="26">
                  <c:v>0</c:v>
                </c:pt>
                <c:pt idx="27">
                  <c:v>1.9221528111484865E-2</c:v>
                </c:pt>
                <c:pt idx="28">
                  <c:v>2.2876712328767122E-2</c:v>
                </c:pt>
                <c:pt idx="29">
                  <c:v>0</c:v>
                </c:pt>
                <c:pt idx="30">
                  <c:v>6.9663973773562817E-3</c:v>
                </c:pt>
                <c:pt idx="31">
                  <c:v>2.9166666666666667E-2</c:v>
                </c:pt>
                <c:pt idx="32">
                  <c:v>0</c:v>
                </c:pt>
                <c:pt idx="33">
                  <c:v>2.6012005541018932E-2</c:v>
                </c:pt>
                <c:pt idx="34">
                  <c:v>1.1461318051575931E-2</c:v>
                </c:pt>
                <c:pt idx="35">
                  <c:v>7.2851153039832278E-2</c:v>
                </c:pt>
              </c:numCache>
            </c:numRef>
          </c:val>
          <c:extLst>
            <c:ext xmlns:c16="http://schemas.microsoft.com/office/drawing/2014/chart" uri="{C3380CC4-5D6E-409C-BE32-E72D297353CC}">
              <c16:uniqueId val="{00000001-AB32-4BAD-8AC5-EC9C3B1CDA04}"/>
            </c:ext>
          </c:extLst>
        </c:ser>
        <c:dLbls>
          <c:showLegendKey val="0"/>
          <c:showVal val="0"/>
          <c:showCatName val="0"/>
          <c:showSerName val="0"/>
          <c:showPercent val="0"/>
          <c:showBubbleSize val="0"/>
        </c:dLbls>
        <c:gapWidth val="46"/>
        <c:axId val="670736448"/>
        <c:axId val="670739728"/>
      </c:barChart>
      <c:catAx>
        <c:axId val="670736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739728"/>
        <c:crosses val="autoZero"/>
        <c:auto val="1"/>
        <c:lblAlgn val="ctr"/>
        <c:lblOffset val="100"/>
        <c:noMultiLvlLbl val="0"/>
      </c:catAx>
      <c:valAx>
        <c:axId val="670739728"/>
        <c:scaling>
          <c:orientation val="minMax"/>
          <c:max val="1"/>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736448"/>
        <c:crosses val="autoZero"/>
        <c:crossBetween val="between"/>
      </c:valAx>
      <c:spPr>
        <a:noFill/>
        <a:ln>
          <a:noFill/>
        </a:ln>
        <a:effectLst/>
      </c:spPr>
    </c:plotArea>
    <c:legend>
      <c:legendPos val="r"/>
      <c:layout>
        <c:manualLayout>
          <c:xMode val="edge"/>
          <c:yMode val="edge"/>
          <c:x val="0.83281532623671306"/>
          <c:y val="0.20830026861876641"/>
          <c:w val="0.16474088099691347"/>
          <c:h val="0.66975988353018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anyalsis.xlsx]Sheet6!LABS2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pitchFamily="18" charset="0"/>
                <a:cs typeface="Times New Roman" panose="02020603050405020304" pitchFamily="18" charset="0"/>
              </a:rPr>
              <a:t>State</a:t>
            </a:r>
            <a:r>
              <a:rPr lang="en-US" baseline="0">
                <a:latin typeface="Times New Roman" panose="02020603050405020304" pitchFamily="18" charset="0"/>
                <a:cs typeface="Times New Roman" panose="02020603050405020304" pitchFamily="18" charset="0"/>
              </a:rPr>
              <a:t>-wise T</a:t>
            </a:r>
            <a:r>
              <a:rPr lang="en-US">
                <a:latin typeface="Times New Roman" panose="02020603050405020304" pitchFamily="18" charset="0"/>
                <a:cs typeface="Times New Roman" panose="02020603050405020304" pitchFamily="18" charset="0"/>
              </a:rPr>
              <a:t>ypes of labs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outerShdw blurRad="57150" dist="19050" dir="5400000" algn="ctr" rotWithShape="0">
              <a:srgbClr val="000000">
                <a:alpha val="63000"/>
              </a:srgbClr>
            </a:outerShdw>
          </a:effectLst>
          <a:sp3d/>
        </c:spPr>
        <c:dLbl>
          <c:idx val="0"/>
          <c:layout>
            <c:manualLayout>
              <c:x val="3.3333333333333229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a:sp3d/>
        </c:spPr>
        <c:dLbl>
          <c:idx val="0"/>
          <c:layout>
            <c:manualLayout>
              <c:x val="3.0555555555555506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outerShdw blurRad="57150" dist="19050" dir="5400000" algn="ctr" rotWithShape="0">
              <a:srgbClr val="000000">
                <a:alpha val="63000"/>
              </a:srgbClr>
            </a:outerShdw>
          </a:effectLst>
          <a:sp3d/>
        </c:spPr>
        <c:dLbl>
          <c:idx val="0"/>
          <c:layout>
            <c:manualLayout>
              <c:x val="3.0555555555555506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a:sp3d/>
        </c:spPr>
      </c:pivotFmt>
      <c:pivotFmt>
        <c:idx val="7"/>
        <c:spPr>
          <a:solidFill>
            <a:srgbClr val="FFFF00"/>
          </a:solidFill>
          <a:ln>
            <a:noFill/>
          </a:ln>
          <a:effectLst>
            <a:outerShdw blurRad="57150" dist="19050" dir="5400000" algn="ctr" rotWithShape="0">
              <a:srgbClr val="000000">
                <a:alpha val="63000"/>
              </a:srgbClr>
            </a:outerShdw>
          </a:effectLst>
          <a:sp3d/>
        </c:spPr>
        <c:dLbl>
          <c:idx val="0"/>
          <c:layout>
            <c:manualLayout>
              <c:x val="3.3333333333333229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a:outerShdw blurRad="57150" dist="19050" dir="5400000" algn="ctr" rotWithShape="0">
              <a:srgbClr val="000000">
                <a:alpha val="63000"/>
              </a:srgbClr>
            </a:outerShdw>
          </a:effectLst>
          <a:sp3d/>
        </c:spPr>
        <c:dLbl>
          <c:idx val="0"/>
          <c:layout>
            <c:manualLayout>
              <c:x val="3.0555555555555506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a:outerShdw blurRad="57150" dist="19050" dir="5400000" algn="ctr" rotWithShape="0">
              <a:srgbClr val="000000">
                <a:alpha val="63000"/>
              </a:srgbClr>
            </a:outerShdw>
          </a:effectLst>
          <a:sp3d/>
        </c:spPr>
      </c:pivotFmt>
      <c:pivotFmt>
        <c:idx val="11"/>
        <c:spPr>
          <a:solidFill>
            <a:srgbClr val="FFFF00"/>
          </a:solidFill>
          <a:ln>
            <a:noFill/>
          </a:ln>
          <a:effectLst>
            <a:outerShdw blurRad="57150" dist="19050" dir="5400000" algn="ctr" rotWithShape="0">
              <a:srgbClr val="000000">
                <a:alpha val="63000"/>
              </a:srgbClr>
            </a:outerShdw>
          </a:effectLst>
          <a:sp3d/>
        </c:spPr>
        <c:dLbl>
          <c:idx val="0"/>
          <c:layout>
            <c:manualLayout>
              <c:x val="3.3333333333333229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Sheet6!$O$5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844-4454-A906-BB97CFF77D73}"/>
              </c:ext>
            </c:extLst>
          </c:dPt>
          <c:dPt>
            <c:idx val="1"/>
            <c:invertIfNegative val="0"/>
            <c:bubble3D val="0"/>
            <c:spPr>
              <a:solidFill>
                <a:srgbClr val="00B0F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844-4454-A906-BB97CFF77D73}"/>
              </c:ext>
            </c:extLst>
          </c:dPt>
          <c:dPt>
            <c:idx val="2"/>
            <c:invertIfNegative val="0"/>
            <c:bubble3D val="0"/>
            <c:spPr>
              <a:solidFill>
                <a:srgbClr val="FFFF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844-4454-A906-BB97CFF77D73}"/>
              </c:ext>
            </c:extLst>
          </c:dPt>
          <c:dLbls>
            <c:dLbl>
              <c:idx val="0"/>
              <c:layout>
                <c:manualLayout>
                  <c:x val="3.0555555555555506E-2"/>
                  <c:y val="-8.3333333333333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44-4454-A906-BB97CFF77D73}"/>
                </c:ext>
              </c:extLst>
            </c:dLbl>
            <c:dLbl>
              <c:idx val="2"/>
              <c:layout>
                <c:manualLayout>
                  <c:x val="3.3333333333333229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44-4454-A906-BB97CFF77D7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Sheet6!$N$6:$N$9</c:f>
              <c:strCache>
                <c:ptCount val="3"/>
                <c:pt idx="0">
                  <c:v>Collection Site</c:v>
                </c:pt>
                <c:pt idx="1">
                  <c:v>Government Laboratory</c:v>
                </c:pt>
                <c:pt idx="2">
                  <c:v>Private Laboratory</c:v>
                </c:pt>
              </c:strCache>
            </c:strRef>
          </c:cat>
          <c:val>
            <c:numRef>
              <c:f>Sheet6!$O$6:$O$9</c:f>
              <c:numCache>
                <c:formatCode>General</c:formatCode>
                <c:ptCount val="3"/>
                <c:pt idx="0">
                  <c:v>3</c:v>
                </c:pt>
                <c:pt idx="1">
                  <c:v>356</c:v>
                </c:pt>
                <c:pt idx="2">
                  <c:v>232</c:v>
                </c:pt>
              </c:numCache>
            </c:numRef>
          </c:val>
          <c:extLst>
            <c:ext xmlns:c16="http://schemas.microsoft.com/office/drawing/2014/chart" uri="{C3380CC4-5D6E-409C-BE32-E72D297353CC}">
              <c16:uniqueId val="{00000006-A844-4454-A906-BB97CFF77D73}"/>
            </c:ext>
          </c:extLst>
        </c:ser>
        <c:dLbls>
          <c:showLegendKey val="0"/>
          <c:showVal val="1"/>
          <c:showCatName val="0"/>
          <c:showSerName val="0"/>
          <c:showPercent val="0"/>
          <c:showBubbleSize val="0"/>
        </c:dLbls>
        <c:gapWidth val="100"/>
        <c:shape val="box"/>
        <c:axId val="787442672"/>
        <c:axId val="787443328"/>
        <c:axId val="0"/>
      </c:bar3DChart>
      <c:catAx>
        <c:axId val="787442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j-lt"/>
                <a:ea typeface="+mn-ea"/>
                <a:cs typeface="Times New Roman" panose="02020603050405020304" pitchFamily="18" charset="0"/>
              </a:defRPr>
            </a:pPr>
            <a:endParaRPr lang="en-US"/>
          </a:p>
        </c:txPr>
        <c:crossAx val="787443328"/>
        <c:crosses val="autoZero"/>
        <c:auto val="1"/>
        <c:lblAlgn val="ctr"/>
        <c:lblOffset val="100"/>
        <c:noMultiLvlLbl val="0"/>
      </c:catAx>
      <c:valAx>
        <c:axId val="787443328"/>
        <c:scaling>
          <c:orientation val="minMax"/>
        </c:scaling>
        <c:delete val="1"/>
        <c:axPos val="l"/>
        <c:numFmt formatCode="General" sourceLinked="1"/>
        <c:majorTickMark val="none"/>
        <c:minorTickMark val="none"/>
        <c:tickLblPos val="nextTo"/>
        <c:crossAx val="78744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anyalsis.xlsx]Sheet7!PivotTable15</c:name>
    <c:fmtId val="2"/>
  </c:pivotSource>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IN" sz="900">
                <a:latin typeface="Times New Roman" panose="02020603050405020304" pitchFamily="18" charset="0"/>
                <a:cs typeface="Times New Roman" panose="02020603050405020304" pitchFamily="18" charset="0"/>
              </a:rPr>
              <a:t>Cumulative count of covid 19 cases,recoverd,deaths</a:t>
            </a:r>
          </a:p>
        </c:rich>
      </c:tx>
      <c:overlay val="0"/>
      <c:spPr>
        <a:no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rgbClr val="00B05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 cases</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strRef>
              <c:f>Sheet7!$A$4:$A$38</c:f>
              <c:strCache>
                <c:ptCount val="34"/>
                <c:pt idx="0">
                  <c:v>1</c:v>
                </c:pt>
                <c:pt idx="1">
                  <c:v>2</c:v>
                </c:pt>
                <c:pt idx="2">
                  <c:v>3</c:v>
                </c:pt>
                <c:pt idx="3">
                  <c:v>28</c:v>
                </c:pt>
                <c:pt idx="4">
                  <c:v>40</c:v>
                </c:pt>
                <c:pt idx="5">
                  <c:v>66</c:v>
                </c:pt>
                <c:pt idx="6">
                  <c:v>86</c:v>
                </c:pt>
                <c:pt idx="7">
                  <c:v>96</c:v>
                </c:pt>
                <c:pt idx="8">
                  <c:v>290</c:v>
                </c:pt>
                <c:pt idx="9">
                  <c:v>359</c:v>
                </c:pt>
                <c:pt idx="10">
                  <c:v>363</c:v>
                </c:pt>
                <c:pt idx="11">
                  <c:v>411</c:v>
                </c:pt>
                <c:pt idx="12">
                  <c:v>457</c:v>
                </c:pt>
                <c:pt idx="13">
                  <c:v>557</c:v>
                </c:pt>
                <c:pt idx="14">
                  <c:v>616</c:v>
                </c:pt>
                <c:pt idx="15">
                  <c:v>1435</c:v>
                </c:pt>
                <c:pt idx="16">
                  <c:v>2031</c:v>
                </c:pt>
                <c:pt idx="17">
                  <c:v>2094</c:v>
                </c:pt>
                <c:pt idx="18">
                  <c:v>2500</c:v>
                </c:pt>
                <c:pt idx="19">
                  <c:v>2931</c:v>
                </c:pt>
                <c:pt idx="20">
                  <c:v>2970</c:v>
                </c:pt>
                <c:pt idx="21">
                  <c:v>3140</c:v>
                </c:pt>
                <c:pt idx="22">
                  <c:v>3483</c:v>
                </c:pt>
                <c:pt idx="23">
                  <c:v>4034</c:v>
                </c:pt>
                <c:pt idx="24">
                  <c:v>4834</c:v>
                </c:pt>
                <c:pt idx="25">
                  <c:v>5508</c:v>
                </c:pt>
                <c:pt idx="26">
                  <c:v>10326</c:v>
                </c:pt>
                <c:pt idx="27">
                  <c:v>10730</c:v>
                </c:pt>
                <c:pt idx="28">
                  <c:v>11523</c:v>
                </c:pt>
                <c:pt idx="29">
                  <c:v>21100</c:v>
                </c:pt>
                <c:pt idx="30">
                  <c:v>21992</c:v>
                </c:pt>
                <c:pt idx="31">
                  <c:v>25932</c:v>
                </c:pt>
                <c:pt idx="32">
                  <c:v>70148</c:v>
                </c:pt>
                <c:pt idx="33">
                  <c:v>210158</c:v>
                </c:pt>
              </c:strCache>
            </c:strRef>
          </c:cat>
          <c:val>
            <c:numRef>
              <c:f>Sheet7!$B$4:$B$38</c:f>
              <c:numCache>
                <c:formatCode>General</c:formatCode>
                <c:ptCount val="34"/>
                <c:pt idx="0">
                  <c:v>1</c:v>
                </c:pt>
                <c:pt idx="1">
                  <c:v>1</c:v>
                </c:pt>
                <c:pt idx="2">
                  <c:v>7</c:v>
                </c:pt>
                <c:pt idx="3">
                  <c:v>15</c:v>
                </c:pt>
                <c:pt idx="4">
                  <c:v>36</c:v>
                </c:pt>
                <c:pt idx="5">
                  <c:v>82</c:v>
                </c:pt>
                <c:pt idx="6">
                  <c:v>67</c:v>
                </c:pt>
                <c:pt idx="7">
                  <c:v>53</c:v>
                </c:pt>
                <c:pt idx="8">
                  <c:v>223</c:v>
                </c:pt>
                <c:pt idx="9">
                  <c:v>292</c:v>
                </c:pt>
                <c:pt idx="10">
                  <c:v>198</c:v>
                </c:pt>
                <c:pt idx="11">
                  <c:v>349</c:v>
                </c:pt>
                <c:pt idx="12">
                  <c:v>266</c:v>
                </c:pt>
                <c:pt idx="13">
                  <c:v>405</c:v>
                </c:pt>
                <c:pt idx="14">
                  <c:v>549</c:v>
                </c:pt>
                <c:pt idx="15">
                  <c:v>897</c:v>
                </c:pt>
                <c:pt idx="16">
                  <c:v>1213</c:v>
                </c:pt>
                <c:pt idx="17">
                  <c:v>1438</c:v>
                </c:pt>
                <c:pt idx="18">
                  <c:v>1668</c:v>
                </c:pt>
                <c:pt idx="19">
                  <c:v>2182</c:v>
                </c:pt>
                <c:pt idx="20">
                  <c:v>2970</c:v>
                </c:pt>
                <c:pt idx="21">
                  <c:v>1920</c:v>
                </c:pt>
                <c:pt idx="22">
                  <c:v>2737</c:v>
                </c:pt>
                <c:pt idx="23">
                  <c:v>2081</c:v>
                </c:pt>
                <c:pt idx="24">
                  <c:v>2886</c:v>
                </c:pt>
                <c:pt idx="25">
                  <c:v>3816</c:v>
                </c:pt>
                <c:pt idx="26">
                  <c:v>6497</c:v>
                </c:pt>
                <c:pt idx="27">
                  <c:v>6859</c:v>
                </c:pt>
                <c:pt idx="28">
                  <c:v>7300</c:v>
                </c:pt>
                <c:pt idx="29">
                  <c:v>14053</c:v>
                </c:pt>
                <c:pt idx="30">
                  <c:v>14468</c:v>
                </c:pt>
                <c:pt idx="31">
                  <c:v>17082</c:v>
                </c:pt>
                <c:pt idx="32">
                  <c:v>52667</c:v>
                </c:pt>
                <c:pt idx="33">
                  <c:v>145278</c:v>
                </c:pt>
              </c:numCache>
            </c:numRef>
          </c:val>
          <c:smooth val="0"/>
          <c:extLst>
            <c:ext xmlns:c16="http://schemas.microsoft.com/office/drawing/2014/chart" uri="{C3380CC4-5D6E-409C-BE32-E72D297353CC}">
              <c16:uniqueId val="{00000000-4EDA-435F-BFBB-7E0D9CD1314D}"/>
            </c:ext>
          </c:extLst>
        </c:ser>
        <c:ser>
          <c:idx val="1"/>
          <c:order val="1"/>
          <c:tx>
            <c:strRef>
              <c:f>Sheet7!$C$3</c:f>
              <c:strCache>
                <c:ptCount val="1"/>
                <c:pt idx="0">
                  <c:v>Recoverd </c:v>
                </c:pt>
              </c:strCache>
            </c:strRef>
          </c:tx>
          <c:spPr>
            <a:ln w="34925" cap="rnd">
              <a:solidFill>
                <a:srgbClr val="00B050"/>
              </a:solidFill>
              <a:round/>
            </a:ln>
            <a:effectLst>
              <a:outerShdw blurRad="57150" dist="19050" dir="5400000" algn="ctr" rotWithShape="0">
                <a:srgbClr val="000000">
                  <a:alpha val="63000"/>
                </a:srgbClr>
              </a:outerShdw>
            </a:effectLst>
          </c:spPr>
          <c:marker>
            <c:symbol val="none"/>
          </c:marker>
          <c:cat>
            <c:strRef>
              <c:f>Sheet7!$A$4:$A$38</c:f>
              <c:strCache>
                <c:ptCount val="34"/>
                <c:pt idx="0">
                  <c:v>1</c:v>
                </c:pt>
                <c:pt idx="1">
                  <c:v>2</c:v>
                </c:pt>
                <c:pt idx="2">
                  <c:v>3</c:v>
                </c:pt>
                <c:pt idx="3">
                  <c:v>28</c:v>
                </c:pt>
                <c:pt idx="4">
                  <c:v>40</c:v>
                </c:pt>
                <c:pt idx="5">
                  <c:v>66</c:v>
                </c:pt>
                <c:pt idx="6">
                  <c:v>86</c:v>
                </c:pt>
                <c:pt idx="7">
                  <c:v>96</c:v>
                </c:pt>
                <c:pt idx="8">
                  <c:v>290</c:v>
                </c:pt>
                <c:pt idx="9">
                  <c:v>359</c:v>
                </c:pt>
                <c:pt idx="10">
                  <c:v>363</c:v>
                </c:pt>
                <c:pt idx="11">
                  <c:v>411</c:v>
                </c:pt>
                <c:pt idx="12">
                  <c:v>457</c:v>
                </c:pt>
                <c:pt idx="13">
                  <c:v>557</c:v>
                </c:pt>
                <c:pt idx="14">
                  <c:v>616</c:v>
                </c:pt>
                <c:pt idx="15">
                  <c:v>1435</c:v>
                </c:pt>
                <c:pt idx="16">
                  <c:v>2031</c:v>
                </c:pt>
                <c:pt idx="17">
                  <c:v>2094</c:v>
                </c:pt>
                <c:pt idx="18">
                  <c:v>2500</c:v>
                </c:pt>
                <c:pt idx="19">
                  <c:v>2931</c:v>
                </c:pt>
                <c:pt idx="20">
                  <c:v>2970</c:v>
                </c:pt>
                <c:pt idx="21">
                  <c:v>3140</c:v>
                </c:pt>
                <c:pt idx="22">
                  <c:v>3483</c:v>
                </c:pt>
                <c:pt idx="23">
                  <c:v>4034</c:v>
                </c:pt>
                <c:pt idx="24">
                  <c:v>4834</c:v>
                </c:pt>
                <c:pt idx="25">
                  <c:v>5508</c:v>
                </c:pt>
                <c:pt idx="26">
                  <c:v>10326</c:v>
                </c:pt>
                <c:pt idx="27">
                  <c:v>10730</c:v>
                </c:pt>
                <c:pt idx="28">
                  <c:v>11523</c:v>
                </c:pt>
                <c:pt idx="29">
                  <c:v>21100</c:v>
                </c:pt>
                <c:pt idx="30">
                  <c:v>21992</c:v>
                </c:pt>
                <c:pt idx="31">
                  <c:v>25932</c:v>
                </c:pt>
                <c:pt idx="32">
                  <c:v>70148</c:v>
                </c:pt>
                <c:pt idx="33">
                  <c:v>210158</c:v>
                </c:pt>
              </c:strCache>
            </c:strRef>
          </c:cat>
          <c:val>
            <c:numRef>
              <c:f>Sheet7!$C$4:$C$38</c:f>
              <c:numCache>
                <c:formatCode>General</c:formatCode>
                <c:ptCount val="34"/>
                <c:pt idx="0">
                  <c:v>0</c:v>
                </c:pt>
                <c:pt idx="1">
                  <c:v>1</c:v>
                </c:pt>
                <c:pt idx="2">
                  <c:v>2</c:v>
                </c:pt>
                <c:pt idx="3">
                  <c:v>12</c:v>
                </c:pt>
                <c:pt idx="4">
                  <c:v>4</c:v>
                </c:pt>
                <c:pt idx="5">
                  <c:v>50</c:v>
                </c:pt>
                <c:pt idx="6">
                  <c:v>19</c:v>
                </c:pt>
                <c:pt idx="7">
                  <c:v>43</c:v>
                </c:pt>
                <c:pt idx="8">
                  <c:v>63</c:v>
                </c:pt>
                <c:pt idx="9">
                  <c:v>67</c:v>
                </c:pt>
                <c:pt idx="10">
                  <c:v>165</c:v>
                </c:pt>
                <c:pt idx="11">
                  <c:v>58</c:v>
                </c:pt>
                <c:pt idx="12">
                  <c:v>187</c:v>
                </c:pt>
                <c:pt idx="13">
                  <c:v>148</c:v>
                </c:pt>
                <c:pt idx="14">
                  <c:v>63</c:v>
                </c:pt>
                <c:pt idx="15">
                  <c:v>532</c:v>
                </c:pt>
                <c:pt idx="16">
                  <c:v>802</c:v>
                </c:pt>
                <c:pt idx="17">
                  <c:v>649</c:v>
                </c:pt>
                <c:pt idx="18">
                  <c:v>809</c:v>
                </c:pt>
                <c:pt idx="19">
                  <c:v>705</c:v>
                </c:pt>
                <c:pt idx="20">
                  <c:v>0</c:v>
                </c:pt>
                <c:pt idx="21">
                  <c:v>1164</c:v>
                </c:pt>
                <c:pt idx="22">
                  <c:v>733</c:v>
                </c:pt>
                <c:pt idx="23">
                  <c:v>1913</c:v>
                </c:pt>
                <c:pt idx="24">
                  <c:v>1892</c:v>
                </c:pt>
                <c:pt idx="25">
                  <c:v>1414</c:v>
                </c:pt>
                <c:pt idx="26">
                  <c:v>3660</c:v>
                </c:pt>
                <c:pt idx="27">
                  <c:v>3571</c:v>
                </c:pt>
                <c:pt idx="28">
                  <c:v>4056</c:v>
                </c:pt>
                <c:pt idx="29">
                  <c:v>6771</c:v>
                </c:pt>
                <c:pt idx="30">
                  <c:v>6636</c:v>
                </c:pt>
                <c:pt idx="31">
                  <c:v>8731</c:v>
                </c:pt>
                <c:pt idx="32">
                  <c:v>15786</c:v>
                </c:pt>
                <c:pt idx="33">
                  <c:v>60706</c:v>
                </c:pt>
              </c:numCache>
            </c:numRef>
          </c:val>
          <c:smooth val="0"/>
          <c:extLst>
            <c:ext xmlns:c16="http://schemas.microsoft.com/office/drawing/2014/chart" uri="{C3380CC4-5D6E-409C-BE32-E72D297353CC}">
              <c16:uniqueId val="{00000001-4EDA-435F-BFBB-7E0D9CD1314D}"/>
            </c:ext>
          </c:extLst>
        </c:ser>
        <c:ser>
          <c:idx val="2"/>
          <c:order val="2"/>
          <c:tx>
            <c:strRef>
              <c:f>Sheet7!$D$3</c:f>
              <c:strCache>
                <c:ptCount val="1"/>
                <c:pt idx="0">
                  <c:v>deaths </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cat>
            <c:strRef>
              <c:f>Sheet7!$A$4:$A$38</c:f>
              <c:strCache>
                <c:ptCount val="34"/>
                <c:pt idx="0">
                  <c:v>1</c:v>
                </c:pt>
                <c:pt idx="1">
                  <c:v>2</c:v>
                </c:pt>
                <c:pt idx="2">
                  <c:v>3</c:v>
                </c:pt>
                <c:pt idx="3">
                  <c:v>28</c:v>
                </c:pt>
                <c:pt idx="4">
                  <c:v>40</c:v>
                </c:pt>
                <c:pt idx="5">
                  <c:v>66</c:v>
                </c:pt>
                <c:pt idx="6">
                  <c:v>86</c:v>
                </c:pt>
                <c:pt idx="7">
                  <c:v>96</c:v>
                </c:pt>
                <c:pt idx="8">
                  <c:v>290</c:v>
                </c:pt>
                <c:pt idx="9">
                  <c:v>359</c:v>
                </c:pt>
                <c:pt idx="10">
                  <c:v>363</c:v>
                </c:pt>
                <c:pt idx="11">
                  <c:v>411</c:v>
                </c:pt>
                <c:pt idx="12">
                  <c:v>457</c:v>
                </c:pt>
                <c:pt idx="13">
                  <c:v>557</c:v>
                </c:pt>
                <c:pt idx="14">
                  <c:v>616</c:v>
                </c:pt>
                <c:pt idx="15">
                  <c:v>1435</c:v>
                </c:pt>
                <c:pt idx="16">
                  <c:v>2031</c:v>
                </c:pt>
                <c:pt idx="17">
                  <c:v>2094</c:v>
                </c:pt>
                <c:pt idx="18">
                  <c:v>2500</c:v>
                </c:pt>
                <c:pt idx="19">
                  <c:v>2931</c:v>
                </c:pt>
                <c:pt idx="20">
                  <c:v>2970</c:v>
                </c:pt>
                <c:pt idx="21">
                  <c:v>3140</c:v>
                </c:pt>
                <c:pt idx="22">
                  <c:v>3483</c:v>
                </c:pt>
                <c:pt idx="23">
                  <c:v>4034</c:v>
                </c:pt>
                <c:pt idx="24">
                  <c:v>4834</c:v>
                </c:pt>
                <c:pt idx="25">
                  <c:v>5508</c:v>
                </c:pt>
                <c:pt idx="26">
                  <c:v>10326</c:v>
                </c:pt>
                <c:pt idx="27">
                  <c:v>10730</c:v>
                </c:pt>
                <c:pt idx="28">
                  <c:v>11523</c:v>
                </c:pt>
                <c:pt idx="29">
                  <c:v>21100</c:v>
                </c:pt>
                <c:pt idx="30">
                  <c:v>21992</c:v>
                </c:pt>
                <c:pt idx="31">
                  <c:v>25932</c:v>
                </c:pt>
                <c:pt idx="32">
                  <c:v>70148</c:v>
                </c:pt>
                <c:pt idx="33">
                  <c:v>210158</c:v>
                </c:pt>
              </c:strCache>
            </c:strRef>
          </c:cat>
          <c:val>
            <c:numRef>
              <c:f>Sheet7!$D$4:$D$38</c:f>
              <c:numCache>
                <c:formatCode>General</c:formatCode>
                <c:ptCount val="34"/>
                <c:pt idx="0">
                  <c:v>0</c:v>
                </c:pt>
                <c:pt idx="1">
                  <c:v>0</c:v>
                </c:pt>
                <c:pt idx="2">
                  <c:v>0</c:v>
                </c:pt>
                <c:pt idx="3">
                  <c:v>1</c:v>
                </c:pt>
                <c:pt idx="4">
                  <c:v>0</c:v>
                </c:pt>
                <c:pt idx="5">
                  <c:v>0</c:v>
                </c:pt>
                <c:pt idx="6">
                  <c:v>0</c:v>
                </c:pt>
                <c:pt idx="7">
                  <c:v>0</c:v>
                </c:pt>
                <c:pt idx="8">
                  <c:v>4</c:v>
                </c:pt>
                <c:pt idx="9">
                  <c:v>0</c:v>
                </c:pt>
                <c:pt idx="10">
                  <c:v>0</c:v>
                </c:pt>
                <c:pt idx="11">
                  <c:v>4</c:v>
                </c:pt>
                <c:pt idx="12">
                  <c:v>4</c:v>
                </c:pt>
                <c:pt idx="13">
                  <c:v>4</c:v>
                </c:pt>
                <c:pt idx="14">
                  <c:v>4</c:v>
                </c:pt>
                <c:pt idx="15">
                  <c:v>6</c:v>
                </c:pt>
                <c:pt idx="16">
                  <c:v>16</c:v>
                </c:pt>
                <c:pt idx="17">
                  <c:v>7</c:v>
                </c:pt>
                <c:pt idx="18">
                  <c:v>23</c:v>
                </c:pt>
                <c:pt idx="19">
                  <c:v>44</c:v>
                </c:pt>
                <c:pt idx="20">
                  <c:v>0</c:v>
                </c:pt>
                <c:pt idx="21">
                  <c:v>56</c:v>
                </c:pt>
                <c:pt idx="22">
                  <c:v>13</c:v>
                </c:pt>
                <c:pt idx="23">
                  <c:v>40</c:v>
                </c:pt>
                <c:pt idx="24">
                  <c:v>56</c:v>
                </c:pt>
                <c:pt idx="25">
                  <c:v>278</c:v>
                </c:pt>
                <c:pt idx="26">
                  <c:v>169</c:v>
                </c:pt>
                <c:pt idx="27">
                  <c:v>300</c:v>
                </c:pt>
                <c:pt idx="28">
                  <c:v>167</c:v>
                </c:pt>
                <c:pt idx="29">
                  <c:v>276</c:v>
                </c:pt>
                <c:pt idx="30">
                  <c:v>888</c:v>
                </c:pt>
                <c:pt idx="31">
                  <c:v>119</c:v>
                </c:pt>
                <c:pt idx="32">
                  <c:v>1695</c:v>
                </c:pt>
                <c:pt idx="33">
                  <c:v>4174</c:v>
                </c:pt>
              </c:numCache>
            </c:numRef>
          </c:val>
          <c:smooth val="0"/>
          <c:extLst>
            <c:ext xmlns:c16="http://schemas.microsoft.com/office/drawing/2014/chart" uri="{C3380CC4-5D6E-409C-BE32-E72D297353CC}">
              <c16:uniqueId val="{00000002-4EDA-435F-BFBB-7E0D9CD1314D}"/>
            </c:ext>
          </c:extLst>
        </c:ser>
        <c:dLbls>
          <c:showLegendKey val="0"/>
          <c:showVal val="0"/>
          <c:showCatName val="0"/>
          <c:showSerName val="0"/>
          <c:showPercent val="0"/>
          <c:showBubbleSize val="0"/>
        </c:dLbls>
        <c:smooth val="0"/>
        <c:axId val="445747520"/>
        <c:axId val="445747848"/>
      </c:lineChart>
      <c:catAx>
        <c:axId val="4457475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747848"/>
        <c:crosses val="autoZero"/>
        <c:auto val="1"/>
        <c:lblAlgn val="ctr"/>
        <c:lblOffset val="100"/>
        <c:noMultiLvlLbl val="0"/>
      </c:catAx>
      <c:valAx>
        <c:axId val="445747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747520"/>
        <c:crosses val="autoZero"/>
        <c:crossBetween val="between"/>
      </c:valAx>
      <c:spPr>
        <a:noFill/>
        <a:ln>
          <a:noFill/>
        </a:ln>
        <a:effectLst/>
      </c:spPr>
    </c:plotArea>
    <c:legend>
      <c:legendPos val="r"/>
      <c:layout>
        <c:manualLayout>
          <c:xMode val="edge"/>
          <c:yMode val="edge"/>
          <c:x val="0.79259866599243889"/>
          <c:y val="0.33579760863225427"/>
          <c:w val="0.18905271015434996"/>
          <c:h val="0.350117381160688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anyalsis.xlsx]Sheet6!lab3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State-wise lab distribution  </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Sheet6!$W$4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Sheet6!$V$5:$V$39</c:f>
              <c:strCache>
                <c:ptCount val="34"/>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Manipur</c:v>
                </c:pt>
                <c:pt idx="21">
                  <c:v>Meghalaya</c:v>
                </c:pt>
                <c:pt idx="22">
                  <c:v>Mizoram</c:v>
                </c:pt>
                <c:pt idx="23">
                  <c:v>Odisha</c:v>
                </c:pt>
                <c:pt idx="24">
                  <c:v>Puducherry</c:v>
                </c:pt>
                <c:pt idx="25">
                  <c:v>Punjab</c:v>
                </c:pt>
                <c:pt idx="26">
                  <c:v>Rajasthan</c:v>
                </c:pt>
                <c:pt idx="27">
                  <c:v>Sikkim</c:v>
                </c:pt>
                <c:pt idx="28">
                  <c:v>Tamil Nadu</c:v>
                </c:pt>
                <c:pt idx="29">
                  <c:v>Telangana</c:v>
                </c:pt>
                <c:pt idx="30">
                  <c:v>Tripura</c:v>
                </c:pt>
                <c:pt idx="31">
                  <c:v>Uttar Pradesh</c:v>
                </c:pt>
                <c:pt idx="32">
                  <c:v>Uttarakhand</c:v>
                </c:pt>
                <c:pt idx="33">
                  <c:v>West Bengal</c:v>
                </c:pt>
              </c:strCache>
            </c:strRef>
          </c:cat>
          <c:val>
            <c:numRef>
              <c:f>Sheet6!$W$5:$W$39</c:f>
              <c:numCache>
                <c:formatCode>General</c:formatCode>
                <c:ptCount val="34"/>
                <c:pt idx="0">
                  <c:v>1</c:v>
                </c:pt>
                <c:pt idx="1">
                  <c:v>49</c:v>
                </c:pt>
                <c:pt idx="2">
                  <c:v>1</c:v>
                </c:pt>
                <c:pt idx="3">
                  <c:v>6</c:v>
                </c:pt>
                <c:pt idx="4">
                  <c:v>17</c:v>
                </c:pt>
                <c:pt idx="5">
                  <c:v>3</c:v>
                </c:pt>
                <c:pt idx="6">
                  <c:v>3</c:v>
                </c:pt>
                <c:pt idx="7">
                  <c:v>1</c:v>
                </c:pt>
                <c:pt idx="8">
                  <c:v>54</c:v>
                </c:pt>
                <c:pt idx="9">
                  <c:v>1</c:v>
                </c:pt>
                <c:pt idx="10">
                  <c:v>28</c:v>
                </c:pt>
                <c:pt idx="11">
                  <c:v>22</c:v>
                </c:pt>
                <c:pt idx="12">
                  <c:v>3</c:v>
                </c:pt>
                <c:pt idx="13">
                  <c:v>4</c:v>
                </c:pt>
                <c:pt idx="14">
                  <c:v>3</c:v>
                </c:pt>
                <c:pt idx="15">
                  <c:v>57</c:v>
                </c:pt>
                <c:pt idx="16">
                  <c:v>24</c:v>
                </c:pt>
                <c:pt idx="17">
                  <c:v>1</c:v>
                </c:pt>
                <c:pt idx="18">
                  <c:v>20</c:v>
                </c:pt>
                <c:pt idx="19">
                  <c:v>78</c:v>
                </c:pt>
                <c:pt idx="20">
                  <c:v>2</c:v>
                </c:pt>
                <c:pt idx="21">
                  <c:v>1</c:v>
                </c:pt>
                <c:pt idx="22">
                  <c:v>1</c:v>
                </c:pt>
                <c:pt idx="23">
                  <c:v>14</c:v>
                </c:pt>
                <c:pt idx="24">
                  <c:v>1</c:v>
                </c:pt>
                <c:pt idx="25">
                  <c:v>10</c:v>
                </c:pt>
                <c:pt idx="26">
                  <c:v>18</c:v>
                </c:pt>
                <c:pt idx="27">
                  <c:v>1</c:v>
                </c:pt>
                <c:pt idx="28">
                  <c:v>67</c:v>
                </c:pt>
                <c:pt idx="29">
                  <c:v>28</c:v>
                </c:pt>
                <c:pt idx="30">
                  <c:v>1</c:v>
                </c:pt>
                <c:pt idx="31">
                  <c:v>27</c:v>
                </c:pt>
                <c:pt idx="32">
                  <c:v>6</c:v>
                </c:pt>
                <c:pt idx="33">
                  <c:v>38</c:v>
                </c:pt>
              </c:numCache>
            </c:numRef>
          </c:val>
          <c:extLst>
            <c:ext xmlns:c16="http://schemas.microsoft.com/office/drawing/2014/chart" uri="{C3380CC4-5D6E-409C-BE32-E72D297353CC}">
              <c16:uniqueId val="{00000005-F95B-41CC-9BD2-CE71C841F0A3}"/>
            </c:ext>
          </c:extLst>
        </c:ser>
        <c:dLbls>
          <c:dLblPos val="outEnd"/>
          <c:showLegendKey val="0"/>
          <c:showVal val="1"/>
          <c:showCatName val="0"/>
          <c:showSerName val="0"/>
          <c:showPercent val="0"/>
          <c:showBubbleSize val="0"/>
        </c:dLbls>
        <c:gapWidth val="100"/>
        <c:overlap val="-24"/>
        <c:axId val="1042635072"/>
        <c:axId val="1042637040"/>
      </c:barChart>
      <c:catAx>
        <c:axId val="1042635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637040"/>
        <c:crosses val="autoZero"/>
        <c:auto val="1"/>
        <c:lblAlgn val="ctr"/>
        <c:lblOffset val="100"/>
        <c:noMultiLvlLbl val="0"/>
      </c:catAx>
      <c:valAx>
        <c:axId val="1042637040"/>
        <c:scaling>
          <c:orientation val="minMax"/>
        </c:scaling>
        <c:delete val="1"/>
        <c:axPos val="l"/>
        <c:numFmt formatCode="General" sourceLinked="1"/>
        <c:majorTickMark val="none"/>
        <c:minorTickMark val="none"/>
        <c:tickLblPos val="nextTo"/>
        <c:crossAx val="104263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State wise beds per population ratio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21515177513651E-2"/>
          <c:y val="9.9648353136081988E-2"/>
          <c:w val="0.89818278663577689"/>
          <c:h val="0.47032943113854569"/>
        </c:manualLayout>
      </c:layout>
      <c:barChart>
        <c:barDir val="col"/>
        <c:grouping val="clustered"/>
        <c:varyColors val="0"/>
        <c:ser>
          <c:idx val="0"/>
          <c:order val="0"/>
          <c:tx>
            <c:strRef>
              <c:f>pivot!$G$3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pivot!$F$4:$F$40</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pivot!$G$4:$G$40</c:f>
              <c:numCache>
                <c:formatCode>General</c:formatCode>
                <c:ptCount val="36"/>
                <c:pt idx="0">
                  <c:v>3.0492851718819385E-3</c:v>
                </c:pt>
                <c:pt idx="1">
                  <c:v>8.4652989909474944E-4</c:v>
                </c:pt>
                <c:pt idx="2">
                  <c:v>1.7069841088596233E-3</c:v>
                </c:pt>
                <c:pt idx="3">
                  <c:v>5.809378426470961E-4</c:v>
                </c:pt>
                <c:pt idx="4">
                  <c:v>1.4320440418841014E-4</c:v>
                </c:pt>
                <c:pt idx="5">
                  <c:v>2.1478990004263586E-3</c:v>
                </c:pt>
                <c:pt idx="6">
                  <c:v>4.6517549012538479E-4</c:v>
                </c:pt>
                <c:pt idx="7">
                  <c:v>9.8759910134456883E-4</c:v>
                </c:pt>
                <c:pt idx="8">
                  <c:v>1.3389074931821597E-3</c:v>
                </c:pt>
                <c:pt idx="9">
                  <c:v>1.94680314971427E-3</c:v>
                </c:pt>
                <c:pt idx="10">
                  <c:v>6.0729131445606973E-4</c:v>
                </c:pt>
                <c:pt idx="11">
                  <c:v>4.9466575142688028E-4</c:v>
                </c:pt>
                <c:pt idx="12">
                  <c:v>1.5372340596002507E-3</c:v>
                </c:pt>
                <c:pt idx="13">
                  <c:v>9.3718676204643475E-4</c:v>
                </c:pt>
                <c:pt idx="14">
                  <c:v>2.7567488358086576E-4</c:v>
                </c:pt>
                <c:pt idx="15">
                  <c:v>1.0352515349913104E-3</c:v>
                </c:pt>
                <c:pt idx="16">
                  <c:v>1.1601936546784129E-3</c:v>
                </c:pt>
                <c:pt idx="17">
                  <c:v>9.8175182481751821E-4</c:v>
                </c:pt>
                <c:pt idx="18">
                  <c:v>4.2653513874024787E-3</c:v>
                </c:pt>
                <c:pt idx="19">
                  <c:v>4.6111760190372677E-4</c:v>
                </c:pt>
                <c:pt idx="20">
                  <c:v>5.3590529431663014E-4</c:v>
                </c:pt>
                <c:pt idx="21">
                  <c:v>7.7595228739607612E-4</c:v>
                </c:pt>
                <c:pt idx="22">
                  <c:v>1.5238183834986748E-3</c:v>
                </c:pt>
                <c:pt idx="23">
                  <c:v>1.9636239685163954E-3</c:v>
                </c:pt>
                <c:pt idx="24">
                  <c:v>9.6638770140237409E-4</c:v>
                </c:pt>
                <c:pt idx="25">
                  <c:v>4.1711319076867613E-4</c:v>
                </c:pt>
                <c:pt idx="26">
                  <c:v>3.2176692551722703E-3</c:v>
                </c:pt>
                <c:pt idx="27">
                  <c:v>5.6698296362175308E-4</c:v>
                </c:pt>
                <c:pt idx="28">
                  <c:v>6.1045884970360449E-4</c:v>
                </c:pt>
                <c:pt idx="29">
                  <c:v>2.2151178311662573E-3</c:v>
                </c:pt>
                <c:pt idx="30">
                  <c:v>1.0405695147811351E-3</c:v>
                </c:pt>
                <c:pt idx="31">
                  <c:v>5.4767108161274728E-4</c:v>
                </c:pt>
                <c:pt idx="32">
                  <c:v>1.2673122446696537E-3</c:v>
                </c:pt>
                <c:pt idx="33">
                  <c:v>3.3674096236127875E-4</c:v>
                </c:pt>
                <c:pt idx="34">
                  <c:v>7.5210989330866092E-4</c:v>
                </c:pt>
                <c:pt idx="35">
                  <c:v>7.1064045615876615E-4</c:v>
                </c:pt>
              </c:numCache>
            </c:numRef>
          </c:val>
          <c:extLst>
            <c:ext xmlns:c16="http://schemas.microsoft.com/office/drawing/2014/chart" uri="{C3380CC4-5D6E-409C-BE32-E72D297353CC}">
              <c16:uniqueId val="{00000007-62E8-4E73-8BD7-D2F96312D196}"/>
            </c:ext>
          </c:extLst>
        </c:ser>
        <c:dLbls>
          <c:showLegendKey val="0"/>
          <c:showVal val="0"/>
          <c:showCatName val="0"/>
          <c:showSerName val="0"/>
          <c:showPercent val="0"/>
          <c:showBubbleSize val="0"/>
        </c:dLbls>
        <c:gapWidth val="73"/>
        <c:axId val="570228672"/>
        <c:axId val="570234904"/>
      </c:barChart>
      <c:catAx>
        <c:axId val="5702286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234904"/>
        <c:crosses val="autoZero"/>
        <c:auto val="1"/>
        <c:lblAlgn val="ctr"/>
        <c:lblOffset val="100"/>
        <c:noMultiLvlLbl val="0"/>
      </c:catAx>
      <c:valAx>
        <c:axId val="570234904"/>
        <c:scaling>
          <c:orientation val="minMax"/>
          <c:max val="6.0000000000000019E-3"/>
          <c:min val="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02286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anyalsis.xlsx]pivot!PivotTable2</c:name>
    <c:fmtId val="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IN" sz="1400">
                <a:latin typeface="Times New Roman" panose="02020603050405020304" pitchFamily="18" charset="0"/>
                <a:cs typeface="Times New Roman" panose="02020603050405020304" pitchFamily="18" charset="0"/>
              </a:rPr>
              <a:t>Total</a:t>
            </a:r>
            <a:r>
              <a:rPr lang="en-IN" sz="1400" baseline="0">
                <a:latin typeface="Times New Roman" panose="02020603050405020304" pitchFamily="18" charset="0"/>
                <a:cs typeface="Times New Roman" panose="02020603050405020304" pitchFamily="18" charset="0"/>
              </a:rPr>
              <a:t> testing with positive and negative results</a:t>
            </a:r>
            <a:endParaRPr lang="en-IN" sz="1400">
              <a:latin typeface="Times New Roman" panose="02020603050405020304" pitchFamily="18" charset="0"/>
              <a:cs typeface="Times New Roman" panose="02020603050405020304" pitchFamily="18" charset="0"/>
            </a:endParaRPr>
          </a:p>
        </c:rich>
      </c:tx>
      <c:layout>
        <c:manualLayout>
          <c:xMode val="edge"/>
          <c:yMode val="edge"/>
          <c:x val="0.13084138073219789"/>
          <c:y val="1.6576706380176354E-3"/>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M" sourceLinked="0"/>
          <c:spPr>
            <a:solidFill>
              <a:schemeClr val="accent2"/>
            </a:solidFill>
            <a:ln w="12700" cap="flat" cmpd="sng" algn="ctr">
              <a:solidFill>
                <a:schemeClr val="accent2">
                  <a:shade val="50000"/>
                </a:schemeClr>
              </a:solidFill>
              <a:prstDash val="solid"/>
              <a:miter lim="800000"/>
            </a:ln>
            <a:effectLst>
              <a:glow rad="7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M" sourceLinked="0"/>
          <c:spPr>
            <a:solidFill>
              <a:schemeClr val="accent4"/>
            </a:solidFill>
            <a:ln w="12700" cap="flat" cmpd="sng" algn="ctr">
              <a:solidFill>
                <a:schemeClr val="accent4">
                  <a:shade val="50000"/>
                </a:schemeClr>
              </a:solidFill>
              <a:prstDash val="solid"/>
              <a:miter lim="800000"/>
            </a:ln>
            <a:effectLst>
              <a:glow rad="101600">
                <a:schemeClr val="accent1">
                  <a:alpha val="40000"/>
                </a:schemeClr>
              </a:glow>
            </a:effectLst>
            <a:scene3d>
              <a:camera prst="orthographicFront"/>
              <a:lightRig rig="threePt" dir="t"/>
            </a:scene3d>
            <a:sp3d/>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M" sourceLinked="0"/>
          <c:spPr>
            <a:solidFill>
              <a:schemeClr val="accent6"/>
            </a:solidFill>
            <a:ln w="12700" cap="flat" cmpd="sng" algn="ctr">
              <a:solidFill>
                <a:schemeClr val="accent6">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05"/>
              <c:y val="-4.1666666666666581E-2"/>
            </c:manualLayout>
          </c:layout>
          <c:numFmt formatCode="#.00,,\M" sourceLinked="0"/>
          <c:spPr>
            <a:solidFill>
              <a:schemeClr val="accent6"/>
            </a:solidFill>
            <a:ln w="12700" cap="flat" cmpd="sng" algn="ctr">
              <a:solidFill>
                <a:schemeClr val="accent6">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55555555555555"/>
              <c:y val="-3.7037037037037035E-2"/>
            </c:manualLayout>
          </c:layout>
          <c:numFmt formatCode="#.00,,\M" sourceLinked="0"/>
          <c:spPr>
            <a:solidFill>
              <a:schemeClr val="accent4"/>
            </a:solidFill>
            <a:ln w="12700" cap="flat" cmpd="sng" algn="ctr">
              <a:solidFill>
                <a:schemeClr val="accent4">
                  <a:shade val="50000"/>
                </a:schemeClr>
              </a:solidFill>
              <a:prstDash val="solid"/>
              <a:miter lim="800000"/>
            </a:ln>
            <a:effectLst>
              <a:glow rad="101600">
                <a:schemeClr val="accent1">
                  <a:alpha val="40000"/>
                </a:schemeClr>
              </a:glow>
            </a:effectLst>
            <a:scene3d>
              <a:camera prst="orthographicFront"/>
              <a:lightRig rig="threePt" dir="t"/>
            </a:scene3d>
            <a:sp3d/>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2777777777777826E-2"/>
              <c:y val="-1.1573891805191021E-2"/>
            </c:manualLayout>
          </c:layout>
          <c:numFmt formatCode="#.00,,\M" sourceLinked="0"/>
          <c:spPr>
            <a:solidFill>
              <a:schemeClr val="accent2"/>
            </a:solidFill>
            <a:ln w="12700" cap="flat" cmpd="sng" algn="ctr">
              <a:solidFill>
                <a:schemeClr val="accent2">
                  <a:shade val="50000"/>
                </a:schemeClr>
              </a:solidFill>
              <a:prstDash val="solid"/>
              <a:miter lim="800000"/>
            </a:ln>
            <a:effectLst>
              <a:glow rad="76200">
                <a:schemeClr val="accent1">
                  <a:alpha val="40000"/>
                </a:schemeClr>
              </a:glo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0331955380577424"/>
                  <c:h val="0.17108814523184601"/>
                </c:manualLayout>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M" sourceLinked="0"/>
          <c:spPr>
            <a:solidFill>
              <a:schemeClr val="accent2"/>
            </a:solidFill>
            <a:ln w="12700" cap="flat" cmpd="sng" algn="ctr">
              <a:solidFill>
                <a:schemeClr val="accent2">
                  <a:shade val="50000"/>
                </a:schemeClr>
              </a:solidFill>
              <a:prstDash val="solid"/>
              <a:miter lim="800000"/>
            </a:ln>
            <a:effectLst>
              <a:glow rad="7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2777777777777826E-2"/>
              <c:y val="-1.1573891805191021E-2"/>
            </c:manualLayout>
          </c:layout>
          <c:numFmt formatCode="#.00,,\M" sourceLinked="0"/>
          <c:spPr>
            <a:solidFill>
              <a:schemeClr val="accent2"/>
            </a:solidFill>
            <a:ln w="12700" cap="flat" cmpd="sng" algn="ctr">
              <a:solidFill>
                <a:schemeClr val="accent2">
                  <a:shade val="50000"/>
                </a:schemeClr>
              </a:solidFill>
              <a:prstDash val="solid"/>
              <a:miter lim="800000"/>
            </a:ln>
            <a:effectLst>
              <a:glow rad="76200">
                <a:schemeClr val="accent1">
                  <a:alpha val="40000"/>
                </a:schemeClr>
              </a:glo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0331955380577424"/>
                  <c:h val="0.17108814523184601"/>
                </c:manualLayout>
              </c15:layout>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M" sourceLinked="0"/>
          <c:spPr>
            <a:solidFill>
              <a:schemeClr val="accent4"/>
            </a:solidFill>
            <a:ln w="12700" cap="flat" cmpd="sng" algn="ctr">
              <a:solidFill>
                <a:schemeClr val="accent4">
                  <a:shade val="50000"/>
                </a:schemeClr>
              </a:solidFill>
              <a:prstDash val="solid"/>
              <a:miter lim="800000"/>
            </a:ln>
            <a:effectLst>
              <a:glow rad="101600">
                <a:schemeClr val="accent1">
                  <a:alpha val="40000"/>
                </a:schemeClr>
              </a:glow>
            </a:effectLst>
            <a:scene3d>
              <a:camera prst="orthographicFront"/>
              <a:lightRig rig="threePt" dir="t"/>
            </a:scene3d>
            <a:sp3d/>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55555555555555"/>
              <c:y val="-3.7037037037037035E-2"/>
            </c:manualLayout>
          </c:layout>
          <c:numFmt formatCode="#.00,,\M" sourceLinked="0"/>
          <c:spPr>
            <a:solidFill>
              <a:schemeClr val="accent4"/>
            </a:solidFill>
            <a:ln w="12700" cap="flat" cmpd="sng" algn="ctr">
              <a:solidFill>
                <a:schemeClr val="accent4">
                  <a:shade val="50000"/>
                </a:schemeClr>
              </a:solidFill>
              <a:prstDash val="solid"/>
              <a:miter lim="800000"/>
            </a:ln>
            <a:effectLst>
              <a:glow rad="101600">
                <a:schemeClr val="accent1">
                  <a:alpha val="40000"/>
                </a:schemeClr>
              </a:glow>
            </a:effectLst>
            <a:scene3d>
              <a:camera prst="orthographicFront"/>
              <a:lightRig rig="threePt" dir="t"/>
            </a:scene3d>
            <a:sp3d/>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M" sourceLinked="0"/>
          <c:spPr>
            <a:solidFill>
              <a:schemeClr val="accent6"/>
            </a:solidFill>
            <a:ln w="12700" cap="flat" cmpd="sng" algn="ctr">
              <a:solidFill>
                <a:schemeClr val="accent6">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05"/>
              <c:y val="-4.1666666666666581E-2"/>
            </c:manualLayout>
          </c:layout>
          <c:numFmt formatCode="#.00,,\M" sourceLinked="0"/>
          <c:spPr>
            <a:solidFill>
              <a:schemeClr val="accent6"/>
            </a:solidFill>
            <a:ln w="12700" cap="flat" cmpd="sng" algn="ctr">
              <a:solidFill>
                <a:schemeClr val="accent6">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k" sourceLinked="0"/>
          <c:spPr>
            <a:solidFill>
              <a:schemeClr val="accent4"/>
            </a:solidFill>
            <a:ln w="12700" cap="flat" cmpd="sng" algn="ctr">
              <a:solidFill>
                <a:schemeClr val="accent4">
                  <a:shade val="50000"/>
                </a:schemeClr>
              </a:solidFill>
              <a:prstDash val="solid"/>
              <a:miter lim="800000"/>
            </a:ln>
            <a:effectLst>
              <a:glow rad="101600">
                <a:schemeClr val="accent1">
                  <a:alpha val="40000"/>
                </a:schemeClr>
              </a:glow>
            </a:effectLst>
            <a:scene3d>
              <a:camera prst="orthographicFront"/>
              <a:lightRig rig="threePt" dir="t"/>
            </a:scene3d>
            <a:sp3d/>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7551132983528528"/>
              <c:y val="2.3033471775756022E-2"/>
            </c:manualLayout>
          </c:layout>
          <c:numFmt formatCode="#.00,\k" sourceLinked="0"/>
          <c:spPr>
            <a:solidFill>
              <a:schemeClr val="accent4"/>
            </a:solidFill>
            <a:ln w="12700" cap="flat" cmpd="sng" algn="ctr">
              <a:solidFill>
                <a:schemeClr val="accent4">
                  <a:shade val="50000"/>
                </a:schemeClr>
              </a:solidFill>
              <a:prstDash val="solid"/>
              <a:miter lim="800000"/>
            </a:ln>
            <a:effectLst>
              <a:glow rad="101600">
                <a:schemeClr val="accent1">
                  <a:alpha val="40000"/>
                </a:schemeClr>
              </a:glow>
            </a:effectLst>
            <a:scene3d>
              <a:camera prst="orthographicFront"/>
              <a:lightRig rig="threePt" dir="t"/>
            </a:scene3d>
            <a:sp3d/>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9.0828522730491884E-2"/>
          <c:y val="0.17587317873626263"/>
          <c:w val="0.83485564304461946"/>
          <c:h val="0.80000801983085446"/>
        </c:manualLayout>
      </c:layout>
      <c:bar3DChart>
        <c:barDir val="col"/>
        <c:grouping val="clustered"/>
        <c:varyColors val="0"/>
        <c:ser>
          <c:idx val="0"/>
          <c:order val="0"/>
          <c:tx>
            <c:strRef>
              <c:f>pivot!$J$4</c:f>
              <c:strCache>
                <c:ptCount val="1"/>
                <c:pt idx="0">
                  <c:v>total sample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0-1634-4080-9F9A-FA3948C479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pivot!$J$5</c:f>
              <c:strCache>
                <c:ptCount val="1"/>
                <c:pt idx="0">
                  <c:v>Total</c:v>
                </c:pt>
              </c:strCache>
            </c:strRef>
          </c:cat>
          <c:val>
            <c:numRef>
              <c:f>pivot!$J$5</c:f>
              <c:numCache>
                <c:formatCode>_ * #,##0_ ;_ * \-#,##0_ ;_ * "-"??_ ;_ @_ </c:formatCode>
                <c:ptCount val="1"/>
                <c:pt idx="0">
                  <c:v>2712269</c:v>
                </c:pt>
              </c:numCache>
            </c:numRef>
          </c:val>
          <c:extLst>
            <c:ext xmlns:c16="http://schemas.microsoft.com/office/drawing/2014/chart" uri="{C3380CC4-5D6E-409C-BE32-E72D297353CC}">
              <c16:uniqueId val="{00000001-1634-4080-9F9A-FA3948C4791D}"/>
            </c:ext>
          </c:extLst>
        </c:ser>
        <c:ser>
          <c:idx val="1"/>
          <c:order val="1"/>
          <c:tx>
            <c:strRef>
              <c:f>pivot!$K$4</c:f>
              <c:strCache>
                <c:ptCount val="1"/>
                <c:pt idx="0">
                  <c:v>Positive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2-1634-4080-9F9A-FA3948C479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pivot!$J$5</c:f>
              <c:strCache>
                <c:ptCount val="1"/>
                <c:pt idx="0">
                  <c:v>Total</c:v>
                </c:pt>
              </c:strCache>
            </c:strRef>
          </c:cat>
          <c:val>
            <c:numRef>
              <c:f>pivot!$K$5</c:f>
              <c:numCache>
                <c:formatCode>_ * #,##0_ ;_ * \-#,##0_ ;_ * "-"??_ ;_ @_ </c:formatCode>
                <c:ptCount val="1"/>
                <c:pt idx="0">
                  <c:v>106461</c:v>
                </c:pt>
              </c:numCache>
            </c:numRef>
          </c:val>
          <c:extLst>
            <c:ext xmlns:c16="http://schemas.microsoft.com/office/drawing/2014/chart" uri="{C3380CC4-5D6E-409C-BE32-E72D297353CC}">
              <c16:uniqueId val="{00000003-1634-4080-9F9A-FA3948C4791D}"/>
            </c:ext>
          </c:extLst>
        </c:ser>
        <c:ser>
          <c:idx val="2"/>
          <c:order val="2"/>
          <c:tx>
            <c:strRef>
              <c:f>pivot!$L$4</c:f>
              <c:strCache>
                <c:ptCount val="1"/>
                <c:pt idx="0">
                  <c:v>negative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6-E712-4954-A17C-FA2FD9FCE1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pivot!$J$5</c:f>
              <c:strCache>
                <c:ptCount val="1"/>
                <c:pt idx="0">
                  <c:v>Total</c:v>
                </c:pt>
              </c:strCache>
            </c:strRef>
          </c:cat>
          <c:val>
            <c:numRef>
              <c:f>pivot!$L$5</c:f>
              <c:numCache>
                <c:formatCode>_ * #,##0_ ;_ * \-#,##0_ ;_ * "-"??_ ;_ @_ </c:formatCode>
                <c:ptCount val="1"/>
                <c:pt idx="0">
                  <c:v>2568674</c:v>
                </c:pt>
              </c:numCache>
            </c:numRef>
          </c:val>
          <c:extLst>
            <c:ext xmlns:c16="http://schemas.microsoft.com/office/drawing/2014/chart" uri="{C3380CC4-5D6E-409C-BE32-E72D297353CC}">
              <c16:uniqueId val="{00000005-E712-4954-A17C-FA2FD9FCE127}"/>
            </c:ext>
          </c:extLst>
        </c:ser>
        <c:dLbls>
          <c:showLegendKey val="0"/>
          <c:showVal val="1"/>
          <c:showCatName val="0"/>
          <c:showSerName val="0"/>
          <c:showPercent val="0"/>
          <c:showBubbleSize val="0"/>
        </c:dLbls>
        <c:gapWidth val="100"/>
        <c:shape val="box"/>
        <c:axId val="572587024"/>
        <c:axId val="572587352"/>
        <c:axId val="0"/>
      </c:bar3DChart>
      <c:catAx>
        <c:axId val="572587024"/>
        <c:scaling>
          <c:orientation val="minMax"/>
        </c:scaling>
        <c:delete val="1"/>
        <c:axPos val="b"/>
        <c:numFmt formatCode="General" sourceLinked="1"/>
        <c:majorTickMark val="none"/>
        <c:minorTickMark val="none"/>
        <c:tickLblPos val="nextTo"/>
        <c:crossAx val="572587352"/>
        <c:crosses val="autoZero"/>
        <c:auto val="1"/>
        <c:lblAlgn val="ctr"/>
        <c:lblOffset val="100"/>
        <c:noMultiLvlLbl val="0"/>
      </c:catAx>
      <c:valAx>
        <c:axId val="572587352"/>
        <c:scaling>
          <c:orientation val="minMax"/>
        </c:scaling>
        <c:delete val="1"/>
        <c:axPos val="l"/>
        <c:numFmt formatCode="_ * #,##0_ ;_ * \-#,##0_ ;_ * &quot;-&quot;??_ ;_ @_ " sourceLinked="1"/>
        <c:majorTickMark val="none"/>
        <c:minorTickMark val="none"/>
        <c:tickLblPos val="nextTo"/>
        <c:crossAx val="57258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cases analysis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pivot!$N$4</c:f>
              <c:strCache>
                <c:ptCount val="1"/>
                <c:pt idx="0">
                  <c:v>Total</c:v>
                </c:pt>
              </c:strCache>
            </c:strRef>
          </c:cat>
          <c:val>
            <c:numRef>
              <c:f>pivot!$N$4</c:f>
              <c:numCache>
                <c:formatCode>_ * #,##0_ ;_ * \-#,##0_ ;_ * "-"??_ ;_ @_ </c:formatCode>
                <c:ptCount val="1"/>
                <c:pt idx="0">
                  <c:v>145278</c:v>
                </c:pt>
              </c:numCache>
            </c:numRef>
          </c:val>
          <c:extLst>
            <c:ext xmlns:c16="http://schemas.microsoft.com/office/drawing/2014/chart" uri="{C3380CC4-5D6E-409C-BE32-E72D297353CC}">
              <c16:uniqueId val="{00000000-AC96-4532-AEC1-6B05859EFEE6}"/>
            </c:ext>
          </c:extLst>
        </c:ser>
        <c:ser>
          <c:idx val="1"/>
          <c:order val="1"/>
          <c:tx>
            <c:strRef>
              <c:f>pivot!$O$3</c:f>
              <c:strCache>
                <c:ptCount val="1"/>
                <c:pt idx="0">
                  <c:v> Recoverd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pivot!$N$4</c:f>
              <c:strCache>
                <c:ptCount val="1"/>
                <c:pt idx="0">
                  <c:v>Total</c:v>
                </c:pt>
              </c:strCache>
            </c:strRef>
          </c:cat>
          <c:val>
            <c:numRef>
              <c:f>pivot!$O$4</c:f>
              <c:numCache>
                <c:formatCode>_ * #,##0_ ;_ * \-#,##0_ ;_ * "-"??_ ;_ @_ </c:formatCode>
                <c:ptCount val="1"/>
                <c:pt idx="0">
                  <c:v>60706</c:v>
                </c:pt>
              </c:numCache>
            </c:numRef>
          </c:val>
          <c:extLst>
            <c:ext xmlns:c16="http://schemas.microsoft.com/office/drawing/2014/chart" uri="{C3380CC4-5D6E-409C-BE32-E72D297353CC}">
              <c16:uniqueId val="{00000001-AC96-4532-AEC1-6B05859EFEE6}"/>
            </c:ext>
          </c:extLst>
        </c:ser>
        <c:ser>
          <c:idx val="2"/>
          <c:order val="2"/>
          <c:tx>
            <c:strRef>
              <c:f>pivot!$P$3</c:f>
              <c:strCache>
                <c:ptCount val="1"/>
                <c:pt idx="0">
                  <c:v>deaths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pivot!$N$4</c:f>
              <c:strCache>
                <c:ptCount val="1"/>
                <c:pt idx="0">
                  <c:v>Total</c:v>
                </c:pt>
              </c:strCache>
            </c:strRef>
          </c:cat>
          <c:val>
            <c:numRef>
              <c:f>pivot!$P$4</c:f>
              <c:numCache>
                <c:formatCode>_ * #,##0_ ;_ * \-#,##0_ ;_ * "-"??_ ;_ @_ </c:formatCode>
                <c:ptCount val="1"/>
                <c:pt idx="0">
                  <c:v>4174</c:v>
                </c:pt>
              </c:numCache>
            </c:numRef>
          </c:val>
          <c:extLst>
            <c:ext xmlns:c16="http://schemas.microsoft.com/office/drawing/2014/chart" uri="{C3380CC4-5D6E-409C-BE32-E72D297353CC}">
              <c16:uniqueId val="{00000005-A74B-4182-8AAC-D78BEA5C049C}"/>
            </c:ext>
          </c:extLst>
        </c:ser>
        <c:dLbls>
          <c:showLegendKey val="0"/>
          <c:showVal val="1"/>
          <c:showCatName val="0"/>
          <c:showSerName val="0"/>
          <c:showPercent val="0"/>
          <c:showBubbleSize val="0"/>
        </c:dLbls>
        <c:gapWidth val="100"/>
        <c:overlap val="-24"/>
        <c:axId val="942919624"/>
        <c:axId val="942916672"/>
      </c:barChart>
      <c:catAx>
        <c:axId val="942919624"/>
        <c:scaling>
          <c:orientation val="minMax"/>
        </c:scaling>
        <c:delete val="1"/>
        <c:axPos val="b"/>
        <c:numFmt formatCode="General" sourceLinked="1"/>
        <c:majorTickMark val="none"/>
        <c:minorTickMark val="none"/>
        <c:tickLblPos val="nextTo"/>
        <c:crossAx val="942916672"/>
        <c:crosses val="autoZero"/>
        <c:auto val="1"/>
        <c:lblAlgn val="ctr"/>
        <c:lblOffset val="100"/>
        <c:noMultiLvlLbl val="0"/>
      </c:catAx>
      <c:valAx>
        <c:axId val="942916672"/>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4291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anyalsis.xlsx]age vs cases!PivotTable1</c:name>
    <c:fmtId val="6"/>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a:solidFill>
                  <a:schemeClr val="bg1"/>
                </a:solidFill>
              </a:rPr>
              <a:t> TotalCases Vs</a:t>
            </a:r>
            <a:r>
              <a:rPr lang="en-IN" baseline="0">
                <a:solidFill>
                  <a:schemeClr val="bg1"/>
                </a:solidFill>
              </a:rPr>
              <a:t> Age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'age vs cases'!$B$3</c:f>
              <c:strCache>
                <c:ptCount val="1"/>
                <c:pt idx="0">
                  <c:v>Sum of TotalCases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AB-443B-B506-B28039A64E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AB-443B-B506-B28039A64E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AAB-443B-B506-B28039A64E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AAB-443B-B506-B28039A64E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AAB-443B-B506-B28039A64E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AAB-443B-B506-B28039A64E2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AAB-443B-B506-B28039A64E2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AAB-443B-B506-B28039A64E2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AAB-443B-B506-B28039A64E2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AAB-443B-B506-B28039A64E2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AAB-443B-B506-B28039A64E22}"/>
              </c:ext>
            </c:extLst>
          </c:dPt>
          <c:dLbls>
            <c:numFmt formatCode="0.0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vs cases'!$A$4:$A$14</c:f>
              <c:strCache>
                <c:ptCount val="10"/>
                <c:pt idx="0">
                  <c:v>&gt;=80</c:v>
                </c:pt>
                <c:pt idx="1">
                  <c:v>0-9</c:v>
                </c:pt>
                <c:pt idx="2">
                  <c:v>10-19</c:v>
                </c:pt>
                <c:pt idx="3">
                  <c:v>20-29</c:v>
                </c:pt>
                <c:pt idx="4">
                  <c:v>30-39</c:v>
                </c:pt>
                <c:pt idx="5">
                  <c:v>40-49</c:v>
                </c:pt>
                <c:pt idx="6">
                  <c:v>50-59</c:v>
                </c:pt>
                <c:pt idx="7">
                  <c:v>60-69</c:v>
                </c:pt>
                <c:pt idx="8">
                  <c:v>70-79</c:v>
                </c:pt>
                <c:pt idx="9">
                  <c:v>Missing</c:v>
                </c:pt>
              </c:strCache>
            </c:strRef>
          </c:cat>
          <c:val>
            <c:numRef>
              <c:f>'age vs cases'!$B$4:$B$14</c:f>
              <c:numCache>
                <c:formatCode>General</c:formatCode>
                <c:ptCount val="10"/>
                <c:pt idx="0">
                  <c:v>510</c:v>
                </c:pt>
                <c:pt idx="1">
                  <c:v>22</c:v>
                </c:pt>
                <c:pt idx="2">
                  <c:v>227</c:v>
                </c:pt>
                <c:pt idx="3">
                  <c:v>8172</c:v>
                </c:pt>
                <c:pt idx="4">
                  <c:v>35146</c:v>
                </c:pt>
                <c:pt idx="5">
                  <c:v>21112</c:v>
                </c:pt>
                <c:pt idx="6">
                  <c:v>1777</c:v>
                </c:pt>
                <c:pt idx="7">
                  <c:v>1689</c:v>
                </c:pt>
                <c:pt idx="8">
                  <c:v>568</c:v>
                </c:pt>
                <c:pt idx="9">
                  <c:v>3329</c:v>
                </c:pt>
              </c:numCache>
            </c:numRef>
          </c:val>
          <c:extLst>
            <c:ext xmlns:c16="http://schemas.microsoft.com/office/drawing/2014/chart" uri="{C3380CC4-5D6E-409C-BE32-E72D297353CC}">
              <c16:uniqueId val="{00000016-6AAB-443B-B506-B28039A64E22}"/>
            </c:ext>
          </c:extLst>
        </c:ser>
        <c:ser>
          <c:idx val="1"/>
          <c:order val="1"/>
          <c:tx>
            <c:strRef>
              <c:f>'age vs cases'!$C$3</c:f>
              <c:strCache>
                <c:ptCount val="1"/>
                <c:pt idx="0">
                  <c:v>Sum of 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6AAB-443B-B506-B28039A64E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6AAB-443B-B506-B28039A64E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6AAB-443B-B506-B28039A64E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6AAB-443B-B506-B28039A64E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6AAB-443B-B506-B28039A64E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6AAB-443B-B506-B28039A64E2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6AAB-443B-B506-B28039A64E2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6AAB-443B-B506-B28039A64E2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6AAB-443B-B506-B28039A64E2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6AAB-443B-B506-B28039A64E2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6AAB-443B-B506-B28039A64E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vs cases'!$A$4:$A$14</c:f>
              <c:strCache>
                <c:ptCount val="10"/>
                <c:pt idx="0">
                  <c:v>&gt;=80</c:v>
                </c:pt>
                <c:pt idx="1">
                  <c:v>0-9</c:v>
                </c:pt>
                <c:pt idx="2">
                  <c:v>10-19</c:v>
                </c:pt>
                <c:pt idx="3">
                  <c:v>20-29</c:v>
                </c:pt>
                <c:pt idx="4">
                  <c:v>30-39</c:v>
                </c:pt>
                <c:pt idx="5">
                  <c:v>40-49</c:v>
                </c:pt>
                <c:pt idx="6">
                  <c:v>50-59</c:v>
                </c:pt>
                <c:pt idx="7">
                  <c:v>60-69</c:v>
                </c:pt>
                <c:pt idx="8">
                  <c:v>70-79</c:v>
                </c:pt>
                <c:pt idx="9">
                  <c:v>Missing</c:v>
                </c:pt>
              </c:strCache>
            </c:strRef>
          </c:cat>
          <c:val>
            <c:numRef>
              <c:f>'age vs cases'!$C$4:$C$14</c:f>
              <c:numCache>
                <c:formatCode>0.00%</c:formatCode>
                <c:ptCount val="10"/>
                <c:pt idx="0">
                  <c:v>7.0294409526959973E-3</c:v>
                </c:pt>
                <c:pt idx="1">
                  <c:v>3.0323078619472931E-4</c:v>
                </c:pt>
                <c:pt idx="2">
                  <c:v>3.128790384827434E-3</c:v>
                </c:pt>
                <c:pt idx="3">
                  <c:v>0.11263645385378762</c:v>
                </c:pt>
                <c:pt idx="4">
                  <c:v>0.48442496416363434</c:v>
                </c:pt>
                <c:pt idx="5">
                  <c:v>0.29099128900650567</c:v>
                </c:pt>
                <c:pt idx="6">
                  <c:v>2.4492777594001543E-2</c:v>
                </c:pt>
                <c:pt idx="7">
                  <c:v>2.3279854449222627E-2</c:v>
                </c:pt>
                <c:pt idx="8">
                  <c:v>7.8288675708457385E-3</c:v>
                </c:pt>
                <c:pt idx="9">
                  <c:v>4.5884331238284268E-2</c:v>
                </c:pt>
              </c:numCache>
            </c:numRef>
          </c:val>
          <c:extLst>
            <c:ext xmlns:c16="http://schemas.microsoft.com/office/drawing/2014/chart" uri="{C3380CC4-5D6E-409C-BE32-E72D297353CC}">
              <c16:uniqueId val="{0000002D-6AAB-443B-B506-B28039A64E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1"/>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8423">
          <a:schemeClr val="bg2">
            <a:lumMod val="50000"/>
          </a:schemeClr>
        </a:gs>
        <a:gs pos="42846">
          <a:schemeClr val="tx1">
            <a:lumMod val="50000"/>
            <a:lumOff val="50000"/>
          </a:schemeClr>
        </a:gs>
        <a:gs pos="0">
          <a:schemeClr val="tx1">
            <a:lumMod val="50000"/>
            <a:lumOff val="50000"/>
          </a:schemeClr>
        </a:gs>
        <a:gs pos="100000">
          <a:schemeClr val="tx1">
            <a:lumMod val="50000"/>
            <a:lumOff val="50000"/>
          </a:schemeClr>
        </a:gs>
        <a:gs pos="66656">
          <a:schemeClr val="bg2">
            <a:lumMod val="25000"/>
          </a:schemeClr>
        </a:gs>
        <a:gs pos="83000">
          <a:schemeClr val="bg2">
            <a:lumMod val="25000"/>
          </a:schemeClr>
        </a:gs>
        <a:gs pos="100000">
          <a:schemeClr val="bg2">
            <a:lumMod val="2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anyalsis.xlsx]pivot!PivotTable6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spread of corona virus in india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pivot!$W$5</c:f>
              <c:strCache>
                <c:ptCount val="1"/>
                <c:pt idx="0">
                  <c:v>Total</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pivot!$V$6:$V$57</c:f>
              <c:strCache>
                <c:ptCount val="51"/>
                <c:pt idx="0">
                  <c:v>16-02-2020</c:v>
                </c:pt>
                <c:pt idx="1">
                  <c:v>01-04-2020</c:v>
                </c:pt>
                <c:pt idx="2">
                  <c:v>02-04-2020</c:v>
                </c:pt>
                <c:pt idx="3">
                  <c:v>03-04-2020</c:v>
                </c:pt>
                <c:pt idx="4">
                  <c:v>04-04-2020</c:v>
                </c:pt>
                <c:pt idx="5">
                  <c:v>05-04-2020</c:v>
                </c:pt>
                <c:pt idx="6">
                  <c:v>06-04-2020</c:v>
                </c:pt>
                <c:pt idx="7">
                  <c:v>07-04-2020</c:v>
                </c:pt>
                <c:pt idx="8">
                  <c:v>08-04-2020</c:v>
                </c:pt>
                <c:pt idx="9">
                  <c:v>09-04-2020</c:v>
                </c:pt>
                <c:pt idx="10">
                  <c:v>10-04-2020</c:v>
                </c:pt>
                <c:pt idx="11">
                  <c:v>11-04-2020</c:v>
                </c:pt>
                <c:pt idx="12">
                  <c:v>12-04-2020</c:v>
                </c:pt>
                <c:pt idx="13">
                  <c:v>13-04-2020</c:v>
                </c:pt>
                <c:pt idx="14">
                  <c:v>14-04-2020</c:v>
                </c:pt>
                <c:pt idx="15">
                  <c:v>15-04-2020</c:v>
                </c:pt>
                <c:pt idx="16">
                  <c:v>16-04-2020</c:v>
                </c:pt>
                <c:pt idx="17">
                  <c:v>17-04-2020</c:v>
                </c:pt>
                <c:pt idx="18">
                  <c:v>18-04-2020</c:v>
                </c:pt>
                <c:pt idx="19">
                  <c:v>19-04-2020</c:v>
                </c:pt>
                <c:pt idx="20">
                  <c:v>20-04-2020</c:v>
                </c:pt>
                <c:pt idx="21">
                  <c:v>21-04-2020</c:v>
                </c:pt>
                <c:pt idx="22">
                  <c:v>22-04-2020</c:v>
                </c:pt>
                <c:pt idx="23">
                  <c:v>23-04-2020</c:v>
                </c:pt>
                <c:pt idx="24">
                  <c:v>24-04-2020</c:v>
                </c:pt>
                <c:pt idx="25">
                  <c:v>25-04-2020</c:v>
                </c:pt>
                <c:pt idx="26">
                  <c:v>26-04-2020</c:v>
                </c:pt>
                <c:pt idx="27">
                  <c:v>27-04-2020</c:v>
                </c:pt>
                <c:pt idx="28">
                  <c:v>28-04-2020</c:v>
                </c:pt>
                <c:pt idx="29">
                  <c:v>29-04-2020</c:v>
                </c:pt>
                <c:pt idx="30">
                  <c:v>30-04-2020</c:v>
                </c:pt>
                <c:pt idx="31">
                  <c:v>01-05-2020</c:v>
                </c:pt>
                <c:pt idx="32">
                  <c:v>02-05-2020</c:v>
                </c:pt>
                <c:pt idx="33">
                  <c:v>03-05-2020</c:v>
                </c:pt>
                <c:pt idx="34">
                  <c:v>04-05-2020</c:v>
                </c:pt>
                <c:pt idx="35">
                  <c:v>05-05-2020</c:v>
                </c:pt>
                <c:pt idx="36">
                  <c:v>06-05-2020</c:v>
                </c:pt>
                <c:pt idx="37">
                  <c:v>07-05-2020</c:v>
                </c:pt>
                <c:pt idx="38">
                  <c:v>08-05-2020</c:v>
                </c:pt>
                <c:pt idx="39">
                  <c:v>09-05-2020</c:v>
                </c:pt>
                <c:pt idx="40">
                  <c:v>10-05-2020</c:v>
                </c:pt>
                <c:pt idx="41">
                  <c:v>11-05-2020</c:v>
                </c:pt>
                <c:pt idx="42">
                  <c:v>12-05-2020</c:v>
                </c:pt>
                <c:pt idx="43">
                  <c:v>13-05-2020</c:v>
                </c:pt>
                <c:pt idx="44">
                  <c:v>14-05-2020</c:v>
                </c:pt>
                <c:pt idx="45">
                  <c:v>15-05-2020</c:v>
                </c:pt>
                <c:pt idx="46">
                  <c:v>16-05-2020</c:v>
                </c:pt>
                <c:pt idx="47">
                  <c:v>17-05-2020</c:v>
                </c:pt>
                <c:pt idx="48">
                  <c:v>18-05-2020</c:v>
                </c:pt>
                <c:pt idx="49">
                  <c:v>19-05-2020</c:v>
                </c:pt>
                <c:pt idx="50">
                  <c:v>20-05-2020</c:v>
                </c:pt>
              </c:strCache>
            </c:strRef>
          </c:cat>
          <c:val>
            <c:numRef>
              <c:f>pivot!$W$6:$W$57</c:f>
              <c:numCache>
                <c:formatCode>General</c:formatCode>
                <c:ptCount val="51"/>
                <c:pt idx="0">
                  <c:v>7</c:v>
                </c:pt>
                <c:pt idx="1">
                  <c:v>302</c:v>
                </c:pt>
                <c:pt idx="2">
                  <c:v>510</c:v>
                </c:pt>
                <c:pt idx="3">
                  <c:v>898</c:v>
                </c:pt>
                <c:pt idx="4">
                  <c:v>306</c:v>
                </c:pt>
                <c:pt idx="5">
                  <c:v>16330</c:v>
                </c:pt>
                <c:pt idx="6">
                  <c:v>1196</c:v>
                </c:pt>
                <c:pt idx="7">
                  <c:v>2974</c:v>
                </c:pt>
                <c:pt idx="8">
                  <c:v>2473</c:v>
                </c:pt>
                <c:pt idx="9">
                  <c:v>4681</c:v>
                </c:pt>
                <c:pt idx="10">
                  <c:v>6490</c:v>
                </c:pt>
                <c:pt idx="11">
                  <c:v>7830</c:v>
                </c:pt>
                <c:pt idx="12">
                  <c:v>8380</c:v>
                </c:pt>
                <c:pt idx="13">
                  <c:v>9389</c:v>
                </c:pt>
                <c:pt idx="14">
                  <c:v>10408</c:v>
                </c:pt>
                <c:pt idx="15">
                  <c:v>11409</c:v>
                </c:pt>
                <c:pt idx="16">
                  <c:v>12341</c:v>
                </c:pt>
                <c:pt idx="17">
                  <c:v>13437</c:v>
                </c:pt>
                <c:pt idx="18">
                  <c:v>14481</c:v>
                </c:pt>
                <c:pt idx="19">
                  <c:v>16723</c:v>
                </c:pt>
                <c:pt idx="20">
                  <c:v>17147</c:v>
                </c:pt>
                <c:pt idx="21">
                  <c:v>18533</c:v>
                </c:pt>
                <c:pt idx="22">
                  <c:v>19912</c:v>
                </c:pt>
                <c:pt idx="23">
                  <c:v>20749</c:v>
                </c:pt>
                <c:pt idx="24">
                  <c:v>22995</c:v>
                </c:pt>
                <c:pt idx="25">
                  <c:v>24387</c:v>
                </c:pt>
                <c:pt idx="26">
                  <c:v>26643</c:v>
                </c:pt>
                <c:pt idx="27">
                  <c:v>27787</c:v>
                </c:pt>
                <c:pt idx="28">
                  <c:v>30513</c:v>
                </c:pt>
                <c:pt idx="29">
                  <c:v>32403</c:v>
                </c:pt>
                <c:pt idx="30">
                  <c:v>29634</c:v>
                </c:pt>
                <c:pt idx="31">
                  <c:v>30619</c:v>
                </c:pt>
                <c:pt idx="32">
                  <c:v>37706</c:v>
                </c:pt>
                <c:pt idx="33">
                  <c:v>40611</c:v>
                </c:pt>
                <c:pt idx="34">
                  <c:v>43677</c:v>
                </c:pt>
                <c:pt idx="35">
                  <c:v>47218</c:v>
                </c:pt>
                <c:pt idx="36">
                  <c:v>50486</c:v>
                </c:pt>
                <c:pt idx="37">
                  <c:v>53803</c:v>
                </c:pt>
                <c:pt idx="38">
                  <c:v>57259</c:v>
                </c:pt>
                <c:pt idx="39">
                  <c:v>60403</c:v>
                </c:pt>
                <c:pt idx="40">
                  <c:v>63878</c:v>
                </c:pt>
                <c:pt idx="41">
                  <c:v>69312</c:v>
                </c:pt>
                <c:pt idx="42">
                  <c:v>71737</c:v>
                </c:pt>
                <c:pt idx="43">
                  <c:v>74837</c:v>
                </c:pt>
                <c:pt idx="44">
                  <c:v>78722</c:v>
                </c:pt>
                <c:pt idx="45">
                  <c:v>82498</c:v>
                </c:pt>
                <c:pt idx="46">
                  <c:v>86615</c:v>
                </c:pt>
                <c:pt idx="47">
                  <c:v>92896</c:v>
                </c:pt>
                <c:pt idx="48">
                  <c:v>96359</c:v>
                </c:pt>
                <c:pt idx="49">
                  <c:v>101710</c:v>
                </c:pt>
                <c:pt idx="50">
                  <c:v>106461</c:v>
                </c:pt>
              </c:numCache>
            </c:numRef>
          </c:val>
          <c:smooth val="0"/>
          <c:extLst>
            <c:ext xmlns:c16="http://schemas.microsoft.com/office/drawing/2014/chart" uri="{C3380CC4-5D6E-409C-BE32-E72D297353CC}">
              <c16:uniqueId val="{00000002-F70E-44C6-BE7E-C40FE43B7F9B}"/>
            </c:ext>
          </c:extLst>
        </c:ser>
        <c:dLbls>
          <c:showLegendKey val="0"/>
          <c:showVal val="1"/>
          <c:showCatName val="0"/>
          <c:showSerName val="0"/>
          <c:showPercent val="0"/>
          <c:showBubbleSize val="0"/>
        </c:dLbls>
        <c:smooth val="0"/>
        <c:axId val="757473328"/>
        <c:axId val="757476280"/>
      </c:lineChart>
      <c:catAx>
        <c:axId val="757473328"/>
        <c:scaling>
          <c:orientation val="minMax"/>
        </c:scaling>
        <c:delete val="0"/>
        <c:axPos val="b"/>
        <c:numFmt formatCode="[$-409]mmm/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476280"/>
        <c:crosses val="autoZero"/>
        <c:auto val="1"/>
        <c:lblAlgn val="ctr"/>
        <c:lblOffset val="100"/>
        <c:noMultiLvlLbl val="0"/>
      </c:catAx>
      <c:valAx>
        <c:axId val="757476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47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 anyalsis.xlsx]Sheet6!COUNTRIES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india vs rest</a:t>
            </a:r>
            <a:r>
              <a:rPr lang="en-US" baseline="0"/>
              <a:t> of countries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180402449693787"/>
          <c:y val="0.17171296296296296"/>
          <c:w val="0.7446959755030621"/>
          <c:h val="0.72088764946048411"/>
        </c:manualLayout>
      </c:layout>
      <c:barChart>
        <c:barDir val="bar"/>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69-4CA2-9E38-4B817BA319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Sheet6!$A$4:$A$14</c:f>
              <c:strCache>
                <c:ptCount val="10"/>
                <c:pt idx="0">
                  <c:v>Brazil</c:v>
                </c:pt>
                <c:pt idx="1">
                  <c:v>France</c:v>
                </c:pt>
                <c:pt idx="2">
                  <c:v>Germany</c:v>
                </c:pt>
                <c:pt idx="3">
                  <c:v>India</c:v>
                </c:pt>
                <c:pt idx="4">
                  <c:v>Italy</c:v>
                </c:pt>
                <c:pt idx="5">
                  <c:v>Russia</c:v>
                </c:pt>
                <c:pt idx="6">
                  <c:v>Turkey</c:v>
                </c:pt>
                <c:pt idx="7">
                  <c:v>United Kingdom</c:v>
                </c:pt>
                <c:pt idx="8">
                  <c:v>United States</c:v>
                </c:pt>
                <c:pt idx="9">
                  <c:v>World</c:v>
                </c:pt>
              </c:strCache>
            </c:strRef>
          </c:cat>
          <c:val>
            <c:numRef>
              <c:f>Sheet6!$B$4:$B$14</c:f>
              <c:numCache>
                <c:formatCode>_ * #,##0_ ;_ * \-#,##0_ ;_ * "-"??_ ;_ @_ </c:formatCode>
                <c:ptCount val="10"/>
                <c:pt idx="0">
                  <c:v>374898</c:v>
                </c:pt>
                <c:pt idx="1">
                  <c:v>145279</c:v>
                </c:pt>
                <c:pt idx="2">
                  <c:v>179002</c:v>
                </c:pt>
                <c:pt idx="3">
                  <c:v>145380</c:v>
                </c:pt>
                <c:pt idx="4">
                  <c:v>230158</c:v>
                </c:pt>
                <c:pt idx="5">
                  <c:v>353427</c:v>
                </c:pt>
                <c:pt idx="6">
                  <c:v>157814</c:v>
                </c:pt>
                <c:pt idx="7">
                  <c:v>261184</c:v>
                </c:pt>
                <c:pt idx="8">
                  <c:v>1662302</c:v>
                </c:pt>
                <c:pt idx="9">
                  <c:v>5459526</c:v>
                </c:pt>
              </c:numCache>
            </c:numRef>
          </c:val>
          <c:extLst>
            <c:ext xmlns:c16="http://schemas.microsoft.com/office/drawing/2014/chart" uri="{C3380CC4-5D6E-409C-BE32-E72D297353CC}">
              <c16:uniqueId val="{00000002-1C69-4CA2-9E38-4B817BA31947}"/>
            </c:ext>
          </c:extLst>
        </c:ser>
        <c:dLbls>
          <c:dLblPos val="outEnd"/>
          <c:showLegendKey val="0"/>
          <c:showVal val="1"/>
          <c:showCatName val="0"/>
          <c:showSerName val="0"/>
          <c:showPercent val="0"/>
          <c:showBubbleSize val="0"/>
        </c:dLbls>
        <c:gapWidth val="115"/>
        <c:overlap val="-20"/>
        <c:axId val="757632616"/>
        <c:axId val="739206704"/>
      </c:barChart>
      <c:catAx>
        <c:axId val="7576326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206704"/>
        <c:crosses val="autoZero"/>
        <c:auto val="1"/>
        <c:lblAlgn val="ctr"/>
        <c:lblOffset val="100"/>
        <c:noMultiLvlLbl val="0"/>
      </c:catAx>
      <c:valAx>
        <c:axId val="739206704"/>
        <c:scaling>
          <c:orientation val="minMax"/>
        </c:scaling>
        <c:delete val="0"/>
        <c:axPos val="b"/>
        <c:majorGridlines>
          <c:spPr>
            <a:ln w="9525" cap="flat" cmpd="sng" algn="ctr">
              <a:solidFill>
                <a:schemeClr val="lt1">
                  <a:lumMod val="95000"/>
                  <a:alpha val="10000"/>
                </a:schemeClr>
              </a:solidFill>
              <a:round/>
            </a:ln>
            <a:effectLst/>
          </c:spPr>
        </c:majorGridlines>
        <c:numFmt formatCode="#.0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632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Maharashtra</a:t>
            </a:r>
            <a:r>
              <a:rPr lang="en-US" baseline="0"/>
              <a:t> vs ROI</a:t>
            </a:r>
            <a:endParaRPr lang="en-US"/>
          </a:p>
        </c:rich>
      </c:tx>
      <c:layout>
        <c:manualLayout>
          <c:xMode val="edge"/>
          <c:yMode val="edge"/>
          <c:x val="0.2139665315402406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 data 1'!$AK$9</c:f>
              <c:strCache>
                <c:ptCount val="1"/>
                <c:pt idx="0">
                  <c:v>confirmed</c:v>
                </c:pt>
              </c:strCache>
            </c:strRef>
          </c:tx>
          <c:spPr>
            <a:scene3d>
              <a:camera prst="orthographicFront"/>
              <a:lightRig rig="threePt" dir="t"/>
            </a:scene3d>
            <a:sp3d>
              <a:bevelT w="139700" prst="cross"/>
              <a:bevelB w="101600" prst="rible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prst="cross"/>
                <a:bevelB w="101600" prst="riblet"/>
              </a:sp3d>
            </c:spPr>
            <c:extLst>
              <c:ext xmlns:c16="http://schemas.microsoft.com/office/drawing/2014/chart" uri="{C3380CC4-5D6E-409C-BE32-E72D297353CC}">
                <c16:uniqueId val="{00000001-0126-4FDA-B110-21880429AF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prst="cross"/>
                <a:bevelB w="101600" prst="riblet"/>
              </a:sp3d>
            </c:spPr>
            <c:extLst>
              <c:ext xmlns:c16="http://schemas.microsoft.com/office/drawing/2014/chart" uri="{C3380CC4-5D6E-409C-BE32-E72D297353CC}">
                <c16:uniqueId val="{00000003-0126-4FDA-B110-21880429AF19}"/>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layout>
                    <c:manualLayout>
                      <c:w val="0.29060811191989622"/>
                      <c:h val="0.22131749189327196"/>
                    </c:manualLayout>
                  </c15:layout>
                </c:ext>
                <c:ext xmlns:c16="http://schemas.microsoft.com/office/drawing/2014/chart" uri="{C3380CC4-5D6E-409C-BE32-E72D297353CC}">
                  <c16:uniqueId val="{00000001-0126-4FDA-B110-21880429AF19}"/>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layout>
                    <c:manualLayout>
                      <c:w val="0.26181626717988443"/>
                      <c:h val="0.20890244320829118"/>
                    </c:manualLayout>
                  </c15:layout>
                </c:ext>
                <c:ext xmlns:c16="http://schemas.microsoft.com/office/drawing/2014/chart" uri="{C3380CC4-5D6E-409C-BE32-E72D297353CC}">
                  <c16:uniqueId val="{00000003-0126-4FDA-B110-21880429AF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data 1'!$AJ$10:$AJ$11</c:f>
              <c:strCache>
                <c:ptCount val="2"/>
                <c:pt idx="0">
                  <c:v>Maharashtra</c:v>
                </c:pt>
                <c:pt idx="1">
                  <c:v>Rest of india</c:v>
                </c:pt>
              </c:strCache>
            </c:strRef>
          </c:cat>
          <c:val>
            <c:numRef>
              <c:f>' data 1'!$AK$10:$AK$11</c:f>
              <c:numCache>
                <c:formatCode>_ * #,##0_ ;_ * \-#,##0_ ;_ * "-"??_ ;_ @_ </c:formatCode>
                <c:ptCount val="2"/>
                <c:pt idx="0">
                  <c:v>52667</c:v>
                </c:pt>
                <c:pt idx="1">
                  <c:v>92611</c:v>
                </c:pt>
              </c:numCache>
            </c:numRef>
          </c:val>
          <c:extLst>
            <c:ext xmlns:c16="http://schemas.microsoft.com/office/drawing/2014/chart" uri="{C3380CC4-5D6E-409C-BE32-E72D297353CC}">
              <c16:uniqueId val="{00000004-0126-4FDA-B110-21880429AF1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contrasting" dir="t"/>
    </a:scene3d>
    <a:sp3d prstMaterial="dkEdge">
      <a:bevelT/>
      <a:bevelB/>
    </a:sp3d>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Maharashtra</a:t>
            </a:r>
            <a:r>
              <a:rPr lang="en-IN" baseline="0"/>
              <a:t> vs ROI</a:t>
            </a:r>
            <a:endParaRPr lang="en-IN"/>
          </a:p>
        </c:rich>
      </c:tx>
      <c:layout>
        <c:manualLayout>
          <c:xMode val="edge"/>
          <c:yMode val="edge"/>
          <c:x val="5.199749246493237E-2"/>
          <c:y val="5.6456199021953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B4B-4D9A-87CF-091D15C7F39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B4B-4D9A-87CF-091D15C7F39A}"/>
              </c:ext>
            </c:extLst>
          </c:dPt>
          <c:dLbls>
            <c:dLbl>
              <c:idx val="0"/>
              <c:layout>
                <c:manualLayout>
                  <c:x val="-0.22320592933000813"/>
                  <c:y val="-0.1707945597709377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Black" panose="020B0A04020102020204" pitchFamily="34" charset="0"/>
                      <a:ea typeface="+mn-ea"/>
                      <a:cs typeface="Times New Roman" panose="02020603050405020304" pitchFamily="18" charset="0"/>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0.32138173564603356"/>
                      <c:h val="0.24208363159150562"/>
                    </c:manualLayout>
                  </c15:layout>
                </c:ext>
                <c:ext xmlns:c16="http://schemas.microsoft.com/office/drawing/2014/chart" uri="{C3380CC4-5D6E-409C-BE32-E72D297353CC}">
                  <c16:uniqueId val="{00000001-6B4B-4D9A-87CF-091D15C7F39A}"/>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Black" panose="020B0A04020102020204" pitchFamily="34" charset="0"/>
                      <a:ea typeface="+mn-ea"/>
                      <a:cs typeface="Times New Roman" panose="02020603050405020304" pitchFamily="18" charset="0"/>
                    </a:defRPr>
                  </a:pPr>
                  <a:endParaRPr lang="en-US"/>
                </a:p>
              </c:txPr>
              <c:dLblPos val="inEnd"/>
              <c:showLegendKey val="0"/>
              <c:showVal val="0"/>
              <c:showCatName val="0"/>
              <c:showSerName val="0"/>
              <c:showPercent val="1"/>
              <c:showBubbleSize val="0"/>
              <c:separator>
</c:separator>
              <c:extLst>
                <c:ext xmlns:c15="http://schemas.microsoft.com/office/drawing/2012/chart" uri="{CE6537A1-D6FC-4f65-9D91-7224C49458BB}">
                  <c15:layout>
                    <c:manualLayout>
                      <c:w val="0.26238349581426668"/>
                      <c:h val="0.12199531967577514"/>
                    </c:manualLayout>
                  </c15:layout>
                </c:ext>
                <c:ext xmlns:c16="http://schemas.microsoft.com/office/drawing/2014/chart" uri="{C3380CC4-5D6E-409C-BE32-E72D297353CC}">
                  <c16:uniqueId val="{00000003-6B4B-4D9A-87CF-091D15C7F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Times New Roman" panose="02020603050405020304" pitchFamily="18" charset="0"/>
                  </a:defRPr>
                </a:pPr>
                <a:endParaRPr lang="en-US"/>
              </a:p>
            </c:txPr>
            <c:showLegendKey val="0"/>
            <c:showVal val="0"/>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data 1'!$AN$10,' data 1'!$AP$10)</c:f>
              <c:strCache>
                <c:ptCount val="2"/>
                <c:pt idx="0">
                  <c:v>Maharashtra</c:v>
                </c:pt>
                <c:pt idx="1">
                  <c:v>Madhya Pradesh</c:v>
                </c:pt>
              </c:strCache>
            </c:strRef>
          </c:cat>
          <c:val>
            <c:numRef>
              <c:f>(' data 1'!$AN$11,' data 1'!$AP$11)</c:f>
              <c:numCache>
                <c:formatCode>General</c:formatCode>
                <c:ptCount val="2"/>
                <c:pt idx="0">
                  <c:v>52667</c:v>
                </c:pt>
                <c:pt idx="1">
                  <c:v>6859</c:v>
                </c:pt>
              </c:numCache>
            </c:numRef>
          </c:val>
          <c:extLst>
            <c:ext xmlns:c16="http://schemas.microsoft.com/office/drawing/2014/chart" uri="{C3380CC4-5D6E-409C-BE32-E72D297353CC}">
              <c16:uniqueId val="{00000004-6B4B-4D9A-87CF-091D15C7F39A}"/>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374225289276825"/>
          <c:y val="0.33383931467719341"/>
          <c:w val="0.28505430853476327"/>
          <c:h val="0.55005407629847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99740</xdr:colOff>
      <xdr:row>0</xdr:row>
      <xdr:rowOff>115747</xdr:rowOff>
    </xdr:from>
    <xdr:to>
      <xdr:col>7</xdr:col>
      <xdr:colOff>289367</xdr:colOff>
      <xdr:row>18</xdr:row>
      <xdr:rowOff>163974</xdr:rowOff>
    </xdr:to>
    <xdr:graphicFrame macro="">
      <xdr:nvGraphicFramePr>
        <xdr:cNvPr id="8" name="Chart 7">
          <a:extLst>
            <a:ext uri="{FF2B5EF4-FFF2-40B4-BE49-F238E27FC236}">
              <a16:creationId xmlns:a16="http://schemas.microsoft.com/office/drawing/2014/main" id="{75682D27-993C-44B4-ACFE-61B5C5E03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424405</xdr:colOff>
      <xdr:row>0</xdr:row>
      <xdr:rowOff>16166</xdr:rowOff>
    </xdr:from>
    <xdr:to>
      <xdr:col>20</xdr:col>
      <xdr:colOff>19290</xdr:colOff>
      <xdr:row>18</xdr:row>
      <xdr:rowOff>144683</xdr:rowOff>
    </xdr:to>
    <xdr:graphicFrame macro="">
      <xdr:nvGraphicFramePr>
        <xdr:cNvPr id="9" name="Chart 8">
          <a:extLst>
            <a:ext uri="{FF2B5EF4-FFF2-40B4-BE49-F238E27FC236}">
              <a16:creationId xmlns:a16="http://schemas.microsoft.com/office/drawing/2014/main" id="{8A68FE16-A019-45D4-AB4F-8613D207D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86809</xdr:colOff>
      <xdr:row>19</xdr:row>
      <xdr:rowOff>163974</xdr:rowOff>
    </xdr:from>
    <xdr:to>
      <xdr:col>8</xdr:col>
      <xdr:colOff>308658</xdr:colOff>
      <xdr:row>36</xdr:row>
      <xdr:rowOff>95903</xdr:rowOff>
    </xdr:to>
    <xdr:graphicFrame macro="">
      <xdr:nvGraphicFramePr>
        <xdr:cNvPr id="5" name="samples">
          <a:extLst>
            <a:ext uri="{FF2B5EF4-FFF2-40B4-BE49-F238E27FC236}">
              <a16:creationId xmlns:a16="http://schemas.microsoft.com/office/drawing/2014/main" id="{49B3079A-EB0B-40A6-AC94-79D631094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395469</xdr:colOff>
      <xdr:row>19</xdr:row>
      <xdr:rowOff>173619</xdr:rowOff>
    </xdr:from>
    <xdr:to>
      <xdr:col>16</xdr:col>
      <xdr:colOff>501570</xdr:colOff>
      <xdr:row>36</xdr:row>
      <xdr:rowOff>106099</xdr:rowOff>
    </xdr:to>
    <xdr:graphicFrame macro="">
      <xdr:nvGraphicFramePr>
        <xdr:cNvPr id="7" name="Chart 6">
          <a:extLst>
            <a:ext uri="{FF2B5EF4-FFF2-40B4-BE49-F238E27FC236}">
              <a16:creationId xmlns:a16="http://schemas.microsoft.com/office/drawing/2014/main" id="{4AD00504-A78E-42EF-9545-150A232FD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5692</xdr:colOff>
      <xdr:row>20</xdr:row>
      <xdr:rowOff>57873</xdr:rowOff>
    </xdr:from>
    <xdr:to>
      <xdr:col>20</xdr:col>
      <xdr:colOff>11479</xdr:colOff>
      <xdr:row>33</xdr:row>
      <xdr:rowOff>142392</xdr:rowOff>
    </xdr:to>
    <mc:AlternateContent xmlns:mc="http://schemas.openxmlformats.org/markup-compatibility/2006" xmlns:a14="http://schemas.microsoft.com/office/drawing/2010/main">
      <mc:Choice Requires="a14">
        <xdr:graphicFrame macro="">
          <xdr:nvGraphicFramePr>
            <xdr:cNvPr id="20" name="State">
              <a:extLst>
                <a:ext uri="{FF2B5EF4-FFF2-40B4-BE49-F238E27FC236}">
                  <a16:creationId xmlns:a16="http://schemas.microsoft.com/office/drawing/2014/main" id="{5E0C4F8E-C8F5-45A5-AED1-1A213A153DC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336097" y="372318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125392</xdr:colOff>
      <xdr:row>1</xdr:row>
      <xdr:rowOff>57873</xdr:rowOff>
    </xdr:from>
    <xdr:to>
      <xdr:col>29</xdr:col>
      <xdr:colOff>260430</xdr:colOff>
      <xdr:row>32</xdr:row>
      <xdr:rowOff>65713</xdr:rowOff>
    </xdr:to>
    <xdr:graphicFrame macro="">
      <xdr:nvGraphicFramePr>
        <xdr:cNvPr id="11" name="Chart 10">
          <a:extLst>
            <a:ext uri="{FF2B5EF4-FFF2-40B4-BE49-F238E27FC236}">
              <a16:creationId xmlns:a16="http://schemas.microsoft.com/office/drawing/2014/main" id="{9538B2DE-DBC7-44E1-A464-41A42EC34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45719</xdr:rowOff>
    </xdr:from>
    <xdr:to>
      <xdr:col>8</xdr:col>
      <xdr:colOff>419100</xdr:colOff>
      <xdr:row>15</xdr:row>
      <xdr:rowOff>98961</xdr:rowOff>
    </xdr:to>
    <xdr:graphicFrame macro="">
      <xdr:nvGraphicFramePr>
        <xdr:cNvPr id="2" name="Chart 1">
          <a:extLst>
            <a:ext uri="{FF2B5EF4-FFF2-40B4-BE49-F238E27FC236}">
              <a16:creationId xmlns:a16="http://schemas.microsoft.com/office/drawing/2014/main" id="{5A6BDA45-F1D2-41FA-AAB2-075ABC80F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39585</xdr:colOff>
      <xdr:row>17</xdr:row>
      <xdr:rowOff>802</xdr:rowOff>
    </xdr:from>
    <xdr:to>
      <xdr:col>8</xdr:col>
      <xdr:colOff>430801</xdr:colOff>
      <xdr:row>35</xdr:row>
      <xdr:rowOff>41991</xdr:rowOff>
    </xdr:to>
    <xdr:graphicFrame macro="">
      <xdr:nvGraphicFramePr>
        <xdr:cNvPr id="4" name="Chart 3">
          <a:extLst>
            <a:ext uri="{FF2B5EF4-FFF2-40B4-BE49-F238E27FC236}">
              <a16:creationId xmlns:a16="http://schemas.microsoft.com/office/drawing/2014/main" id="{78AF3CCE-FBDD-44EE-8CC6-B44C5A09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698880</xdr:colOff>
      <xdr:row>19</xdr:row>
      <xdr:rowOff>158337</xdr:rowOff>
    </xdr:from>
    <xdr:to>
      <xdr:col>13</xdr:col>
      <xdr:colOff>296883</xdr:colOff>
      <xdr:row>35</xdr:row>
      <xdr:rowOff>19793</xdr:rowOff>
    </xdr:to>
    <xdr:graphicFrame macro="">
      <xdr:nvGraphicFramePr>
        <xdr:cNvPr id="5" name="Chart 4">
          <a:extLst>
            <a:ext uri="{FF2B5EF4-FFF2-40B4-BE49-F238E27FC236}">
              <a16:creationId xmlns:a16="http://schemas.microsoft.com/office/drawing/2014/main" id="{EFDFC903-6FA7-4118-A1AB-9D80C9850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444659</xdr:colOff>
      <xdr:row>19</xdr:row>
      <xdr:rowOff>128649</xdr:rowOff>
    </xdr:from>
    <xdr:to>
      <xdr:col>17</xdr:col>
      <xdr:colOff>376053</xdr:colOff>
      <xdr:row>35</xdr:row>
      <xdr:rowOff>9898</xdr:rowOff>
    </xdr:to>
    <xdr:graphicFrame macro="">
      <xdr:nvGraphicFramePr>
        <xdr:cNvPr id="6" name="Chart 5">
          <a:extLst>
            <a:ext uri="{FF2B5EF4-FFF2-40B4-BE49-F238E27FC236}">
              <a16:creationId xmlns:a16="http://schemas.microsoft.com/office/drawing/2014/main" id="{CF8F671D-1D39-431E-A108-2D8CF189C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367494</xdr:colOff>
      <xdr:row>0</xdr:row>
      <xdr:rowOff>54697</xdr:rowOff>
    </xdr:from>
    <xdr:to>
      <xdr:col>33</xdr:col>
      <xdr:colOff>188026</xdr:colOff>
      <xdr:row>35</xdr:row>
      <xdr:rowOff>119556</xdr:rowOff>
    </xdr:to>
    <xdr:graphicFrame macro="">
      <xdr:nvGraphicFramePr>
        <xdr:cNvPr id="9" name="Chart 8">
          <a:extLst>
            <a:ext uri="{FF2B5EF4-FFF2-40B4-BE49-F238E27FC236}">
              <a16:creationId xmlns:a16="http://schemas.microsoft.com/office/drawing/2014/main" id="{70C29EE3-689B-44E9-996C-3092F941E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484910</xdr:colOff>
      <xdr:row>0</xdr:row>
      <xdr:rowOff>49480</xdr:rowOff>
    </xdr:from>
    <xdr:to>
      <xdr:col>23</xdr:col>
      <xdr:colOff>336468</xdr:colOff>
      <xdr:row>16</xdr:row>
      <xdr:rowOff>9895</xdr:rowOff>
    </xdr:to>
    <xdr:graphicFrame macro="">
      <xdr:nvGraphicFramePr>
        <xdr:cNvPr id="8" name="Chart 7">
          <a:extLst>
            <a:ext uri="{FF2B5EF4-FFF2-40B4-BE49-F238E27FC236}">
              <a16:creationId xmlns:a16="http://schemas.microsoft.com/office/drawing/2014/main" id="{ED330115-C3C1-445E-92C3-AA53470E7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663039</xdr:colOff>
      <xdr:row>17</xdr:row>
      <xdr:rowOff>49481</xdr:rowOff>
    </xdr:from>
    <xdr:to>
      <xdr:col>23</xdr:col>
      <xdr:colOff>560317</xdr:colOff>
      <xdr:row>35</xdr:row>
      <xdr:rowOff>31668</xdr:rowOff>
    </xdr:to>
    <xdr:graphicFrame macro="">
      <xdr:nvGraphicFramePr>
        <xdr:cNvPr id="10" name="Chart 9">
          <a:extLst>
            <a:ext uri="{FF2B5EF4-FFF2-40B4-BE49-F238E27FC236}">
              <a16:creationId xmlns:a16="http://schemas.microsoft.com/office/drawing/2014/main" id="{1FF3B80E-397B-468B-A678-338F4A226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544286</xdr:colOff>
      <xdr:row>0</xdr:row>
      <xdr:rowOff>79168</xdr:rowOff>
    </xdr:from>
    <xdr:to>
      <xdr:col>17</xdr:col>
      <xdr:colOff>316675</xdr:colOff>
      <xdr:row>15</xdr:row>
      <xdr:rowOff>150420</xdr:rowOff>
    </xdr:to>
    <xdr:graphicFrame macro="">
      <xdr:nvGraphicFramePr>
        <xdr:cNvPr id="13" name="Chart 12">
          <a:extLst>
            <a:ext uri="{FF2B5EF4-FFF2-40B4-BE49-F238E27FC236}">
              <a16:creationId xmlns:a16="http://schemas.microsoft.com/office/drawing/2014/main" id="{73797C3C-3888-4E47-8896-91C04EF35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341119</xdr:colOff>
      <xdr:row>0</xdr:row>
      <xdr:rowOff>61454</xdr:rowOff>
    </xdr:from>
    <xdr:to>
      <xdr:col>26</xdr:col>
      <xdr:colOff>329244</xdr:colOff>
      <xdr:row>14</xdr:row>
      <xdr:rowOff>34611</xdr:rowOff>
    </xdr:to>
    <mc:AlternateContent xmlns:mc="http://schemas.openxmlformats.org/markup-compatibility/2006" xmlns:a14="http://schemas.microsoft.com/office/drawing/2010/main">
      <mc:Choice Requires="a14">
        <xdr:graphicFrame macro="">
          <xdr:nvGraphicFramePr>
            <xdr:cNvPr id="15" name="state 1">
              <a:extLst>
                <a:ext uri="{FF2B5EF4-FFF2-40B4-BE49-F238E27FC236}">
                  <a16:creationId xmlns:a16="http://schemas.microsoft.com/office/drawing/2014/main" id="{D01521EA-F068-4FF6-8BAD-3587A195138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7787950" y="6145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an patil" refreshedDate="43978.952050462962" createdVersion="6" refreshedVersion="6" minRefreshableVersion="3" recordCount="10" xr:uid="{58B87EB8-D13C-42AF-97FC-658267684700}">
  <cacheSource type="worksheet">
    <worksheetSource ref="A1:D11" sheet="data 3"/>
  </cacheSource>
  <cacheFields count="4">
    <cacheField name="Sno" numFmtId="0">
      <sharedItems containsSemiMixedTypes="0" containsString="0" containsNumber="1" containsInteger="1" minValue="1" maxValue="10"/>
    </cacheField>
    <cacheField name="AgeGroup" numFmtId="0">
      <sharedItems count="10">
        <s v="0-9"/>
        <s v="10-19"/>
        <s v="20-29"/>
        <s v="30-39"/>
        <s v="40-49"/>
        <s v="50-59"/>
        <s v="60-69"/>
        <s v="70-79"/>
        <s v="&gt;=80"/>
        <s v="Missing"/>
      </sharedItems>
    </cacheField>
    <cacheField name="TotalCases" numFmtId="164">
      <sharedItems containsSemiMixedTypes="0" containsString="0" containsNumber="1" containsInteger="1" minValue="22" maxValue="35146"/>
    </cacheField>
    <cacheField name="Percentage" numFmtId="10">
      <sharedItems containsSemiMixedTypes="0" containsString="0" containsNumber="1" minValue="3.0323078619472931E-4" maxValue="0.48442496416363434"/>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19560185" backgroundQuery="1" createdVersion="6" refreshedVersion="6" minRefreshableVersion="3" recordCount="0" supportSubquery="1" supportAdvancedDrill="1" xr:uid="{3A5A3B76-9784-496E-857E-E2CF488B65EA}">
  <cacheSource type="external" connectionId="1"/>
  <cacheFields count="4">
    <cacheField name="[states].[State / Union Territory].[State / Union Territory]" caption="State / Union Territory" numFmtId="0" hierarchy="8" level="1">
      <sharedItems containsSemiMixedTypes="0" containsNonDate="0" containsString="0"/>
    </cacheField>
    <cacheField name="[Measures].[Sum of beds to population ratio]" caption="Sum of beds to population ratio" numFmtId="0" hierarchy="85" level="32767"/>
    <cacheField name="[Table1].[State / Union Territory].[State / Union Territory]" caption="State / Union Territory" numFmtId="0" hierarchy="10" level="1">
      <sharedItems count="36">
        <s v="Andaman and Nicobar Islands"/>
        <s v="Andhra Pradesh"/>
        <s v="Arunachal Pradesh"/>
        <s v="Assam"/>
        <s v="Bihar"/>
        <s v="Chandigarh"/>
        <s v="Chhattisgarh"/>
        <s v="Dadra and Nagar Haveli and 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2" memberValueDatatype="130" unbalanced="0">
      <fieldsUsage count="2">
        <fieldUsage x="-1"/>
        <fieldUsage x="0"/>
      </fieldsUsage>
    </cacheHierarchy>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2" memberValueDatatype="130" unbalanced="0">
      <fieldsUsage count="2">
        <fieldUsage x="-1"/>
        <fieldUsage x="2"/>
      </fieldsUsage>
    </cacheHierarchy>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2"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2"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3"/>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19907408" backgroundQuery="1" createdVersion="6" refreshedVersion="6" minRefreshableVersion="3" recordCount="0" supportSubquery="1" supportAdvancedDrill="1" xr:uid="{ED4F18E9-9A9E-4349-A6BE-92D05B55B9A6}">
  <cacheSource type="external" connectionId="1"/>
  <cacheFields count="3">
    <cacheField name="[Measures].[Sum of Positive]" caption="Sum of Positive" numFmtId="0" hierarchy="88" level="32767"/>
    <cacheField name="[Table2].[Date].[Date]" caption="Date" numFmtId="0" hierarchy="20" level="1">
      <sharedItems containsSemiMixedTypes="0" containsNonDate="0" containsDate="1" containsString="0" minDate="2020-02-16T00:00:00" maxDate="2020-05-21T00:00:00" count="51">
        <d v="2020-02-16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sharedItems>
    </cacheField>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2" memberValueDatatype="7" unbalanced="0">
      <fieldsUsage count="2">
        <fieldUsage x="-1"/>
        <fieldUsage x="1"/>
      </fieldsUsage>
    </cacheHierarchy>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2"/>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19907408" backgroundQuery="1" createdVersion="6" refreshedVersion="6" minRefreshableVersion="3" recordCount="0" supportSubquery="1" supportAdvancedDrill="1" xr:uid="{40A59923-582F-47E1-AABB-A3FC2660BA54}">
  <cacheSource type="external" connectionId="1"/>
  <cacheFields count="1">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0"/>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20023146" backgroundQuery="1" createdVersion="6" refreshedVersion="6" minRefreshableVersion="3" recordCount="0" supportSubquery="1" supportAdvancedDrill="1" xr:uid="{09516EAA-18B8-4CC7-A8C4-22A52F7C783B}">
  <cacheSource type="external" connectionId="1"/>
  <cacheFields count="2">
    <cacheField name="[Measures].[Sum of deaths]" caption="Sum of deaths" numFmtId="0" hierarchy="91" level="32767"/>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1"/>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20138892" backgroundQuery="1" createdVersion="6" refreshedVersion="6" minRefreshableVersion="3" recordCount="0" supportSubquery="1" supportAdvancedDrill="1" xr:uid="{7CDE73FD-C4CE-4495-B6DF-2FE8D60FB3C9}">
  <cacheSource type="external" connectionId="1"/>
  <cacheFields count="1">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0"/>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20138892" backgroundQuery="1" createdVersion="6" refreshedVersion="6" minRefreshableVersion="3" recordCount="0" supportSubquery="1" supportAdvancedDrill="1" xr:uid="{80B50608-1201-4810-A684-3519F66FBEBD}">
  <cacheSource type="external" connectionId="1"/>
  <cacheFields count="1">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0"/>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20138892" backgroundQuery="1" createdVersion="6" refreshedVersion="6" minRefreshableVersion="3" recordCount="0" supportSubquery="1" supportAdvancedDrill="1" xr:uid="{24177618-8638-4ABB-BBA9-5BB0063E2BB3}">
  <cacheSource type="external" connectionId="1"/>
  <cacheFields count="1">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0"/>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2037037" backgroundQuery="1" createdVersion="6" refreshedVersion="6" minRefreshableVersion="3" recordCount="0" supportSubquery="1" supportAdvancedDrill="1" xr:uid="{E72D6148-B355-4C4C-8E41-5B2CFA199D84}">
  <cacheSource type="external" connectionId="1"/>
  <cacheFields count="3">
    <cacheField name="[Measures].[Sum of no. of labs in each state 3]" caption="Sum of no. of labs in each state 3" numFmtId="0" hierarchy="97" level="32767"/>
    <cacheField name="[Table3].[state].[state]" caption="state" numFmtId="0" hierarchy="29" level="1">
      <sharedItems count="34">
        <s v="Andaman and Nicobar Islands"/>
        <s v="Andhra Pradesh"/>
        <s v="Arunachal Pradesh"/>
        <s v="Assam"/>
        <s v="Bihar"/>
        <s v="Chandigarh"/>
        <s v="Chhattisgarh"/>
        <s v="Dadra and Nagar Haveli and Daman and Diu"/>
        <s v="Delhi"/>
        <s v="Goa"/>
        <s v="Gujarat"/>
        <s v="Haryana"/>
        <s v="Himachal Pradesh"/>
        <s v="Jammu and Kashmir"/>
        <s v="Jharkhand"/>
        <s v="Karnataka"/>
        <s v="Kerala"/>
        <s v="Ladakh"/>
        <s v="Madhya Pradesh"/>
        <s v="Maharashtra"/>
        <s v="Manipur"/>
        <s v="Meghalaya"/>
        <s v="Mizoram"/>
        <s v="Odisha"/>
        <s v="Puducherry"/>
        <s v="Punjab"/>
        <s v="Rajasthan"/>
        <s v="Sikkim"/>
        <s v="Tamil Nadu"/>
        <s v="Telangana"/>
        <s v="Tripura"/>
        <s v="Uttar Pradesh"/>
        <s v="Uttarakhand"/>
        <s v="West Bengal"/>
      </sharedItems>
    </cacheField>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2"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2" memberValueDatatype="130" unbalanced="0">
      <fieldsUsage count="2">
        <fieldUsage x="-1"/>
        <fieldUsage x="1"/>
      </fieldsUsage>
    </cacheHierarchy>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2"/>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20717593" backgroundQuery="1" createdVersion="6" refreshedVersion="6" minRefreshableVersion="3" recordCount="0" supportSubquery="1" supportAdvancedDrill="1" xr:uid="{B5CF32CA-3716-4CF6-9F92-FA8BB8A78764}">
  <cacheSource type="external" connectionId="1"/>
  <cacheFields count="3">
    <cacheField name="[Range 1].[type].[type]" caption="type" numFmtId="0" hierarchy="6" level="1">
      <sharedItems count="3">
        <s v="Collection Site"/>
        <s v="Government Laboratory"/>
        <s v="Private Laboratory"/>
      </sharedItems>
    </cacheField>
    <cacheField name="[Measures].[Sum of no. of labs in each state 2]" caption="Sum of no. of labs in each state 2" numFmtId="0" hierarchy="96" level="32767"/>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2" memberValueDatatype="130" unbalanced="0"/>
    <cacheHierarchy uniqueName="[Range 1].[type]" caption="type" attribute="1" defaultMemberUniqueName="[Range 1].[type].[All]" allUniqueName="[Range 1].[type].[All]" dimensionUniqueName="[Range 1]" displayFolder="" count="2" memberValueDatatype="130" unbalanced="0">
      <fieldsUsage count="2">
        <fieldUsage x="-1"/>
        <fieldUsage x="0"/>
      </fieldsUsage>
    </cacheHierarchy>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2"/>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20717593" backgroundQuery="1" createdVersion="6" refreshedVersion="6" minRefreshableVersion="3" recordCount="0" supportSubquery="1" supportAdvancedDrill="1" xr:uid="{91FDC507-E13C-4BEA-82E4-C4B66666089D}">
  <cacheSource type="external" connectionId="1"/>
  <cacheFields count="1">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0"/>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an patil" refreshedDate="43979.712231597223" createdVersion="6" refreshedVersion="6" minRefreshableVersion="3" recordCount="38" xr:uid="{1319CAC1-AD5E-476F-BAAF-5F8D4AFB0F76}">
  <cacheSource type="worksheet">
    <worksheetSource name="cases"/>
  </cacheSource>
  <cacheFields count="7">
    <cacheField name="State" numFmtId="14">
      <sharedItems count="38">
        <s v="Lakshadweep"/>
        <s v="Sikkim"/>
        <s v="Mizoram"/>
        <s v="Dadra and Nagar Haveli and Daman and Diu"/>
        <s v="Arunachal Pradesh"/>
        <s v="Nagaland"/>
        <s v="Meghalaya"/>
        <s v="Andaman and Nicobar Islands"/>
        <s v="Manipur"/>
        <s v="Puducherry"/>
        <s v="Ladakh"/>
        <s v="Goa"/>
        <s v="Tripura"/>
        <s v="Himachal Pradesh"/>
        <s v="Chandigarh"/>
        <s v="Chhattisgarh"/>
        <s v="Uttarakhand"/>
        <s v="Jharkhand"/>
        <s v="Assam"/>
        <s v="Kerala"/>
        <s v="Haryana"/>
        <s v="Odisha"/>
        <s v="Jammu and Kashmir"/>
        <s v="Telangana"/>
        <s v="Punjab"/>
        <s v="Karnataka"/>
        <s v="Bihar"/>
        <s v="Andhra Pradesh"/>
        <s v="State Unassigned"/>
        <s v="West Bengal"/>
        <s v="Uttar Pradesh"/>
        <s v="Madhya Pradesh"/>
        <s v="Rajasthan"/>
        <s v="Delhi"/>
        <s v="Gujarat"/>
        <s v="Tamil Nadu"/>
        <s v="Maharashtra"/>
        <s v="toal"/>
      </sharedItems>
    </cacheField>
    <cacheField name="Active" numFmtId="0">
      <sharedItems containsSemiMixedTypes="0" containsString="0" containsNumber="1" containsInteger="1" minValue="0" maxValue="80387"/>
    </cacheField>
    <cacheField name="confirmed" numFmtId="0">
      <sharedItems containsSemiMixedTypes="0" containsString="0" containsNumber="1" containsInteger="1" minValue="0" maxValue="145278"/>
    </cacheField>
    <cacheField name="deaths" numFmtId="0">
      <sharedItems containsSemiMixedTypes="0" containsString="0" containsNumber="1" containsInteger="1" minValue="0" maxValue="4174"/>
    </cacheField>
    <cacheField name="Recoverd" numFmtId="0">
      <sharedItems containsSemiMixedTypes="0" containsString="0" containsNumber="1" containsInteger="1" minValue="0" maxValue="60706"/>
    </cacheField>
    <cacheField name="recovery rate" numFmtId="0">
      <sharedItems containsSemiMixedTypes="0" containsString="0" containsNumber="1" minValue="0" maxValue="1"/>
    </cacheField>
    <cacheField name="death rate" numFmtId="0">
      <sharedItems containsSemiMixedTypes="0" containsString="0" containsNumber="1" minValue="0" maxValue="7.2851153039832278E-2" count="25">
        <n v="0"/>
        <n v="6.6666666666666666E-2"/>
        <n v="1.7937219730941704E-2"/>
        <n v="1.5037593984962405E-2"/>
        <n v="1.1461318051575931E-2"/>
        <n v="9.876543209876543E-3"/>
        <n v="7.2859744990892532E-3"/>
        <n v="6.688963210702341E-3"/>
        <n v="1.3190436933223413E-2"/>
        <n v="4.8678720445062586E-3"/>
        <n v="1.3788968824940047E-2"/>
        <n v="2.9166666666666667E-2"/>
        <n v="1.9221528111484865E-2"/>
        <n v="2.0164986251145739E-2"/>
        <n v="4.7497259773474606E-3"/>
        <n v="1.9404019404019403E-2"/>
        <n v="7.2851153039832278E-2"/>
        <n v="2.6012005541018932E-2"/>
        <n v="4.3738154249890651E-2"/>
        <n v="2.2876712328767122E-2"/>
        <n v="1.9639934533551555E-2"/>
        <n v="6.1376831628421342E-2"/>
        <n v="6.9663973773562817E-3"/>
        <n v="3.218334061176828E-2"/>
        <n v="2.8731122399812774E-2"/>
      </sharedItems>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20717593" backgroundQuery="1" createdVersion="6" refreshedVersion="6" minRefreshableVersion="3" recordCount="0" supportSubquery="1" supportAdvancedDrill="1" xr:uid="{02AE038B-C091-40DE-80F7-73ECD960B797}">
  <cacheSource type="external" connectionId="1"/>
  <cacheFields count="1">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0"/>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077426851851" backgroundQuery="1" createdVersion="3" refreshedVersion="6" minRefreshableVersion="3" recordCount="0" supportSubquery="1" supportAdvancedDrill="1" xr:uid="{8423B00D-3D56-4A3F-A6A7-2AF053D9225D}">
  <cacheSource type="external" connectionId="1">
    <extLst>
      <ext xmlns:x14="http://schemas.microsoft.com/office/spreadsheetml/2009/9/main" uri="{F057638F-6D5F-4e77-A914-E7F072B9BCA8}">
        <x14:sourceConnection name="ThisWorkbookDataModel"/>
      </ext>
    </extLst>
  </cacheSource>
  <cacheFields count="0"/>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0" memberValueDatatype="130" unbalanced="0"/>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confirmed]" caption="Sum of confirmed" measure="1" displayFolder="" measureGroup="Table8" count="0" hidden="1"/>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confirmed]" caption="Count of confirmed" measure="1" displayFolder="" measureGroup="Table8" count="0" hidden="1"/>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licerData="1" pivotCacheId="1670765370"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183131597223" backgroundQuery="1" createdVersion="3" refreshedVersion="6" minRefreshableVersion="3" recordCount="0" supportSubquery="1" supportAdvancedDrill="1" xr:uid="{C43E3478-BA7E-4CF6-BC35-7A92A745341D}">
  <cacheSource type="external" connectionId="1">
    <extLst>
      <ext xmlns:x14="http://schemas.microsoft.com/office/spreadsheetml/2009/9/main" uri="{F057638F-6D5F-4e77-A914-E7F072B9BCA8}">
        <x14:sourceConnection name="ThisWorkbookDataModel"/>
      </ext>
    </extLst>
  </cacheSource>
  <cacheFields count="0"/>
  <cacheHierarchies count="102">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ies>
  <kpis count="0"/>
  <extLst>
    <ext xmlns:x14="http://schemas.microsoft.com/office/spreadsheetml/2009/9/main" uri="{725AE2AE-9491-48be-B2B4-4EB974FC3084}">
      <x14:pivotCacheDefinition slicerData="1" pivotCacheId="65962404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an patil" refreshedDate="43981.492844791668" createdVersion="6" refreshedVersion="6" minRefreshableVersion="3" recordCount="50" xr:uid="{7403634B-34CE-4822-8DC7-6706B2A16309}">
  <cacheSource type="worksheet">
    <worksheetSource ref="AH1:AN51" sheet="data 2"/>
  </cacheSource>
  <cacheFields count="7">
    <cacheField name="lab" numFmtId="0">
      <sharedItems/>
    </cacheField>
    <cacheField name="address" numFmtId="0">
      <sharedItems/>
    </cacheField>
    <cacheField name="pincode" numFmtId="0">
      <sharedItems containsSemiMixedTypes="0" containsString="0" containsNumber="1" containsInteger="1" minValue="110001" maxValue="831020"/>
    </cacheField>
    <cacheField name="city" numFmtId="0">
      <sharedItems/>
    </cacheField>
    <cacheField name="state" numFmtId="0">
      <sharedItems count="34">
        <s v="Arunachal Pradesh"/>
        <s v="Ladakh"/>
        <s v="Sikkim"/>
        <s v="Andaman and Nicobar Islands"/>
        <s v="Dadra and Nagar Haveli and Daman and Diu"/>
        <s v="Goa"/>
        <s v="Meghalaya"/>
        <s v="Mizoram"/>
        <s v="Puducherry"/>
        <s v="Tripura"/>
        <s v="Manipur"/>
        <s v="Chandigarh"/>
        <s v="Chhattisgarh"/>
        <s v="Himachal Pradesh"/>
        <s v="Jharkhand"/>
        <s v="Uttarakhand"/>
        <s v="Jammu and Kashmir"/>
        <s v="Punjab"/>
        <s v="Assam"/>
        <s v="Bihar"/>
        <s v="Andhra Pradesh"/>
        <s v="Odisha"/>
        <s v="Rajasthan"/>
        <s v="Madhya Pradesh"/>
        <s v="Haryana"/>
        <s v="Kerala"/>
        <s v="West Bengal"/>
        <s v="Gujarat"/>
        <s v="Karnataka"/>
        <s v="Uttar Pradesh"/>
        <s v="Delhi"/>
        <s v="Telangana"/>
        <s v="Tamil Nadu"/>
        <s v="Maharashtra"/>
      </sharedItems>
    </cacheField>
    <cacheField name="type" numFmtId="0">
      <sharedItems count="3">
        <s v="Collection Site"/>
        <s v="Government Laboratory"/>
        <s v="Private Laboratory"/>
      </sharedItems>
    </cacheField>
    <cacheField name="no. of labs in each state " numFmtId="0">
      <sharedItems containsSemiMixedTypes="0" containsString="0" containsNumber="1" containsInteger="1" minValue="1" maxValue="39"/>
    </cacheField>
  </cacheFields>
  <extLst>
    <ext xmlns:x14="http://schemas.microsoft.com/office/spreadsheetml/2009/9/main" uri="{725AE2AE-9491-48be-B2B4-4EB974FC3084}">
      <x14:pivotCacheDefinition pivotCacheId="103587837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an patil" refreshedDate="43981.534324652777" createdVersion="6" refreshedVersion="6" minRefreshableVersion="3" recordCount="37" xr:uid="{04D1CEF4-0B67-487D-8401-18C575D43CF2}">
  <cacheSource type="worksheet">
    <worksheetSource ref="AW3:AZ40" sheet=" data 1"/>
  </cacheSource>
  <cacheFields count="4">
    <cacheField name="confirmed" numFmtId="0">
      <sharedItems containsSemiMixedTypes="0" containsString="0" containsNumber="1" containsInteger="1" minValue="1" maxValue="145278"/>
    </cacheField>
    <cacheField name="Recoverd" numFmtId="0">
      <sharedItems containsSemiMixedTypes="0" containsString="0" containsNumber="1" containsInteger="1" minValue="0" maxValue="60706"/>
    </cacheField>
    <cacheField name="deaths" numFmtId="0">
      <sharedItems containsSemiMixedTypes="0" containsString="0" containsNumber="1" containsInteger="1" minValue="0" maxValue="4174"/>
    </cacheField>
    <cacheField name="Total" numFmtId="0">
      <sharedItems containsSemiMixedTypes="0" containsString="0" containsNumber="1" containsInteger="1" minValue="1" maxValue="210158" count="34">
        <n v="1"/>
        <n v="2"/>
        <n v="3"/>
        <n v="28"/>
        <n v="66"/>
        <n v="40"/>
        <n v="96"/>
        <n v="86"/>
        <n v="363"/>
        <n v="290"/>
        <n v="457"/>
        <n v="359"/>
        <n v="411"/>
        <n v="557"/>
        <n v="616"/>
        <n v="1435"/>
        <n v="2031"/>
        <n v="2094"/>
        <n v="2500"/>
        <n v="3140"/>
        <n v="4034"/>
        <n v="2931"/>
        <n v="3483"/>
        <n v="4834"/>
        <n v="2970"/>
        <n v="5508"/>
        <n v="10326"/>
        <n v="10730"/>
        <n v="11523"/>
        <n v="21100"/>
        <n v="21992"/>
        <n v="25932"/>
        <n v="70148"/>
        <n v="210158"/>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79.029128819442" backgroundQuery="1" createdVersion="6" refreshedVersion="6" minRefreshableVersion="3" recordCount="0" supportSubquery="1" supportAdvancedDrill="1" xr:uid="{F99EDE0E-5D17-47B8-B795-4E9DC7887470}">
  <cacheSource type="external" connectionId="1"/>
  <cacheFields count="2">
    <cacheField name="[Table5].[location].[location]" caption="location" numFmtId="0" hierarchy="33" level="1">
      <sharedItems count="10">
        <s v="Brazil"/>
        <s v="France"/>
        <s v="Germany"/>
        <s v="India"/>
        <s v="Italy"/>
        <s v="Russia"/>
        <s v="Turkey"/>
        <s v="United Kingdom"/>
        <s v="United States"/>
        <s v="World"/>
      </sharedItems>
    </cacheField>
    <cacheField name="[Measures].[Sum of total_cases]" caption="Sum of total_cases" numFmtId="0" hierarchy="94" level="32767"/>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2" memberValueDatatype="130" unbalanced="0">
      <fieldsUsage count="2">
        <fieldUsage x="-1"/>
        <fieldUsage x="0"/>
      </fieldsUsage>
    </cacheHierarchy>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0" memberValueDatatype="130" unbalanced="0"/>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18634261" backgroundQuery="1" createdVersion="6" refreshedVersion="6" minRefreshableVersion="3" recordCount="0" supportSubquery="1" supportAdvancedDrill="1" xr:uid="{1AAC6688-AA0C-4519-A864-CB9940CD7E19}">
  <cacheSource type="external" connectionId="1"/>
  <cacheFields count="6">
    <cacheField name="[Measures].[Sum of Recoverd]" caption="Sum of Recoverd" numFmtId="0" hierarchy="92" level="32767"/>
    <cacheField name="[Measures].[Sum of deaths]" caption="Sum of deaths" numFmtId="0" hierarchy="91" level="32767"/>
    <cacheField name="[states].[State / Union Territory].[State / Union Territory]" caption="State / Union Territory" numFmtId="0" hierarchy="8" level="1">
      <sharedItems containsSemiMixedTypes="0" containsNonDate="0" containsString="0"/>
    </cacheField>
    <cacheField name="[Table8].[confirmed].[confirmed]" caption="confirmed" numFmtId="0" hierarchy="66" level="1">
      <sharedItems containsSemiMixedTypes="0" containsNonDate="0" containsString="0"/>
    </cacheField>
    <cacheField name="[Measures].[Sum of confirmed]" caption="Sum of confirmed" numFmtId="0" hierarchy="101" level="32767"/>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2" memberValueDatatype="20" unbalanced="0"/>
    <cacheHierarchy uniqueName="[Range 1].[lab]" caption="lab" attribute="1" defaultMemberUniqueName="[Range 1].[lab].[All]" allUniqueName="[Range 1].[lab].[All]" dimensionUniqueName="[Range 1]" displayFolder="" count="2" memberValueDatatype="130" unbalanced="0"/>
    <cacheHierarchy uniqueName="[Range 1].[address]" caption="address" attribute="1" defaultMemberUniqueName="[Range 1].[address].[All]" allUniqueName="[Range 1].[address].[All]" dimensionUniqueName="[Range 1]" displayFolder="" count="2" memberValueDatatype="130" unbalanced="0"/>
    <cacheHierarchy uniqueName="[Range 1].[pincode]" caption="pincode" attribute="1" defaultMemberUniqueName="[Range 1].[pincode].[All]" allUniqueName="[Range 1].[pincode].[All]" dimensionUniqueName="[Range 1]" displayFolder="" count="2" memberValueDatatype="20" unbalanced="0"/>
    <cacheHierarchy uniqueName="[Range 1].[city]" caption="city" attribute="1" defaultMemberUniqueName="[Range 1].[city].[All]" allUniqueName="[Range 1].[city].[All]" dimensionUniqueName="[Range 1]" displayFolder="" count="2" memberValueDatatype="130" unbalanced="0"/>
    <cacheHierarchy uniqueName="[Range 1].[state]" caption="state" attribute="1" defaultMemberUniqueName="[Range 1].[state].[All]" allUniqueName="[Range 1].[state].[All]" dimensionUniqueName="[Range 1]" displayFolder="" count="2" memberValueDatatype="130" unbalanced="0"/>
    <cacheHierarchy uniqueName="[Range 1].[type]" caption="type" attribute="1" defaultMemberUniqueName="[Range 1].[type].[All]" allUniqueName="[Range 1].[type].[All]" dimensionUniqueName="[Range 1]" displayFolder="" count="2"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2" memberValueDatatype="20" unbalanced="0"/>
    <cacheHierarchy uniqueName="[states].[State / Union Territory]" caption="State / Union Territory" attribute="1" defaultMemberUniqueName="[states].[State / Union Territory].[All]" allUniqueName="[states].[State / Union Territory].[All]" dimensionUniqueName="[states]" displayFolder="" count="2" memberValueDatatype="130" unbalanced="0">
      <fieldsUsage count="2">
        <fieldUsage x="-1"/>
        <fieldUsage x="2"/>
      </fieldsUsage>
    </cacheHierarchy>
    <cacheHierarchy uniqueName="[Table1].[Sno]" caption="Sno" attribute="1" defaultMemberUniqueName="[Table1].[Sno].[All]" allUniqueName="[Table1].[Sno].[All]" dimensionUniqueName="[Table1]" displayFolder="" count="2" memberValueDatatype="20" unbalanced="0"/>
    <cacheHierarchy uniqueName="[Table1].[State / Union Territory]" caption="State / Union Territory" attribute="1" defaultMemberUniqueName="[Table1].[State / Union Territory].[All]" allUniqueName="[Table1].[State / Union Territory].[All]" dimensionUniqueName="[Table1]" displayFolder="" count="2" memberValueDatatype="130" unbalanced="0"/>
    <cacheHierarchy uniqueName="[Table1].[Population]" caption="Population" attribute="1" defaultMemberUniqueName="[Table1].[Population].[All]" allUniqueName="[Table1].[Population].[All]" dimensionUniqueName="[Table1]" displayFolder="" count="2" memberValueDatatype="20" unbalanced="0"/>
    <cacheHierarchy uniqueName="[Table1].[Rural population]" caption="Rural population" attribute="1" defaultMemberUniqueName="[Table1].[Rural population].[All]" allUniqueName="[Table1].[Rural population].[All]" dimensionUniqueName="[Table1]" displayFolder="" count="2" memberValueDatatype="20" unbalanced="0"/>
    <cacheHierarchy uniqueName="[Table1].[Urban population]" caption="Urban population" attribute="1" defaultMemberUniqueName="[Table1].[Urban population].[All]" allUniqueName="[Table1].[Urban population].[All]" dimensionUniqueName="[Table1]" displayFolder="" count="2" memberValueDatatype="20" unbalanced="0"/>
    <cacheHierarchy uniqueName="[Table1].[total population]" caption="total population" attribute="1" defaultMemberUniqueName="[Table1].[total population].[All]" allUniqueName="[Table1].[total population].[All]" dimensionUniqueName="[Table1]" displayFolder="" count="2" memberValueDatatype="20" unbalanced="0"/>
    <cacheHierarchy uniqueName="[Table1].[PublicBeds]" caption="PublicBeds" attribute="1" defaultMemberUniqueName="[Table1].[PublicBeds].[All]" allUniqueName="[Table1].[PublicBeds].[All]" dimensionUniqueName="[Table1]" displayFolder="" count="2" memberValueDatatype="20" unbalanced="0"/>
    <cacheHierarchy uniqueName="[Table1].[NumRuralbeds]" caption="NumRuralbeds" attribute="1" defaultMemberUniqueName="[Table1].[NumRuralbeds].[All]" allUniqueName="[Table1].[NumRuralbeds].[All]" dimensionUniqueName="[Table1]" displayFolder="" count="2" memberValueDatatype="20" unbalanced="0"/>
    <cacheHierarchy uniqueName="[Table1].[UrbanBeds]" caption="UrbanBeds" attribute="1" defaultMemberUniqueName="[Table1].[UrbanBeds].[All]" allUniqueName="[Table1].[UrbanBeds].[All]" dimensionUniqueName="[Table1]" displayFolder="" count="2" memberValueDatatype="20" unbalanced="0"/>
    <cacheHierarchy uniqueName="[Table1].[total beds]" caption="total beds" attribute="1" defaultMemberUniqueName="[Table1].[total beds].[All]" allUniqueName="[Table1].[total beds].[All]" dimensionUniqueName="[Table1]" displayFolder="" count="2"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2" memberValueDatatype="5" unbalanced="0"/>
    <cacheHierarchy uniqueName="[Table2].[Date]" caption="Date" attribute="1" time="1" defaultMemberUniqueName="[Table2].[Date].[All]" allUniqueName="[Table2].[Date].[All]" dimensionUniqueName="[Table2]" displayFolder="" count="2" memberValueDatatype="7" unbalanced="0"/>
    <cacheHierarchy uniqueName="[Table2].[State]" caption="State" attribute="1" defaultMemberUniqueName="[Table2].[State].[All]" allUniqueName="[Table2].[State].[All]" dimensionUniqueName="[Table2]" displayFolder="" count="2" memberValueDatatype="130" unbalanced="0"/>
    <cacheHierarchy uniqueName="[Table2].[TotalSamples]" caption="TotalSamples" attribute="1" defaultMemberUniqueName="[Table2].[TotalSamples].[All]" allUniqueName="[Table2].[TotalSamples].[All]" dimensionUniqueName="[Table2]" displayFolder="" count="2" memberValueDatatype="20" unbalanced="0"/>
    <cacheHierarchy uniqueName="[Table2].[Negative]" caption="Negative" attribute="1" defaultMemberUniqueName="[Table2].[Negative].[All]" allUniqueName="[Table2].[Negative].[All]" dimensionUniqueName="[Table2]" displayFolder="" count="2" memberValueDatatype="20" unbalanced="0"/>
    <cacheHierarchy uniqueName="[Table2].[Positive]" caption="Positive" attribute="1" defaultMemberUniqueName="[Table2].[Positive].[All]" allUniqueName="[Table2].[Positive].[All]" dimensionUniqueName="[Table2]" displayFolder="" count="2" memberValueDatatype="20" unbalanced="0"/>
    <cacheHierarchy uniqueName="[Table3].[lab]" caption="lab" attribute="1" defaultMemberUniqueName="[Table3].[lab].[All]" allUniqueName="[Table3].[lab].[All]" dimensionUniqueName="[Table3]" displayFolder="" count="2" memberValueDatatype="130" unbalanced="0"/>
    <cacheHierarchy uniqueName="[Table3].[address]" caption="address" attribute="1" defaultMemberUniqueName="[Table3].[address].[All]" allUniqueName="[Table3].[address].[All]" dimensionUniqueName="[Table3]" displayFolder="" count="2" memberValueDatatype="130" unbalanced="0"/>
    <cacheHierarchy uniqueName="[Table3].[pincode]" caption="pincode" attribute="1" defaultMemberUniqueName="[Table3].[pincode].[All]" allUniqueName="[Table3].[pincode].[All]" dimensionUniqueName="[Table3]" displayFolder="" count="2" memberValueDatatype="20" unbalanced="0"/>
    <cacheHierarchy uniqueName="[Table3].[city]" caption="city" attribute="1" defaultMemberUniqueName="[Table3].[city].[All]" allUniqueName="[Table3].[city].[All]" dimensionUniqueName="[Table3]" displayFolder="" count="2" memberValueDatatype="130" unbalanced="0"/>
    <cacheHierarchy uniqueName="[Table3].[state]" caption="state" attribute="1" defaultMemberUniqueName="[Table3].[state].[All]" allUniqueName="[Table3].[state].[All]" dimensionUniqueName="[Table3]" displayFolder="" count="2" memberValueDatatype="130" unbalanced="0"/>
    <cacheHierarchy uniqueName="[Table3].[type]" caption="type" attribute="1" defaultMemberUniqueName="[Table3].[type].[All]" allUniqueName="[Table3].[type].[All]" dimensionUniqueName="[Table3]" displayFolder="" count="2"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2" memberValueDatatype="20" unbalanced="0"/>
    <cacheHierarchy uniqueName="[Table5].[iso_code]" caption="iso_code" attribute="1" defaultMemberUniqueName="[Table5].[iso_code].[All]" allUniqueName="[Table5].[iso_code].[All]" dimensionUniqueName="[Table5]" displayFolder="" count="2" memberValueDatatype="130" unbalanced="0"/>
    <cacheHierarchy uniqueName="[Table5].[location]" caption="location" attribute="1" defaultMemberUniqueName="[Table5].[location].[All]" allUniqueName="[Table5].[location].[All]" dimensionUniqueName="[Table5]" displayFolder="" count="2" memberValueDatatype="130" unbalanced="0"/>
    <cacheHierarchy uniqueName="[Table5].[date]" caption="date" attribute="1" defaultMemberUniqueName="[Table5].[date].[All]" allUniqueName="[Table5].[date].[All]" dimensionUniqueName="[Table5]" displayFolder="" count="2" memberValueDatatype="130" unbalanced="0"/>
    <cacheHierarchy uniqueName="[Table5].[total_cases]" caption="total_cases" attribute="1" defaultMemberUniqueName="[Table5].[total_cases].[All]" allUniqueName="[Table5].[total_cases].[All]" dimensionUniqueName="[Table5]" displayFolder="" count="2" memberValueDatatype="20" unbalanced="0"/>
    <cacheHierarchy uniqueName="[Table5].[new_cases]" caption="new_cases" attribute="1" defaultMemberUniqueName="[Table5].[new_cases].[All]" allUniqueName="[Table5].[new_cases].[All]" dimensionUniqueName="[Table5]" displayFolder="" count="2" memberValueDatatype="20" unbalanced="0"/>
    <cacheHierarchy uniqueName="[Table5].[total_deaths]" caption="total_deaths" attribute="1" defaultMemberUniqueName="[Table5].[total_deaths].[All]" allUniqueName="[Table5].[total_deaths].[All]" dimensionUniqueName="[Table5]" displayFolder="" count="2" memberValueDatatype="20" unbalanced="0"/>
    <cacheHierarchy uniqueName="[Table5].[new_deaths]" caption="new_deaths" attribute="1" defaultMemberUniqueName="[Table5].[new_deaths].[All]" allUniqueName="[Table5].[new_deaths].[All]" dimensionUniqueName="[Table5]" displayFolder="" count="2" memberValueDatatype="20" unbalanced="0"/>
    <cacheHierarchy uniqueName="[Table5].[total_cases_per_million]" caption="total_cases_per_million" attribute="1" defaultMemberUniqueName="[Table5].[total_cases_per_million].[All]" allUniqueName="[Table5].[total_cases_per_million].[All]" dimensionUniqueName="[Table5]" displayFolder="" count="2" memberValueDatatype="5" unbalanced="0"/>
    <cacheHierarchy uniqueName="[Table5].[new_cases_per_million]" caption="new_cases_per_million" attribute="1" defaultMemberUniqueName="[Table5].[new_cases_per_million].[All]" allUniqueName="[Table5].[new_cases_per_million].[All]" dimensionUniqueName="[Table5]" displayFolder="" count="2"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2" memberValueDatatype="5" unbalanced="0"/>
    <cacheHierarchy uniqueName="[Table5].[new_deaths_per_million]" caption="new_deaths_per_million" attribute="1" defaultMemberUniqueName="[Table5].[new_deaths_per_million].[All]" allUniqueName="[Table5].[new_deaths_per_million].[All]" dimensionUniqueName="[Table5]" displayFolder="" count="2" memberValueDatatype="5" unbalanced="0"/>
    <cacheHierarchy uniqueName="[Table5].[total_tests]" caption="total_tests" attribute="1" defaultMemberUniqueName="[Table5].[total_tests].[All]" allUniqueName="[Table5].[total_tests].[All]" dimensionUniqueName="[Table5]" displayFolder="" count="2" memberValueDatatype="130" unbalanced="0"/>
    <cacheHierarchy uniqueName="[Table5].[new_tests]" caption="new_tests" attribute="1" defaultMemberUniqueName="[Table5].[new_tests].[All]" allUniqueName="[Table5].[new_tests].[All]" dimensionUniqueName="[Table5]" displayFolder="" count="2"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2" memberValueDatatype="130" unbalanced="0"/>
    <cacheHierarchy uniqueName="[Table5].[new_tests_per_thousand]" caption="new_tests_per_thousand" attribute="1" defaultMemberUniqueName="[Table5].[new_tests_per_thousand].[All]" allUniqueName="[Table5].[new_tests_per_thousand].[All]" dimensionUniqueName="[Table5]" displayFolder="" count="2" memberValueDatatype="130" unbalanced="0"/>
    <cacheHierarchy uniqueName="[Table5].[new_tests_smoothed]" caption="new_tests_smoothed" attribute="1" defaultMemberUniqueName="[Table5].[new_tests_smoothed].[All]" allUniqueName="[Table5].[new_tests_smoothed].[All]" dimensionUniqueName="[Table5]" displayFolder="" count="2"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2" memberValueDatatype="130" unbalanced="0"/>
    <cacheHierarchy uniqueName="[Table5].[tests_units]" caption="tests_units" attribute="1" defaultMemberUniqueName="[Table5].[tests_units].[All]" allUniqueName="[Table5].[tests_units].[All]" dimensionUniqueName="[Table5]" displayFolder="" count="2" memberValueDatatype="130" unbalanced="0"/>
    <cacheHierarchy uniqueName="[Table5].[stringency_index]" caption="stringency_index" attribute="1" defaultMemberUniqueName="[Table5].[stringency_index].[All]" allUniqueName="[Table5].[stringency_index].[All]" dimensionUniqueName="[Table5]" displayFolder="" count="2" memberValueDatatype="5" unbalanced="0"/>
    <cacheHierarchy uniqueName="[Table5].[population]" caption="population" attribute="1" defaultMemberUniqueName="[Table5].[population].[All]" allUniqueName="[Table5].[population].[All]" dimensionUniqueName="[Table5]" displayFolder="" count="2" memberValueDatatype="5" unbalanced="0"/>
    <cacheHierarchy uniqueName="[Table5].[population_density]" caption="population_density" attribute="1" defaultMemberUniqueName="[Table5].[population_density].[All]" allUniqueName="[Table5].[population_density].[All]" dimensionUniqueName="[Table5]" displayFolder="" count="2" memberValueDatatype="5" unbalanced="0"/>
    <cacheHierarchy uniqueName="[Table5].[median_age]" caption="median_age" attribute="1" defaultMemberUniqueName="[Table5].[median_age].[All]" allUniqueName="[Table5].[median_age].[All]" dimensionUniqueName="[Table5]" displayFolder="" count="2" memberValueDatatype="5" unbalanced="0"/>
    <cacheHierarchy uniqueName="[Table5].[aged_65_older]" caption="aged_65_older" attribute="1" defaultMemberUniqueName="[Table5].[aged_65_older].[All]" allUniqueName="[Table5].[aged_65_older].[All]" dimensionUniqueName="[Table5]" displayFolder="" count="2" memberValueDatatype="5" unbalanced="0"/>
    <cacheHierarchy uniqueName="[Table5].[aged_70_older]" caption="aged_70_older" attribute="1" defaultMemberUniqueName="[Table5].[aged_70_older].[All]" allUniqueName="[Table5].[aged_70_older].[All]" dimensionUniqueName="[Table5]" displayFolder="" count="2" memberValueDatatype="5" unbalanced="0"/>
    <cacheHierarchy uniqueName="[Table5].[gdp_per_capita]" caption="gdp_per_capita" attribute="1" defaultMemberUniqueName="[Table5].[gdp_per_capita].[All]" allUniqueName="[Table5].[gdp_per_capita].[All]" dimensionUniqueName="[Table5]" displayFolder="" count="2" memberValueDatatype="5" unbalanced="0"/>
    <cacheHierarchy uniqueName="[Table5].[extreme_poverty]" caption="extreme_poverty" attribute="1" defaultMemberUniqueName="[Table5].[extreme_poverty].[All]" allUniqueName="[Table5].[extreme_poverty].[All]" dimensionUniqueName="[Table5]" displayFolder="" count="2" memberValueDatatype="5" unbalanced="0"/>
    <cacheHierarchy uniqueName="[Table5].[cvd_death_rate]" caption="cvd_death_rate" attribute="1" defaultMemberUniqueName="[Table5].[cvd_death_rate].[All]" allUniqueName="[Table5].[cvd_death_rate].[All]" dimensionUniqueName="[Table5]" displayFolder="" count="2" memberValueDatatype="5" unbalanced="0"/>
    <cacheHierarchy uniqueName="[Table5].[diabetes_prevalence]" caption="diabetes_prevalence" attribute="1" defaultMemberUniqueName="[Table5].[diabetes_prevalence].[All]" allUniqueName="[Table5].[diabetes_prevalence].[All]" dimensionUniqueName="[Table5]" displayFolder="" count="2" memberValueDatatype="5" unbalanced="0"/>
    <cacheHierarchy uniqueName="[Table5].[female_smokers]" caption="female_smokers" attribute="1" defaultMemberUniqueName="[Table5].[female_smokers].[All]" allUniqueName="[Table5].[female_smokers].[All]" dimensionUniqueName="[Table5]" displayFolder="" count="2" memberValueDatatype="5" unbalanced="0"/>
    <cacheHierarchy uniqueName="[Table5].[male_smokers]" caption="male_smokers" attribute="1" defaultMemberUniqueName="[Table5].[male_smokers].[All]" allUniqueName="[Table5].[male_smokers].[All]" dimensionUniqueName="[Table5]" displayFolder="" count="2" memberValueDatatype="5" unbalanced="0"/>
    <cacheHierarchy uniqueName="[Table5].[handwashing_facilities]" caption="handwashing_facilities" attribute="1" defaultMemberUniqueName="[Table5].[handwashing_facilities].[All]" allUniqueName="[Table5].[handwashing_facilities].[All]" dimensionUniqueName="[Table5]" displayFolder="" count="2" memberValueDatatype="5" unbalanced="0"/>
    <cacheHierarchy uniqueName="[Table5].[hospital_beds_per_100k]" caption="hospital_beds_per_100k" attribute="1" defaultMemberUniqueName="[Table5].[hospital_beds_per_100k].[All]" allUniqueName="[Table5].[hospital_beds_per_100k].[All]" dimensionUniqueName="[Table5]" displayFolder="" count="2"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5"/>
      </fieldsUsage>
    </cacheHierarchy>
    <cacheHierarchy uniqueName="[Table8].[Active]" caption="Active" attribute="1" defaultMemberUniqueName="[Table8].[Active].[All]" allUniqueName="[Table8].[Active].[All]" dimensionUniqueName="[Table8]" displayFolder="" count="2" memberValueDatatype="20" unbalanced="0"/>
    <cacheHierarchy uniqueName="[Table8].[confirmed]" caption="confirmed" attribute="1" defaultMemberUniqueName="[Table8].[confirmed].[All]" allUniqueName="[Table8].[confirmed].[All]" dimensionUniqueName="[Table8]" displayFolder="" count="2" memberValueDatatype="20" unbalanced="0">
      <fieldsUsage count="2">
        <fieldUsage x="-1"/>
        <fieldUsage x="3"/>
      </fieldsUsage>
    </cacheHierarchy>
    <cacheHierarchy uniqueName="[Table8].[deaths]" caption="deaths" attribute="1" defaultMemberUniqueName="[Table8].[deaths].[All]" allUniqueName="[Table8].[deaths].[All]" dimensionUniqueName="[Table8]" displayFolder="" count="2" memberValueDatatype="20" unbalanced="0"/>
    <cacheHierarchy uniqueName="[Table8].[Recoverd]" caption="Recoverd" attribute="1" defaultMemberUniqueName="[Table8].[Recoverd].[All]" allUniqueName="[Table8].[Recoverd].[All]" dimensionUniqueName="[Table8]" displayFolder="" count="2" memberValueDatatype="20" unbalanced="0"/>
    <cacheHierarchy uniqueName="[Table8].[recovery rate]" caption="recovery rate" attribute="1" defaultMemberUniqueName="[Table8].[recovery rate].[All]" allUniqueName="[Table8].[recovery rate].[All]" dimensionUniqueName="[Table8]" displayFolder="" count="2" memberValueDatatype="5" unbalanced="0"/>
    <cacheHierarchy uniqueName="[Table8].[death rate]" caption="death rate" attribute="1" defaultMemberUniqueName="[Table8].[death rate].[All]" allUniqueName="[Table8].[death rate].[All]" dimensionUniqueName="[Table8]" displayFolder="" count="2" memberValueDatatype="5" unbalanced="0"/>
    <cacheHierarchy uniqueName="[Table8].[Total]" caption="Total" attribute="1" defaultMemberUniqueName="[Table8].[Total].[All]" allUniqueName="[Table8].[Total].[All]" dimensionUniqueName="[Table8]" displayFolder="" count="2"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oneField="1" hidden="1">
      <fieldsUsage count="1">
        <fieldUsage x="0"/>
      </fieldsUsage>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oneField="1" hidden="1">
      <fieldsUsage count="1">
        <fieldUsage x="4"/>
      </fieldsUsage>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18981484" backgroundQuery="1" createdVersion="6" refreshedVersion="6" minRefreshableVersion="3" recordCount="0" supportSubquery="1" supportAdvancedDrill="1" xr:uid="{E4F1C4CF-998E-430C-8CD1-21A35CCE1F69}">
  <cacheSource type="external" connectionId="1"/>
  <cacheFields count="6">
    <cacheField name="[Measures].[Sum of Positive]" caption="Sum of Positive" numFmtId="0" hierarchy="88" level="32767"/>
    <cacheField name="[Measures].[Sum of TotalSamples]" caption="Sum of TotalSamples" numFmtId="0" hierarchy="86" level="32767"/>
    <cacheField name="[states].[State / Union Territory].[State / Union Territory]" caption="State / Union Territory" numFmtId="0" hierarchy="8" level="1">
      <sharedItems containsSemiMixedTypes="0" containsNonDate="0" containsString="0"/>
    </cacheField>
    <cacheField name="[Table2].[Date].[Date]" caption="Date" numFmtId="0" hierarchy="20" level="1">
      <sharedItems containsSemiMixedTypes="0" containsNonDate="0" containsString="0"/>
    </cacheField>
    <cacheField name="[Measures].[Sum of Negative]" caption="Sum of Negative" numFmtId="0" hierarchy="87" level="32767"/>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2" memberValueDatatype="130" unbalanced="0">
      <fieldsUsage count="2">
        <fieldUsage x="-1"/>
        <fieldUsage x="2"/>
      </fieldsUsage>
    </cacheHierarchy>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2" memberValueDatatype="7" unbalanced="0">
      <fieldsUsage count="2">
        <fieldUsage x="-1"/>
        <fieldUsage x="3"/>
      </fieldsUsage>
    </cacheHierarchy>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5"/>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oneField="1" hidden="1">
      <fieldsUsage count="1">
        <fieldUsage x="4"/>
      </fieldsUsage>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19212961" backgroundQuery="1" createdVersion="6" refreshedVersion="6" minRefreshableVersion="3" recordCount="0" supportSubquery="1" supportAdvancedDrill="1" xr:uid="{2E9F839C-E3A1-44DC-B083-8FDBFA563B7C}">
  <cacheSource type="external" connectionId="1"/>
  <cacheFields count="5">
    <cacheField name="[states].[State / Union Territory].[State / Union Territory]" caption="State / Union Territory" numFmtId="0" hierarchy="8" level="1">
      <sharedItems containsSemiMixedTypes="0" containsNonDate="0" containsString="0"/>
    </cacheField>
    <cacheField name="[Measures].[Sum of NumRuralbeds]" caption="Sum of NumRuralbeds" numFmtId="0" hierarchy="83" level="32767"/>
    <cacheField name="[Measures].[Sum of UrbanBeds]" caption="Sum of UrbanBeds" numFmtId="0" hierarchy="81" level="32767"/>
    <cacheField name="[Measures].[Sum of PublicBeds]" caption="Sum of PublicBeds" numFmtId="0" hierarchy="84" level="32767"/>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2" memberValueDatatype="130" unbalanced="0">
      <fieldsUsage count="2">
        <fieldUsage x="-1"/>
        <fieldUsage x="0"/>
      </fieldsUsage>
    </cacheHierarchy>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4"/>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patil" refreshedDate="43983.207019328707" backgroundQuery="1" createdVersion="6" refreshedVersion="6" minRefreshableVersion="3" recordCount="0" supportSubquery="1" supportAdvancedDrill="1" xr:uid="{D47C60D2-0C85-4B8F-AD08-22857D9E87A3}">
  <cacheSource type="external" connectionId="1"/>
  <cacheFields count="2">
    <cacheField name="[states].[State / Union Territory].[State / Union Territory]" caption="State / Union Territory" numFmtId="0" hierarchy="8" level="1">
      <sharedItems containsSemiMixedTypes="0" containsNonDate="0" containsString="0"/>
    </cacheField>
    <cacheField name="[Table8].[State].[State]" caption="State" numFmtId="0" hierarchy="64" level="1">
      <sharedItems containsSemiMixedTypes="0" containsNonDate="0" containsString="0"/>
    </cacheField>
  </cacheFields>
  <cacheHierarchies count="103">
    <cacheHierarchy uniqueName="[Range].[no. of labs in each state]" caption="no. of labs in each state" attribute="1" defaultMemberUniqueName="[Range].[no. of labs in each state].[All]" allUniqueName="[Range].[no. of labs in each state].[All]" dimensionUniqueName="[Range]" displayFolder="" count="0" memberValueDatatype="20" unbalanced="0"/>
    <cacheHierarchy uniqueName="[Range 1].[lab]" caption="lab" attribute="1" defaultMemberUniqueName="[Range 1].[lab].[All]" allUniqueName="[Range 1].[lab].[All]" dimensionUniqueName="[Range 1]" displayFolder="" count="0" memberValueDatatype="130" unbalanced="0"/>
    <cacheHierarchy uniqueName="[Range 1].[address]" caption="address" attribute="1" defaultMemberUniqueName="[Range 1].[address].[All]" allUniqueName="[Range 1].[address].[All]" dimensionUniqueName="[Range 1]" displayFolder="" count="0" memberValueDatatype="130" unbalanced="0"/>
    <cacheHierarchy uniqueName="[Range 1].[pincode]" caption="pincode" attribute="1" defaultMemberUniqueName="[Range 1].[pincode].[All]" allUniqueName="[Range 1].[pincode].[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o. of labs in each state]" caption="no. of labs in each state" attribute="1" defaultMemberUniqueName="[Range 1].[no. of labs in each state].[All]" allUniqueName="[Range 1].[no. of labs in each state].[All]" dimensionUniqueName="[Range 1]" displayFolder="" count="0" memberValueDatatype="20" unbalanced="0"/>
    <cacheHierarchy uniqueName="[states].[State / Union Territory]" caption="State / Union Territory" attribute="1" defaultMemberUniqueName="[states].[State / Union Territory].[All]" allUniqueName="[states].[State / Union Territory].[All]" dimensionUniqueName="[states]" displayFolder="" count="2" memberValueDatatype="130" unbalanced="0">
      <fieldsUsage count="2">
        <fieldUsage x="-1"/>
        <fieldUsage x="0"/>
      </fieldsUsage>
    </cacheHierarchy>
    <cacheHierarchy uniqueName="[Table1].[Sno]" caption="Sno" attribute="1" defaultMemberUniqueName="[Table1].[Sno].[All]" allUniqueName="[Table1].[Sno].[All]" dimensionUniqueName="[Table1]" displayFolder="" count="0" memberValueDatatype="20" unbalanced="0"/>
    <cacheHierarchy uniqueName="[Table1].[State / Union Territory]" caption="State / Union Territory" attribute="1" defaultMemberUniqueName="[Table1].[State / Union Territory].[All]" allUniqueName="[Table1].[State / Union Territo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Rural population]" caption="Rural population" attribute="1" defaultMemberUniqueName="[Table1].[Rural population].[All]" allUniqueName="[Table1].[Rural population].[All]" dimensionUniqueName="[Table1]" displayFolder="" count="0" memberValueDatatype="20" unbalanced="0"/>
    <cacheHierarchy uniqueName="[Table1].[Urban population]" caption="Urban population" attribute="1" defaultMemberUniqueName="[Table1].[Urban population].[All]" allUniqueName="[Table1].[Urban population].[All]" dimensionUniqueName="[Table1]" displayFolder="" count="0" memberValueDatatype="20" unbalanced="0"/>
    <cacheHierarchy uniqueName="[Table1].[total population]" caption="total population" attribute="1" defaultMemberUniqueName="[Table1].[total population].[All]" allUniqueName="[Table1].[total population].[All]" dimensionUniqueName="[Table1]" displayFolder="" count="0" memberValueDatatype="20" unbalanced="0"/>
    <cacheHierarchy uniqueName="[Table1].[PublicBeds]" caption="PublicBeds" attribute="1" defaultMemberUniqueName="[Table1].[PublicBeds].[All]" allUniqueName="[Table1].[PublicBeds].[All]" dimensionUniqueName="[Table1]" displayFolder="" count="0" memberValueDatatype="20" unbalanced="0"/>
    <cacheHierarchy uniqueName="[Table1].[NumRuralbeds]" caption="NumRuralbeds" attribute="1" defaultMemberUniqueName="[Table1].[NumRuralbeds].[All]" allUniqueName="[Table1].[NumRuralbeds].[All]" dimensionUniqueName="[Table1]" displayFolder="" count="0" memberValueDatatype="20" unbalanced="0"/>
    <cacheHierarchy uniqueName="[Table1].[UrbanBeds]" caption="UrbanBeds" attribute="1" defaultMemberUniqueName="[Table1].[UrbanBeds].[All]" allUniqueName="[Table1].[UrbanBeds].[All]" dimensionUniqueName="[Table1]" displayFolder="" count="0" memberValueDatatype="20" unbalanced="0"/>
    <cacheHierarchy uniqueName="[Table1].[total beds]" caption="total beds" attribute="1" defaultMemberUniqueName="[Table1].[total beds].[All]" allUniqueName="[Table1].[total beds].[All]" dimensionUniqueName="[Table1]" displayFolder="" count="0" memberValueDatatype="20" unbalanced="0"/>
    <cacheHierarchy uniqueName="[Table1].[beds to population ratio]" caption="beds to population ratio" attribute="1" defaultMemberUniqueName="[Table1].[beds to population ratio].[All]" allUniqueName="[Table1].[beds to population ratio].[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te]" caption="State" attribute="1" defaultMemberUniqueName="[Table2].[State].[All]" allUniqueName="[Table2].[State].[All]" dimensionUniqueName="[Table2]" displayFolder="" count="0" memberValueDatatype="130" unbalanced="0"/>
    <cacheHierarchy uniqueName="[Table2].[TotalSamples]" caption="TotalSamples" attribute="1" defaultMemberUniqueName="[Table2].[TotalSamples].[All]" allUniqueName="[Table2].[TotalSamples].[All]" dimensionUniqueName="[Table2]" displayFolder="" count="0" memberValueDatatype="20" unbalanced="0"/>
    <cacheHierarchy uniqueName="[Table2].[Negative]" caption="Negative" attribute="1" defaultMemberUniqueName="[Table2].[Negative].[All]" allUniqueName="[Table2].[Negative].[All]" dimensionUniqueName="[Table2]" displayFolder="" count="0" memberValueDatatype="20" unbalanced="0"/>
    <cacheHierarchy uniqueName="[Table2].[Positive]" caption="Positive" attribute="1" defaultMemberUniqueName="[Table2].[Positive].[All]" allUniqueName="[Table2].[Positive].[All]" dimensionUniqueName="[Table2]" displayFolder="" count="0" memberValueDatatype="20" unbalanced="0"/>
    <cacheHierarchy uniqueName="[Table3].[lab]" caption="lab" attribute="1" defaultMemberUniqueName="[Table3].[lab].[All]" allUniqueName="[Table3].[lab].[All]" dimensionUniqueName="[Table3]" displayFolder="" count="0" memberValueDatatype="130" unbalanced="0"/>
    <cacheHierarchy uniqueName="[Table3].[address]" caption="address" attribute="1" defaultMemberUniqueName="[Table3].[address].[All]" allUniqueName="[Table3].[address].[All]" dimensionUniqueName="[Table3]" displayFolder="" count="0" memberValueDatatype="130" unbalanced="0"/>
    <cacheHierarchy uniqueName="[Table3].[pincode]" caption="pincode" attribute="1" defaultMemberUniqueName="[Table3].[pincode].[All]" allUniqueName="[Table3].[pincode].[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type]" caption="type" attribute="1" defaultMemberUniqueName="[Table3].[type].[All]" allUniqueName="[Table3].[type].[All]" dimensionUniqueName="[Table3]" displayFolder="" count="0" memberValueDatatype="130" unbalanced="0"/>
    <cacheHierarchy uniqueName="[Table3].[no. of labs in each state]" caption="no. of labs in each state" attribute="1" defaultMemberUniqueName="[Table3].[no. of labs in each state].[All]" allUniqueName="[Table3].[no. of labs in each state].[All]" dimensionUniqueName="[Table3]" displayFolder="" count="0" memberValueDatatype="20" unbalanced="0"/>
    <cacheHierarchy uniqueName="[Table5].[iso_code]" caption="iso_code" attribute="1" defaultMemberUniqueName="[Table5].[iso_code].[All]" allUniqueName="[Table5].[iso_code].[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total_cases]" caption="total_cases" attribute="1" defaultMemberUniqueName="[Table5].[total_cases].[All]" allUniqueName="[Table5].[total_cases].[All]" dimensionUniqueName="[Table5]" displayFolder="" count="0" memberValueDatatype="20" unbalanced="0"/>
    <cacheHierarchy uniqueName="[Table5].[new_cases]" caption="new_cases" attribute="1" defaultMemberUniqueName="[Table5].[new_cases].[All]" allUniqueName="[Table5].[new_cases].[All]" dimensionUniqueName="[Table5]" displayFolder="" count="0" memberValueDatatype="20" unbalanced="0"/>
    <cacheHierarchy uniqueName="[Table5].[total_deaths]" caption="total_deaths" attribute="1" defaultMemberUniqueName="[Table5].[total_deaths].[All]" allUniqueName="[Table5].[total_deaths].[All]" dimensionUniqueName="[Table5]" displayFolder="" count="0" memberValueDatatype="20" unbalanced="0"/>
    <cacheHierarchy uniqueName="[Table5].[new_deaths]" caption="new_deaths" attribute="1" defaultMemberUniqueName="[Table5].[new_deaths].[All]" allUniqueName="[Table5].[new_deaths].[All]" dimensionUniqueName="[Table5]" displayFolder="" count="0" memberValueDatatype="20" unbalanced="0"/>
    <cacheHierarchy uniqueName="[Table5].[total_cases_per_million]" caption="total_cases_per_million" attribute="1" defaultMemberUniqueName="[Table5].[total_cases_per_million].[All]" allUniqueName="[Table5].[total_cases_per_million].[All]" dimensionUniqueName="[Table5]" displayFolder="" count="0" memberValueDatatype="5" unbalanced="0"/>
    <cacheHierarchy uniqueName="[Table5].[new_cases_per_million]" caption="new_cases_per_million" attribute="1" defaultMemberUniqueName="[Table5].[new_cases_per_million].[All]" allUniqueName="[Table5].[new_cases_per_million].[All]" dimensionUniqueName="[Table5]" displayFolder="" count="0" memberValueDatatype="5" unbalanced="0"/>
    <cacheHierarchy uniqueName="[Table5].[total_deaths_per_million]" caption="total_deaths_per_million" attribute="1" defaultMemberUniqueName="[Table5].[total_deaths_per_million].[All]" allUniqueName="[Table5].[total_deaths_per_million].[All]" dimensionUniqueName="[Table5]" displayFolder="" count="0" memberValueDatatype="5" unbalanced="0"/>
    <cacheHierarchy uniqueName="[Table5].[new_deaths_per_million]" caption="new_deaths_per_million" attribute="1" defaultMemberUniqueName="[Table5].[new_deaths_per_million].[All]" allUniqueName="[Table5].[new_deaths_per_million].[All]" dimensionUniqueName="[Table5]" displayFolder="" count="0" memberValueDatatype="5" unbalanced="0"/>
    <cacheHierarchy uniqueName="[Table5].[total_tests]" caption="total_tests" attribute="1" defaultMemberUniqueName="[Table5].[total_tests].[All]" allUniqueName="[Table5].[total_tests].[All]" dimensionUniqueName="[Table5]" displayFolder="" count="0" memberValueDatatype="130" unbalanced="0"/>
    <cacheHierarchy uniqueName="[Table5].[new_tests]" caption="new_tests" attribute="1" defaultMemberUniqueName="[Table5].[new_tests].[All]" allUniqueName="[Table5].[new_tests].[All]" dimensionUniqueName="[Table5]" displayFolder="" count="0" memberValueDatatype="130" unbalanced="0"/>
    <cacheHierarchy uniqueName="[Table5].[total_tests_per_thousand]" caption="total_tests_per_thousand" attribute="1" defaultMemberUniqueName="[Table5].[total_tests_per_thousand].[All]" allUniqueName="[Table5].[total_tests_per_thousand].[All]" dimensionUniqueName="[Table5]" displayFolder="" count="0" memberValueDatatype="130" unbalanced="0"/>
    <cacheHierarchy uniqueName="[Table5].[new_tests_per_thousand]" caption="new_tests_per_thousand" attribute="1" defaultMemberUniqueName="[Table5].[new_tests_per_thousand].[All]" allUniqueName="[Table5].[new_tests_per_thousand].[All]" dimensionUniqueName="[Table5]" displayFolder="" count="0" memberValueDatatype="130" unbalanced="0"/>
    <cacheHierarchy uniqueName="[Table5].[new_tests_smoothed]" caption="new_tests_smoothed" attribute="1" defaultMemberUniqueName="[Table5].[new_tests_smoothed].[All]" allUniqueName="[Table5].[new_tests_smoothed].[All]" dimensionUniqueName="[Table5]" displayFolder="" count="0" memberValueDatatype="130" unbalanced="0"/>
    <cacheHierarchy uniqueName="[Table5].[new_tests_smoothed_per_thousand]" caption="new_tests_smoothed_per_thousand" attribute="1" defaultMemberUniqueName="[Table5].[new_tests_smoothed_per_thousand].[All]" allUniqueName="[Table5].[new_tests_smoothed_per_thousand].[All]" dimensionUniqueName="[Table5]" displayFolder="" count="0" memberValueDatatype="130" unbalanced="0"/>
    <cacheHierarchy uniqueName="[Table5].[tests_units]" caption="tests_units" attribute="1" defaultMemberUniqueName="[Table5].[tests_units].[All]" allUniqueName="[Table5].[tests_units].[All]" dimensionUniqueName="[Table5]" displayFolder="" count="0" memberValueDatatype="130" unbalanced="0"/>
    <cacheHierarchy uniqueName="[Table5].[stringency_index]" caption="stringency_index" attribute="1" defaultMemberUniqueName="[Table5].[stringency_index].[All]" allUniqueName="[Table5].[stringency_index].[All]" dimensionUniqueName="[Table5]" displayFolder="" count="0" memberValueDatatype="5" unbalanced="0"/>
    <cacheHierarchy uniqueName="[Table5].[population]" caption="population" attribute="1" defaultMemberUniqueName="[Table5].[population].[All]" allUniqueName="[Table5].[population].[All]" dimensionUniqueName="[Table5]" displayFolder="" count="0" memberValueDatatype="5" unbalanced="0"/>
    <cacheHierarchy uniqueName="[Table5].[population_density]" caption="population_density" attribute="1" defaultMemberUniqueName="[Table5].[population_density].[All]" allUniqueName="[Table5].[population_density].[All]" dimensionUniqueName="[Table5]" displayFolder="" count="0" memberValueDatatype="5" unbalanced="0"/>
    <cacheHierarchy uniqueName="[Table5].[median_age]" caption="median_age" attribute="1" defaultMemberUniqueName="[Table5].[median_age].[All]" allUniqueName="[Table5].[median_age].[All]" dimensionUniqueName="[Table5]" displayFolder="" count="0" memberValueDatatype="5" unbalanced="0"/>
    <cacheHierarchy uniqueName="[Table5].[aged_65_older]" caption="aged_65_older" attribute="1" defaultMemberUniqueName="[Table5].[aged_65_older].[All]" allUniqueName="[Table5].[aged_65_older].[All]" dimensionUniqueName="[Table5]" displayFolder="" count="0" memberValueDatatype="5" unbalanced="0"/>
    <cacheHierarchy uniqueName="[Table5].[aged_70_older]" caption="aged_70_older" attribute="1" defaultMemberUniqueName="[Table5].[aged_70_older].[All]" allUniqueName="[Table5].[aged_70_older].[All]" dimensionUniqueName="[Table5]" displayFolder="" count="0" memberValueDatatype="5" unbalanced="0"/>
    <cacheHierarchy uniqueName="[Table5].[gdp_per_capita]" caption="gdp_per_capita" attribute="1" defaultMemberUniqueName="[Table5].[gdp_per_capita].[All]" allUniqueName="[Table5].[gdp_per_capita].[All]" dimensionUniqueName="[Table5]" displayFolder="" count="0" memberValueDatatype="5" unbalanced="0"/>
    <cacheHierarchy uniqueName="[Table5].[extreme_poverty]" caption="extreme_poverty" attribute="1" defaultMemberUniqueName="[Table5].[extreme_poverty].[All]" allUniqueName="[Table5].[extreme_poverty].[All]" dimensionUniqueName="[Table5]" displayFolder="" count="0" memberValueDatatype="5" unbalanced="0"/>
    <cacheHierarchy uniqueName="[Table5].[cvd_death_rate]" caption="cvd_death_rate" attribute="1" defaultMemberUniqueName="[Table5].[cvd_death_rate].[All]" allUniqueName="[Table5].[cvd_death_rate].[All]" dimensionUniqueName="[Table5]" displayFolder="" count="0" memberValueDatatype="5" unbalanced="0"/>
    <cacheHierarchy uniqueName="[Table5].[diabetes_prevalence]" caption="diabetes_prevalence" attribute="1" defaultMemberUniqueName="[Table5].[diabetes_prevalence].[All]" allUniqueName="[Table5].[diabetes_prevalence].[All]" dimensionUniqueName="[Table5]" displayFolder="" count="0" memberValueDatatype="5" unbalanced="0"/>
    <cacheHierarchy uniqueName="[Table5].[female_smokers]" caption="female_smokers" attribute="1" defaultMemberUniqueName="[Table5].[female_smokers].[All]" allUniqueName="[Table5].[female_smokers].[All]" dimensionUniqueName="[Table5]" displayFolder="" count="0" memberValueDatatype="5" unbalanced="0"/>
    <cacheHierarchy uniqueName="[Table5].[male_smokers]" caption="male_smokers" attribute="1" defaultMemberUniqueName="[Table5].[male_smokers].[All]" allUniqueName="[Table5].[male_smokers].[All]" dimensionUniqueName="[Table5]" displayFolder="" count="0" memberValueDatatype="5" unbalanced="0"/>
    <cacheHierarchy uniqueName="[Table5].[handwashing_facilities]" caption="handwashing_facilities" attribute="1" defaultMemberUniqueName="[Table5].[handwashing_facilities].[All]" allUniqueName="[Table5].[handwashing_facilities].[All]" dimensionUniqueName="[Table5]" displayFolder="" count="0" memberValueDatatype="5" unbalanced="0"/>
    <cacheHierarchy uniqueName="[Table5].[hospital_beds_per_100k]" caption="hospital_beds_per_100k" attribute="1" defaultMemberUniqueName="[Table5].[hospital_beds_per_100k].[All]" allUniqueName="[Table5].[hospital_beds_per_100k].[All]" dimensionUniqueName="[Table5]" displayFolder="" count="0" memberValueDatatype="5" unbalanced="0"/>
    <cacheHierarchy uniqueName="[Table8].[State]" caption="State" attribute="1" defaultMemberUniqueName="[Table8].[State].[All]" allUniqueName="[Table8].[State].[All]" dimensionUniqueName="[Table8]" displayFolder="" count="2" memberValueDatatype="130" unbalanced="0">
      <fieldsUsage count="2">
        <fieldUsage x="-1"/>
        <fieldUsage x="1"/>
      </fieldsUsage>
    </cacheHierarchy>
    <cacheHierarchy uniqueName="[Table8].[Active]" caption="Active" attribute="1" defaultMemberUniqueName="[Table8].[Active].[All]" allUniqueName="[Table8].[Active].[All]" dimensionUniqueName="[Table8]" displayFolder="" count="0" memberValueDatatype="20" unbalanced="0"/>
    <cacheHierarchy uniqueName="[Table8].[confirmed]" caption="confirmed" attribute="1" defaultMemberUniqueName="[Table8].[confirmed].[All]" allUniqueName="[Table8].[confirmed].[All]" dimensionUniqueName="[Table8]" displayFolder="" count="0" memberValueDatatype="20" unbalanced="0"/>
    <cacheHierarchy uniqueName="[Table8].[deaths]" caption="deaths" attribute="1" defaultMemberUniqueName="[Table8].[deaths].[All]" allUniqueName="[Table8].[deaths].[All]" dimensionUniqueName="[Table8]" displayFolder="" count="0" memberValueDatatype="20" unbalanced="0"/>
    <cacheHierarchy uniqueName="[Table8].[Recoverd]" caption="Recoverd" attribute="1" defaultMemberUniqueName="[Table8].[Recoverd].[All]" allUniqueName="[Table8].[Recoverd].[All]" dimensionUniqueName="[Table8]" displayFolder="" count="0" memberValueDatatype="20" unbalanced="0"/>
    <cacheHierarchy uniqueName="[Table8].[recovery rate]" caption="recovery rate" attribute="1" defaultMemberUniqueName="[Table8].[recovery rate].[All]" allUniqueName="[Table8].[recovery rate].[All]" dimensionUniqueName="[Table8]" displayFolder="" count="0" memberValueDatatype="5" unbalanced="0"/>
    <cacheHierarchy uniqueName="[Table8].[death rate]" caption="death rate" attribute="1" defaultMemberUniqueName="[Table8].[death rate].[All]" allUniqueName="[Table8].[death rate].[All]" dimensionUniqueName="[Table8]" displayFolder="" count="0" memberValueDatatype="5" unbalanced="0"/>
    <cacheHierarchy uniqueName="[Table8].[Total]" caption="Total" attribute="1" defaultMemberUniqueName="[Table8].[Total].[All]" allUniqueName="[Table8].[Total].[All]" dimensionUniqueName="[Table8]"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8]" caption="__XL_Count Table8" measure="1" displayFolder="" measureGroup="Table8" count="0" hidden="1"/>
    <cacheHierarchy uniqueName="[Measures].[__XL_Count states]" caption="__XL_Count states" measure="1" displayFolder="" measureGroup="states" count="0" hidden="1"/>
    <cacheHierarchy uniqueName="[Measures].[__XL_Count Table5]" caption="__XL_Count Table5" measure="1" displayFolder="" measureGroup="Table5"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rbanBeds]" caption="Sum of UrbanBeds" measure="1" displayFolder="" measureGroup="Table1" count="0" hidden="1">
      <extLst>
        <ext xmlns:x15="http://schemas.microsoft.com/office/spreadsheetml/2010/11/main" uri="{B97F6D7D-B522-45F9-BDA1-12C45D357490}">
          <x15:cacheHierarchy aggregatedColumn="17"/>
        </ext>
      </extLst>
    </cacheHierarchy>
    <cacheHierarchy uniqueName="[Measures].[Sum of total beds]" caption="Sum of total beds" measure="1" displayFolder="" measureGroup="Table1" count="0" hidden="1">
      <extLst>
        <ext xmlns:x15="http://schemas.microsoft.com/office/spreadsheetml/2010/11/main" uri="{B97F6D7D-B522-45F9-BDA1-12C45D357490}">
          <x15:cacheHierarchy aggregatedColumn="18"/>
        </ext>
      </extLst>
    </cacheHierarchy>
    <cacheHierarchy uniqueName="[Measures].[Sum of NumRuralbeds]" caption="Sum of NumRuralbeds" measure="1" displayFolder="" measureGroup="Table1" count="0" hidden="1">
      <extLst>
        <ext xmlns:x15="http://schemas.microsoft.com/office/spreadsheetml/2010/11/main" uri="{B97F6D7D-B522-45F9-BDA1-12C45D357490}">
          <x15:cacheHierarchy aggregatedColumn="16"/>
        </ext>
      </extLst>
    </cacheHierarchy>
    <cacheHierarchy uniqueName="[Measures].[Sum of PublicBeds]" caption="Sum of PublicBeds" measure="1" displayFolder="" measureGroup="Table1" count="0" hidden="1">
      <extLst>
        <ext xmlns:x15="http://schemas.microsoft.com/office/spreadsheetml/2010/11/main" uri="{B97F6D7D-B522-45F9-BDA1-12C45D357490}">
          <x15:cacheHierarchy aggregatedColumn="15"/>
        </ext>
      </extLst>
    </cacheHierarchy>
    <cacheHierarchy uniqueName="[Measures].[Sum of beds to population ratio]" caption="Sum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Sum of TotalSamples]" caption="Sum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Negative]" caption="Sum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ositive]" caption="Sum of Positive" measure="1" displayFolder="" measureGroup="Table2" count="0" hidden="1">
      <extLst>
        <ext xmlns:x15="http://schemas.microsoft.com/office/spreadsheetml/2010/11/main" uri="{B97F6D7D-B522-45F9-BDA1-12C45D357490}">
          <x15:cacheHierarchy aggregatedColumn="24"/>
        </ext>
      </extLst>
    </cacheHierarchy>
    <cacheHierarchy uniqueName="[Measures].[Count of beds to population ratio]" caption="Count of beds to population ratio" measure="1" displayFolder="" measureGroup="Table1" count="0" hidden="1">
      <extLst>
        <ext xmlns:x15="http://schemas.microsoft.com/office/spreadsheetml/2010/11/main" uri="{B97F6D7D-B522-45F9-BDA1-12C45D357490}">
          <x15:cacheHierarchy aggregatedColumn="19"/>
        </ext>
      </extLst>
    </cacheHierarchy>
    <cacheHierarchy uniqueName="[Measures].[Count of TotalSamples]" caption="Count of TotalSamples" measure="1" displayFolder="" measureGroup="Table2" count="0" hidden="1">
      <extLst>
        <ext xmlns:x15="http://schemas.microsoft.com/office/spreadsheetml/2010/11/main" uri="{B97F6D7D-B522-45F9-BDA1-12C45D357490}">
          <x15:cacheHierarchy aggregatedColumn="22"/>
        </ext>
      </extLst>
    </cacheHierarchy>
    <cacheHierarchy uniqueName="[Measures].[Sum of deaths]" caption="Sum of deaths" measure="1" displayFolder="" measureGroup="Table8" count="0" hidden="1">
      <extLst>
        <ext xmlns:x15="http://schemas.microsoft.com/office/spreadsheetml/2010/11/main" uri="{B97F6D7D-B522-45F9-BDA1-12C45D357490}">
          <x15:cacheHierarchy aggregatedColumn="67"/>
        </ext>
      </extLst>
    </cacheHierarchy>
    <cacheHierarchy uniqueName="[Measures].[Sum of Recoverd]" caption="Sum of Recoverd" measure="1" displayFolder="" measureGroup="Table8" count="0" hidden="1">
      <extLst>
        <ext xmlns:x15="http://schemas.microsoft.com/office/spreadsheetml/2010/11/main" uri="{B97F6D7D-B522-45F9-BDA1-12C45D357490}">
          <x15:cacheHierarchy aggregatedColumn="68"/>
        </ext>
      </extLst>
    </cacheHierarchy>
    <cacheHierarchy uniqueName="[Measures].[Count of Date]" caption="Count of Date" measure="1" displayFolder="" measureGroup="Table2" count="0" hidden="1">
      <extLst>
        <ext xmlns:x15="http://schemas.microsoft.com/office/spreadsheetml/2010/11/main" uri="{B97F6D7D-B522-45F9-BDA1-12C45D357490}">
          <x15:cacheHierarchy aggregatedColumn="20"/>
        </ext>
      </extLst>
    </cacheHierarchy>
    <cacheHierarchy uniqueName="[Measures].[Sum of total_cases]" caption="Sum of total_cases" measure="1" displayFolder="" measureGroup="Table5" count="0" hidden="1">
      <extLst>
        <ext xmlns:x15="http://schemas.microsoft.com/office/spreadsheetml/2010/11/main" uri="{B97F6D7D-B522-45F9-BDA1-12C45D357490}">
          <x15:cacheHierarchy aggregatedColumn="35"/>
        </ext>
      </extLst>
    </cacheHierarchy>
    <cacheHierarchy uniqueName="[Measures].[Sum of no. of labs in each state]" caption="Sum of no. of labs in each state" measure="1" displayFolder="" measureGroup="Range" count="0" hidden="1">
      <extLst>
        <ext xmlns:x15="http://schemas.microsoft.com/office/spreadsheetml/2010/11/main" uri="{B97F6D7D-B522-45F9-BDA1-12C45D357490}">
          <x15:cacheHierarchy aggregatedColumn="0"/>
        </ext>
      </extLst>
    </cacheHierarchy>
    <cacheHierarchy uniqueName="[Measures].[Sum of no. of labs in each state 2]" caption="Sum of no. of labs in each state 2" measure="1" displayFolder="" measureGroup="Range 1" count="0" hidden="1">
      <extLst>
        <ext xmlns:x15="http://schemas.microsoft.com/office/spreadsheetml/2010/11/main" uri="{B97F6D7D-B522-45F9-BDA1-12C45D357490}">
          <x15:cacheHierarchy aggregatedColumn="7"/>
        </ext>
      </extLst>
    </cacheHierarchy>
    <cacheHierarchy uniqueName="[Measures].[Sum of no. of labs in each state 3]" caption="Sum of no. of labs in each state 3" measure="1" displayFolder="" measureGroup="Table3" count="0" hidden="1">
      <extLst>
        <ext xmlns:x15="http://schemas.microsoft.com/office/spreadsheetml/2010/11/main" uri="{B97F6D7D-B522-45F9-BDA1-12C45D357490}">
          <x15:cacheHierarchy aggregatedColumn="31"/>
        </ext>
      </extLst>
    </cacheHierarchy>
    <cacheHierarchy uniqueName="[Measures].[Sum of Rural population]" caption="Sum of Rural population" measure="1" displayFolder="" measureGroup="Table1" count="0" hidden="1">
      <extLst>
        <ext xmlns:x15="http://schemas.microsoft.com/office/spreadsheetml/2010/11/main" uri="{B97F6D7D-B522-45F9-BDA1-12C45D357490}">
          <x15:cacheHierarchy aggregatedColumn="12"/>
        </ext>
      </extLst>
    </cacheHierarchy>
    <cacheHierarchy uniqueName="[Measures].[Average of Negative]" caption="Average of Negative" measure="1" displayFolder="" measureGroup="Table2" count="0" hidden="1">
      <extLst>
        <ext xmlns:x15="http://schemas.microsoft.com/office/spreadsheetml/2010/11/main" uri="{B97F6D7D-B522-45F9-BDA1-12C45D357490}">
          <x15:cacheHierarchy aggregatedColumn="23"/>
        </ext>
      </extLst>
    </cacheHierarchy>
    <cacheHierarchy uniqueName="[Measures].[Sum of pincode]" caption="Sum of pincode" measure="1" displayFolder="" measureGroup="Table3" count="0" hidden="1">
      <extLst>
        <ext xmlns:x15="http://schemas.microsoft.com/office/spreadsheetml/2010/11/main" uri="{B97F6D7D-B522-45F9-BDA1-12C45D357490}">
          <x15:cacheHierarchy aggregatedColumn="27"/>
        </ext>
      </extLst>
    </cacheHierarchy>
    <cacheHierarchy uniqueName="[Measures].[Sum of confirmed]" caption="Sum of confirmed" measure="1" displayFolder="" measureGroup="Table8" count="0" hidden="1">
      <extLst>
        <ext xmlns:x15="http://schemas.microsoft.com/office/spreadsheetml/2010/11/main" uri="{B97F6D7D-B522-45F9-BDA1-12C45D357490}">
          <x15:cacheHierarchy aggregatedColumn="66"/>
        </ext>
      </extLst>
    </cacheHierarchy>
    <cacheHierarchy uniqueName="[Measures].[Sum of total population]" caption="Sum of total population" measure="1" displayFolder="" measureGroup="Table1" count="0" hidden="1">
      <extLst>
        <ext xmlns:x15="http://schemas.microsoft.com/office/spreadsheetml/2010/11/main" uri="{B97F6D7D-B522-45F9-BDA1-12C45D357490}">
          <x15:cacheHierarchy aggregatedColumn="14"/>
        </ext>
      </extLst>
    </cacheHierarchy>
  </cacheHierarchies>
  <kpis count="0"/>
  <dimensions count="9">
    <dimension measure="1" name="Measures" uniqueName="[Measures]" caption="Measures"/>
    <dimension name="Range" uniqueName="[Range]" caption="Range"/>
    <dimension name="Range 1" uniqueName="[Range 1]" caption="Range 1"/>
    <dimension name="states" uniqueName="[states]" caption="states"/>
    <dimension name="Table1" uniqueName="[Table1]" caption="Table1"/>
    <dimension name="Table2" uniqueName="[Table2]" caption="Table2"/>
    <dimension name="Table3" uniqueName="[Table3]" caption="Table3"/>
    <dimension name="Table5" uniqueName="[Table5]" caption="Table5"/>
    <dimension name="Table8" uniqueName="[Table8]" caption="Table8"/>
  </dimensions>
  <measureGroups count="8">
    <measureGroup name="Range" caption="Range"/>
    <measureGroup name="Range 1" caption="Range 1"/>
    <measureGroup name="states" caption="states"/>
    <measureGroup name="Table1" caption="Table1"/>
    <measureGroup name="Table2" caption="Table2"/>
    <measureGroup name="Table3" caption="Table3"/>
    <measureGroup name="Table5" caption="Table5"/>
    <measureGroup name="Table8" caption="Table8"/>
  </measureGroups>
  <maps count="13">
    <map measureGroup="0" dimension="1"/>
    <map measureGroup="1" dimension="2"/>
    <map measureGroup="2" dimension="3"/>
    <map measureGroup="3" dimension="3"/>
    <map measureGroup="3" dimension="4"/>
    <map measureGroup="3" dimension="8"/>
    <map measureGroup="4" dimension="3"/>
    <map measureGroup="4" dimension="4"/>
    <map measureGroup="4" dimension="5"/>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n v="22"/>
    <n v="3.0323078619472931E-4"/>
  </r>
  <r>
    <n v="2"/>
    <x v="1"/>
    <n v="227"/>
    <n v="3.128790384827434E-3"/>
  </r>
  <r>
    <n v="3"/>
    <x v="2"/>
    <n v="8172"/>
    <n v="0.11263645385378762"/>
  </r>
  <r>
    <n v="4"/>
    <x v="3"/>
    <n v="35146"/>
    <n v="0.48442496416363434"/>
  </r>
  <r>
    <n v="5"/>
    <x v="4"/>
    <n v="21112"/>
    <n v="0.29099128900650567"/>
  </r>
  <r>
    <n v="6"/>
    <x v="5"/>
    <n v="1777"/>
    <n v="2.4492777594001543E-2"/>
  </r>
  <r>
    <n v="7"/>
    <x v="6"/>
    <n v="1689"/>
    <n v="2.3279854449222627E-2"/>
  </r>
  <r>
    <n v="8"/>
    <x v="7"/>
    <n v="568"/>
    <n v="7.8288675708457385E-3"/>
  </r>
  <r>
    <n v="9"/>
    <x v="8"/>
    <n v="510"/>
    <n v="7.0294409526959973E-3"/>
  </r>
  <r>
    <n v="10"/>
    <x v="9"/>
    <n v="3329"/>
    <n v="4.5884331238284268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n v="0"/>
    <n v="0"/>
    <n v="0"/>
    <n v="0"/>
    <n v="0"/>
    <x v="0"/>
  </r>
  <r>
    <x v="1"/>
    <n v="1"/>
    <n v="1"/>
    <n v="0"/>
    <n v="0"/>
    <n v="0"/>
    <x v="0"/>
  </r>
  <r>
    <x v="2"/>
    <n v="0"/>
    <n v="1"/>
    <n v="0"/>
    <n v="1"/>
    <n v="1"/>
    <x v="0"/>
  </r>
  <r>
    <x v="3"/>
    <n v="1"/>
    <n v="2"/>
    <n v="0"/>
    <n v="1"/>
    <n v="0.5"/>
    <x v="0"/>
  </r>
  <r>
    <x v="4"/>
    <n v="1"/>
    <n v="2"/>
    <n v="0"/>
    <n v="1"/>
    <n v="0.5"/>
    <x v="0"/>
  </r>
  <r>
    <x v="5"/>
    <n v="3"/>
    <n v="3"/>
    <n v="0"/>
    <n v="0"/>
    <n v="0"/>
    <x v="0"/>
  </r>
  <r>
    <x v="6"/>
    <n v="2"/>
    <n v="15"/>
    <n v="1"/>
    <n v="12"/>
    <n v="0.8"/>
    <x v="1"/>
  </r>
  <r>
    <x v="7"/>
    <n v="0"/>
    <n v="33"/>
    <n v="0"/>
    <n v="33"/>
    <n v="1"/>
    <x v="0"/>
  </r>
  <r>
    <x v="8"/>
    <n v="32"/>
    <n v="36"/>
    <n v="0"/>
    <n v="4"/>
    <n v="0.1111111111111111"/>
    <x v="0"/>
  </r>
  <r>
    <x v="9"/>
    <n v="32"/>
    <n v="49"/>
    <n v="0"/>
    <n v="17"/>
    <n v="0.34693877551020408"/>
    <x v="0"/>
  </r>
  <r>
    <x v="10"/>
    <n v="10"/>
    <n v="53"/>
    <n v="0"/>
    <n v="43"/>
    <n v="0.81132075471698117"/>
    <x v="0"/>
  </r>
  <r>
    <x v="11"/>
    <n v="48"/>
    <n v="67"/>
    <n v="0"/>
    <n v="19"/>
    <n v="0.28358208955223879"/>
    <x v="0"/>
  </r>
  <r>
    <x v="12"/>
    <n v="33"/>
    <n v="198"/>
    <n v="0"/>
    <n v="165"/>
    <n v="0.83333333333333337"/>
    <x v="0"/>
  </r>
  <r>
    <x v="13"/>
    <n v="153"/>
    <n v="223"/>
    <n v="4"/>
    <n v="63"/>
    <n v="0.28251121076233182"/>
    <x v="2"/>
  </r>
  <r>
    <x v="14"/>
    <n v="75"/>
    <n v="266"/>
    <n v="4"/>
    <n v="187"/>
    <n v="0.70300751879699253"/>
    <x v="3"/>
  </r>
  <r>
    <x v="15"/>
    <n v="225"/>
    <n v="292"/>
    <n v="0"/>
    <n v="67"/>
    <n v="0.22945205479452055"/>
    <x v="0"/>
  </r>
  <r>
    <x v="16"/>
    <n v="284"/>
    <n v="349"/>
    <n v="4"/>
    <n v="58"/>
    <n v="0.166189111747851"/>
    <x v="4"/>
  </r>
  <r>
    <x v="17"/>
    <n v="253"/>
    <n v="405"/>
    <n v="4"/>
    <n v="148"/>
    <n v="0.36543209876543209"/>
    <x v="5"/>
  </r>
  <r>
    <x v="18"/>
    <n v="479"/>
    <n v="549"/>
    <n v="4"/>
    <n v="63"/>
    <n v="0.11475409836065574"/>
    <x v="6"/>
  </r>
  <r>
    <x v="19"/>
    <n v="359"/>
    <n v="897"/>
    <n v="6"/>
    <n v="532"/>
    <n v="0.59308807134894093"/>
    <x v="7"/>
  </r>
  <r>
    <x v="20"/>
    <n v="395"/>
    <n v="1213"/>
    <n v="16"/>
    <n v="802"/>
    <n v="0.6611706512778236"/>
    <x v="8"/>
  </r>
  <r>
    <x v="21"/>
    <n v="782"/>
    <n v="1438"/>
    <n v="7"/>
    <n v="649"/>
    <n v="0.45132127955493739"/>
    <x v="9"/>
  </r>
  <r>
    <x v="22"/>
    <n v="836"/>
    <n v="1668"/>
    <n v="23"/>
    <n v="809"/>
    <n v="0.48501199040767384"/>
    <x v="10"/>
  </r>
  <r>
    <x v="23"/>
    <n v="700"/>
    <n v="1920"/>
    <n v="56"/>
    <n v="1164"/>
    <n v="0.60624999999999996"/>
    <x v="11"/>
  </r>
  <r>
    <x v="24"/>
    <n v="128"/>
    <n v="2081"/>
    <n v="40"/>
    <n v="1913"/>
    <n v="0.91926958193176356"/>
    <x v="12"/>
  </r>
  <r>
    <x v="25"/>
    <n v="1431"/>
    <n v="2182"/>
    <n v="44"/>
    <n v="705"/>
    <n v="0.32309807516040329"/>
    <x v="13"/>
  </r>
  <r>
    <x v="26"/>
    <n v="1991"/>
    <n v="2737"/>
    <n v="13"/>
    <n v="733"/>
    <n v="0.26781147241505299"/>
    <x v="14"/>
  </r>
  <r>
    <x v="27"/>
    <n v="938"/>
    <n v="2886"/>
    <n v="56"/>
    <n v="1892"/>
    <n v="0.65557865557865558"/>
    <x v="15"/>
  </r>
  <r>
    <x v="28"/>
    <n v="2970"/>
    <n v="2970"/>
    <n v="0"/>
    <n v="0"/>
    <n v="0"/>
    <x v="0"/>
  </r>
  <r>
    <x v="29"/>
    <n v="2124"/>
    <n v="3816"/>
    <n v="278"/>
    <n v="1414"/>
    <n v="0.37054507337526205"/>
    <x v="16"/>
  </r>
  <r>
    <x v="30"/>
    <n v="2668"/>
    <n v="6497"/>
    <n v="169"/>
    <n v="3660"/>
    <n v="0.56333692473449282"/>
    <x v="17"/>
  </r>
  <r>
    <x v="31"/>
    <n v="2988"/>
    <n v="6859"/>
    <n v="300"/>
    <n v="3571"/>
    <n v="0.5206298294211984"/>
    <x v="18"/>
  </r>
  <r>
    <x v="32"/>
    <n v="3077"/>
    <n v="7300"/>
    <n v="167"/>
    <n v="4056"/>
    <n v="0.55561643835616437"/>
    <x v="19"/>
  </r>
  <r>
    <x v="33"/>
    <n v="7006"/>
    <n v="14053"/>
    <n v="276"/>
    <n v="6771"/>
    <n v="0.48181882871984627"/>
    <x v="20"/>
  </r>
  <r>
    <x v="34"/>
    <n v="6944"/>
    <n v="14468"/>
    <n v="888"/>
    <n v="6636"/>
    <n v="0.45866740392590544"/>
    <x v="21"/>
  </r>
  <r>
    <x v="35"/>
    <n v="8232"/>
    <n v="17082"/>
    <n v="119"/>
    <n v="8731"/>
    <n v="0.51112281934199744"/>
    <x v="22"/>
  </r>
  <r>
    <x v="36"/>
    <n v="35186"/>
    <n v="52667"/>
    <n v="1695"/>
    <n v="15786"/>
    <n v="0.2997322801754419"/>
    <x v="23"/>
  </r>
  <r>
    <x v="37"/>
    <n v="80387"/>
    <n v="145278"/>
    <n v="4174"/>
    <n v="60706"/>
    <n v="0.41786092870221231"/>
    <x v="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Tomo Riba Institute of Health &amp; Medical Sciences, Naharlagun"/>
    <s v="National Highway 52A, Old Assembly Complex, Naharlagun, Arunachal Pradesh 791110"/>
    <n v="791110"/>
    <s v="Naharlagun"/>
    <x v="0"/>
    <x v="0"/>
    <n v="1"/>
  </r>
  <r>
    <s v="Sonam Nurboo Memorial Hospital, Leh-Ladakh"/>
    <s v="Sonam Nurboo Memorial Hospital, Old Leh Rd, Leh-Ladakh, Ladakh 194101"/>
    <n v="194101"/>
    <s v="Ladakh"/>
    <x v="1"/>
    <x v="0"/>
    <n v="1"/>
  </r>
  <r>
    <s v="Sir Thutob Namgyal Memorial Hospital (STNM), Gangtok"/>
    <s v="STNM Hospital, Sungava, Gangtok, Sikkim 737101"/>
    <n v="737101"/>
    <s v="Gangtok"/>
    <x v="2"/>
    <x v="0"/>
    <n v="1"/>
  </r>
  <r>
    <s v="ICMR-Regional Medical Research Centre, Port Blair"/>
    <s v="ICMR-Regional Medical Research Centre, Post Bag 13, Dollygunj, Port Blair, Andaman and Nicobar Islands 744103"/>
    <n v="744103"/>
    <s v="Port Blair"/>
    <x v="3"/>
    <x v="1"/>
    <n v="1"/>
  </r>
  <r>
    <s v="Sri Venkateswara Institute of Medical Sciences, Tirupati"/>
    <s v="NAtional MOdern Medical Education and Research Institute and Shri Vinoba Bhave Civil Hospital, Sayali Road, Silvassa Dadra &amp; Nagar Haveli 396230 India"/>
    <n v="396230"/>
    <s v="Silvassa"/>
    <x v="4"/>
    <x v="1"/>
    <n v="1"/>
  </r>
  <r>
    <s v="Gauhati Medical College, Guwahati"/>
    <s v="Goa Medical College and Hospital, Bambolim Bambolim, Tiswadi Goa India 403202"/>
    <n v="403202"/>
    <s v="Goa"/>
    <x v="5"/>
    <x v="1"/>
    <n v="1"/>
  </r>
  <r>
    <s v="Rajendra Memorial Research Institute of Medical Sciences, Patna"/>
    <s v="North Eastern Indira Gandhi Regional Institute of Health and Medical Sciences (NEIGRIHMS), NEIGRIHMS,Mawdiangdiang Shillong-793018, Meghalaya, India"/>
    <n v="793018"/>
    <s v="Shillong"/>
    <x v="6"/>
    <x v="1"/>
    <n v="1"/>
  </r>
  <r>
    <s v="Post Graduate Institute of Medical Education &amp; Research, Chandigarh"/>
    <s v="Zoram Medical College, State Referral Hospital, Falkawn, Aizawl, Mizoram 796005"/>
    <n v="796005"/>
    <s v="Aizawl"/>
    <x v="7"/>
    <x v="1"/>
    <n v="1"/>
  </r>
  <r>
    <s v="All India Institute of Medical Science (AIIMS), Raipur"/>
    <s v="JIPMER Campus Rd, Gorimedu, Dhanvantari Nagar, Puducherry, 605006"/>
    <n v="605006"/>
    <s v="Puducherry"/>
    <x v="8"/>
    <x v="1"/>
    <n v="1"/>
  </r>
  <r>
    <s v="Shri Vinoba Bhave Civil Hospital and NAtional MOdern Medical Education and Research Institute, Silvassa"/>
    <s v="Government Medical College, 79 Tilla, Agartala, Tripura 799006"/>
    <n v="799006"/>
    <s v="Agartala"/>
    <x v="9"/>
    <x v="1"/>
    <n v="1"/>
  </r>
  <r>
    <s v="All India Institute of Medical Sciences, New Delhi"/>
    <s v="Jawaharlal Nehru Institute of Medical Sciences, Porompat, Imphal, Manipur 795004"/>
    <n v="795004"/>
    <s v="Imphal"/>
    <x v="10"/>
    <x v="1"/>
    <n v="2"/>
  </r>
  <r>
    <s v="Government Medical College &amp; Hospital, Chandigarh"/>
    <s v="Government Medical College &amp; Hospital, Chandi Path, Sector 32B, 32B, Sector 32, Chandigarh, 160047"/>
    <n v="160047"/>
    <s v="Chandigarh"/>
    <x v="11"/>
    <x v="1"/>
    <n v="3"/>
  </r>
  <r>
    <s v="Late Baliram Kashyap M Govt. Medical College, Jagdalpur"/>
    <s v="Late Baliram Kashyap M Govt. Medical College, Dimrapal, Jagdalpur, Chhattisgarh 494001"/>
    <n v="494001"/>
    <s v="Jagdalpur"/>
    <x v="12"/>
    <x v="1"/>
    <n v="3"/>
  </r>
  <r>
    <s v="Pandit Bhagwat Dayal Sharma Post Graduate Institute of Medical Sciences, Rohtak"/>
    <s v="Indira Gandhi Medical College, Ridge Sanjauli Rd, Lakkar Bazar, Shimla, Himachal Pradesh 171001"/>
    <n v="171001"/>
    <s v="Shimla"/>
    <x v="13"/>
    <x v="1"/>
    <n v="3"/>
  </r>
  <r>
    <s v="Indira Gandhi Medical College, Shimla"/>
    <s v="MGM Medical College, Dimna Rd, Hill View Colony, Mango, Jamshedpur, Jharkhand 831020"/>
    <n v="831020"/>
    <s v="Jamshedpur"/>
    <x v="14"/>
    <x v="1"/>
    <n v="3"/>
  </r>
  <r>
    <s v="Government Medical College, Jammu"/>
    <s v="Government Medical College, Rampur Rd, Rampur, Haldwani, Uttarakhand 263129"/>
    <n v="263129"/>
    <s v="Haldwani"/>
    <x v="15"/>
    <x v="1"/>
    <n v="3"/>
  </r>
  <r>
    <s v="Dr. Ahuja’s Pathlogy and Imaging Centre-Department of Laboratory Medicine, Dehradun"/>
    <s v="Dr. Ahuja’s Pathlogy and Imaging Centre-Department of Laboratory Medicine, 7-B Astley Hall, Ugrasain Rd, Dehradun, Uttarakhand 248001"/>
    <n v="248001"/>
    <s v="Dehradun"/>
    <x v="15"/>
    <x v="2"/>
    <n v="3"/>
  </r>
  <r>
    <s v="Command Hospital, Udhampur"/>
    <s v="Command Hospital, Raghunathpura, Udhampur, Jammu and Kashmir 182101"/>
    <n v="182101"/>
    <s v="Udhampur"/>
    <x v="16"/>
    <x v="1"/>
    <n v="4"/>
  </r>
  <r>
    <s v="Hassan Institute of Medical Sciences, Hassan"/>
    <s v="Government Medical College, Medical Enclave, Amritsar, Punjab 143001"/>
    <n v="143001"/>
    <s v="Amritsar"/>
    <x v="17"/>
    <x v="1"/>
    <n v="5"/>
  </r>
  <r>
    <s v="Department of Microbiology, Dayanand Medical College and Hospital, Ludhiana"/>
    <s v="Department of Microbiology, Dayanand Medical College and Hospital, Civil Lines, Tagore Nagar, Ludhiana, Punjab 141001"/>
    <n v="141001"/>
    <s v="Ludhiana"/>
    <x v="17"/>
    <x v="2"/>
    <n v="5"/>
  </r>
  <r>
    <s v="Regional Medical Research Centre, Dibrugarh"/>
    <s v="Regional Medical Research Centre, Dibrugarh Bokul, Lahowal, Dibrugarh, Assam, Assam 786001"/>
    <n v="786001"/>
    <s v="Dibrugarh"/>
    <x v="18"/>
    <x v="1"/>
    <n v="6"/>
  </r>
  <r>
    <s v="Indira Gandhi Institute of Medical Sciences, Patna"/>
    <s v="Indira Gandhi Institute of Medical Sciences, Allahabad bank, Bailey Rd, Sheikhpura, Patna, Bihar 800014"/>
    <n v="800014"/>
    <s v="Patna"/>
    <x v="19"/>
    <x v="1"/>
    <n v="6"/>
  </r>
  <r>
    <s v="Rangaraya Medical College, Kakinada"/>
    <s v="Rangaraya Medical College, Kakinada Pithampuram Road, Kakinada, Andhra Pradesh 533001"/>
    <n v="533001"/>
    <s v="Kakinada"/>
    <x v="20"/>
    <x v="1"/>
    <n v="7"/>
  </r>
  <r>
    <s v="Jawaharlal Nehru Institute of Medical Sciences, Imphal"/>
    <s v="ICMR-Regional Medical Research Centre (RMRC), Chandrasekharpur, Bhubaneswar - 751 023, Odisha"/>
    <n v="751023"/>
    <s v="Bhubaneswar"/>
    <x v="21"/>
    <x v="1"/>
    <n v="7"/>
  </r>
  <r>
    <s v="Department of Laboratory Services Apollo Hospitals, Bhubaneswar"/>
    <s v="Department of Laboratory Services Apollo Hospitals, Plot no 251, Sainik School Rd, Unit 15, Gajapati Nagar, Bhubaneswar, Odisha 751005"/>
    <n v="751005"/>
    <s v="Bhubaneswar"/>
    <x v="21"/>
    <x v="2"/>
    <n v="7"/>
  </r>
  <r>
    <s v="North Eastern Indira Gandhi Regional Institute of Health and Medical Sciences (NEIGRIHMS), Shillong"/>
    <s v="SMS Medical College, Jawahar Lal Nehru Marg, Gangawal Park, Adarsh Nagar, Jaipur, Rajasthan 302004"/>
    <n v="302004"/>
    <s v="Jaipur"/>
    <x v="22"/>
    <x v="1"/>
    <n v="9"/>
  </r>
  <r>
    <s v="Central Laboratory, Mahatma Gandhi University of Medical Sciences &amp; Technology, Jaipur"/>
    <s v="Central Laboratory, Mahatma Gandhi University of Medical Sciences &amp; Technology, Ricco Industrial Area, Sitapura, Tonk Road, Jaipur, Rajasthan 302022"/>
    <n v="302022"/>
    <s v="Jaipur"/>
    <x v="22"/>
    <x v="2"/>
    <n v="9"/>
  </r>
  <r>
    <s v="National Institute for Research in Tribal Health, Jabalpur"/>
    <s v="National Institute for Research in Tribal Health, Nagpur Road, near NSCB Medical Collage, Dhanvantri Nagar, Shastri Nagar, Jabalpur, Madhya Pradesh 482003"/>
    <n v="482003"/>
    <s v="Jabalpur"/>
    <x v="23"/>
    <x v="1"/>
    <n v="10"/>
  </r>
  <r>
    <s v="Chirayu Medical College &amp; Hospital, Bhopal"/>
    <s v="Chirayu Medical College &amp; Hospital, Bhopal Indore Highway Bhainsakhedi, Bairagarh, Bhopal, Madhya Pradesh 462030"/>
    <n v="462030"/>
    <s v="Bhopal"/>
    <x v="23"/>
    <x v="2"/>
    <n v="10"/>
  </r>
  <r>
    <s v="BPS Government Medical College for Women, Sonipat"/>
    <s v="Bhagat Phool Singh Government Medical College, Ganaur - Gohana Rd, Khanpur Kalan, Haryana 131305"/>
    <n v="131305"/>
    <s v="Sonipat"/>
    <x v="24"/>
    <x v="1"/>
    <n v="11"/>
  </r>
  <r>
    <s v="Strand Life Sciences, Gurugram"/>
    <s v="Strand Life Sciences, A-17, Info Technology Park, Sector 34, Gurugram, Haryana 122001"/>
    <n v="122001"/>
    <s v="Gurugram"/>
    <x v="24"/>
    <x v="2"/>
    <n v="11"/>
  </r>
  <r>
    <s v="Government Medical College, Trivandrum"/>
    <s v="Government Medical College, Ulloor - Akkulam Rd, near SAT hospital Medical College Junction, Chalakkuzhi, Thiruvananthapuram, Kerala 695011"/>
    <n v="695011"/>
    <s v="Thiruvananthapuram"/>
    <x v="25"/>
    <x v="1"/>
    <n v="12"/>
  </r>
  <r>
    <s v="DDRC SRL Diagnostics Pvt Ltd, Ernakulam"/>
    <s v="DDRC SRL Diagnostics Pvt Ltd, DDRC SRL TOWER,G-131, Panampilly Nagar, Ernakulam, Kerala 682036"/>
    <n v="682036"/>
    <s v="Ernakulam"/>
    <x v="25"/>
    <x v="2"/>
    <n v="12"/>
  </r>
  <r>
    <s v="Government Medical College, Amritsar"/>
    <s v="ICMR-National Institute of Cholera &amp; Enteric Diseases (NICED), P-33, C.I.T. Road, Scheme XM, Beleghata, Kolkata 700 010, India"/>
    <n v="700010"/>
    <s v="Kolkata"/>
    <x v="26"/>
    <x v="1"/>
    <n v="13"/>
  </r>
  <r>
    <s v="Apollo Gleneagles Hospitals, Kolkata"/>
    <s v="Apollo Gleneagles Hospitals, 58, Canal Circular Road, Kolkata, West Bengal 700054"/>
    <n v="700054"/>
    <s v="Kolkata"/>
    <x v="26"/>
    <x v="2"/>
    <n v="13"/>
  </r>
  <r>
    <s v="M. P. Shah Govt Medical College, Jamnagar"/>
    <s v="M.P. Shah Govt Medical College, Pandit Nehru Marg, Indradeep Society, Jamnagar, Gujarat 361008"/>
    <n v="361008"/>
    <s v="Jamnagar"/>
    <x v="27"/>
    <x v="1"/>
    <n v="14"/>
  </r>
  <r>
    <s v="Unipath Speciality Laboratory Limited, Ahmedabad"/>
    <s v="Unipath Speciality Laboratory Limited,, 102, 1st Floor, Sanoma Plaza, Sheth Mangald Road, Opp. Parimal Garden, Ellisbridge, Ahmedabad, Gujarat 380006"/>
    <n v="380006"/>
    <s v="Ahmedabad"/>
    <x v="27"/>
    <x v="2"/>
    <n v="14"/>
  </r>
  <r>
    <s v="Mysore Medical College &amp; Research Institute, Mysore"/>
    <s v="Mysore Medical College &amp; Research Institute, Irwin Road, next to Railway Staion, Mysuru, Karnataka 570001"/>
    <n v="570001"/>
    <s v="Mysuru"/>
    <x v="28"/>
    <x v="1"/>
    <n v="17"/>
  </r>
  <r>
    <s v="Gandhi Medical College, Secunderabad"/>
    <s v="King George's Medical University, Shah Mina Rd, Chowk, Lucknow, Uttar Pradesh 226003"/>
    <n v="226003"/>
    <s v="Lucknow"/>
    <x v="29"/>
    <x v="1"/>
    <n v="17"/>
  </r>
  <r>
    <s v="Neuberg Anand Reference Laboratory, Bengaluru"/>
    <s v="Neuberg Anand Reference Laboratory, Anand Tower, #54, bowring Hospital Road, Bengaluru, karnataka, India 560001"/>
    <n v="560001"/>
    <s v="Bengaluru"/>
    <x v="28"/>
    <x v="2"/>
    <n v="17"/>
  </r>
  <r>
    <s v="RML Mehrotra Pathology Pvt Ltd., Lucknow"/>
    <s v="RML Mehrotra Pathology Pvt Ltd., A-21/A, Nirala Nagar, Lucknow, Uttar Pradesh 226020"/>
    <n v="226020"/>
    <s v="Lucknow"/>
    <x v="29"/>
    <x v="2"/>
    <n v="17"/>
  </r>
  <r>
    <s v="Lady Hardinge Medical College, New Delhi"/>
    <s v="Lady Hardinge Medical College, Connaught Place, New Delhi, Delhi 110001"/>
    <n v="110001"/>
    <s v="New Delhi"/>
    <x v="30"/>
    <x v="1"/>
    <n v="18"/>
  </r>
  <r>
    <s v="Dr Lal PathLabs, National Reference laboratory"/>
    <s v="Dr Lal PathLabs, National Reference laboratory, B7 Rd, Block E, Sector 18, Rohini, New Delhi, Delhi 110085"/>
    <n v="110085"/>
    <s v="New Delhi"/>
    <x v="30"/>
    <x v="2"/>
    <n v="18"/>
  </r>
  <r>
    <s v="Dr. Dang’s Lab, New Delhi"/>
    <s v="Dr. Dang’s Lab, C2/1 SDA Aurbindo Marg, New Delhi 110016"/>
    <n v="110016"/>
    <s v="New Delhi"/>
    <x v="30"/>
    <x v="2"/>
    <n v="18"/>
  </r>
  <r>
    <s v="Osmania Medical College, Hyderabad"/>
    <s v="Osmania Medical College, 5-1-876, Turrebaz Khan Rd, Troop Bazaar, Koti, Hyderabad, Telangana 500095"/>
    <n v="500095"/>
    <s v="Hyderabad"/>
    <x v="31"/>
    <x v="1"/>
    <n v="19"/>
  </r>
  <r>
    <s v="Laboratory Services Apollo Hospitals, Hyderabad"/>
    <s v="Laboratory Services Apollo Hospitals Hyderabad, 6th Floor Health street Building, Jubilee Hills, Hyderabad 500096"/>
    <n v="500096"/>
    <s v="Hyderabad"/>
    <x v="31"/>
    <x v="2"/>
    <n v="19"/>
  </r>
  <r>
    <s v="Madras Medical College, Chennai, Tamil Nadu"/>
    <s v="Madras Medical College, Near Park Town Station, Park Town, Chennai, Tamil Nadu 600003"/>
    <n v="600003"/>
    <s v="Chennai"/>
    <x v="32"/>
    <x v="1"/>
    <n v="26"/>
  </r>
  <r>
    <s v="Christian Medical College, Vellore"/>
    <s v="Department of Clinical Virology, Christian Medical College, 9th Floor, ASHA Building, IDA Scudder Road, Christian Medical College, Vellore, Tamil Nadu, India Pin 632004"/>
    <n v="632004"/>
    <s v="Vellore"/>
    <x v="32"/>
    <x v="2"/>
    <n v="26"/>
  </r>
  <r>
    <s v="Seth GS Medical College &amp; KEM Hospital, Mumbai"/>
    <s v="Seth GS Medical College &amp; KEM Hospital, Acharya Donde Marg, Parel, Mumbai, Maharashtra 400012"/>
    <n v="400012"/>
    <s v="Mumbai"/>
    <x v="33"/>
    <x v="1"/>
    <n v="39"/>
  </r>
  <r>
    <s v="Thyrocare Technologies Limited, Navi Mumbai"/>
    <s v="Thyrocare Technologies Limited, D-37/1 MIDC Turbhe Opp Sandoz, MIDC Industrial Area, Sanpada, Navi Mumbai, Maharashtra 400703"/>
    <n v="400703"/>
    <s v="Navi Mumbai"/>
    <x v="33"/>
    <x v="2"/>
    <n v="3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n v="0"/>
    <n v="0"/>
    <x v="0"/>
  </r>
  <r>
    <n v="1"/>
    <n v="1"/>
    <n v="0"/>
    <x v="1"/>
  </r>
  <r>
    <n v="2"/>
    <n v="1"/>
    <n v="0"/>
    <x v="2"/>
  </r>
  <r>
    <n v="2"/>
    <n v="1"/>
    <n v="0"/>
    <x v="2"/>
  </r>
  <r>
    <n v="3"/>
    <n v="0"/>
    <n v="0"/>
    <x v="2"/>
  </r>
  <r>
    <n v="15"/>
    <n v="12"/>
    <n v="1"/>
    <x v="3"/>
  </r>
  <r>
    <n v="33"/>
    <n v="33"/>
    <n v="0"/>
    <x v="4"/>
  </r>
  <r>
    <n v="36"/>
    <n v="4"/>
    <n v="0"/>
    <x v="5"/>
  </r>
  <r>
    <n v="49"/>
    <n v="17"/>
    <n v="0"/>
    <x v="4"/>
  </r>
  <r>
    <n v="53"/>
    <n v="43"/>
    <n v="0"/>
    <x v="6"/>
  </r>
  <r>
    <n v="67"/>
    <n v="19"/>
    <n v="0"/>
    <x v="7"/>
  </r>
  <r>
    <n v="198"/>
    <n v="165"/>
    <n v="0"/>
    <x v="8"/>
  </r>
  <r>
    <n v="223"/>
    <n v="63"/>
    <n v="4"/>
    <x v="9"/>
  </r>
  <r>
    <n v="266"/>
    <n v="187"/>
    <n v="4"/>
    <x v="10"/>
  </r>
  <r>
    <n v="292"/>
    <n v="67"/>
    <n v="0"/>
    <x v="11"/>
  </r>
  <r>
    <n v="349"/>
    <n v="58"/>
    <n v="4"/>
    <x v="12"/>
  </r>
  <r>
    <n v="405"/>
    <n v="148"/>
    <n v="4"/>
    <x v="13"/>
  </r>
  <r>
    <n v="549"/>
    <n v="63"/>
    <n v="4"/>
    <x v="14"/>
  </r>
  <r>
    <n v="897"/>
    <n v="532"/>
    <n v="6"/>
    <x v="15"/>
  </r>
  <r>
    <n v="1213"/>
    <n v="802"/>
    <n v="16"/>
    <x v="16"/>
  </r>
  <r>
    <n v="1438"/>
    <n v="649"/>
    <n v="7"/>
    <x v="17"/>
  </r>
  <r>
    <n v="1668"/>
    <n v="809"/>
    <n v="23"/>
    <x v="18"/>
  </r>
  <r>
    <n v="1920"/>
    <n v="1164"/>
    <n v="56"/>
    <x v="19"/>
  </r>
  <r>
    <n v="2081"/>
    <n v="1913"/>
    <n v="40"/>
    <x v="20"/>
  </r>
  <r>
    <n v="2182"/>
    <n v="705"/>
    <n v="44"/>
    <x v="21"/>
  </r>
  <r>
    <n v="2737"/>
    <n v="733"/>
    <n v="13"/>
    <x v="22"/>
  </r>
  <r>
    <n v="2886"/>
    <n v="1892"/>
    <n v="56"/>
    <x v="23"/>
  </r>
  <r>
    <n v="2970"/>
    <n v="0"/>
    <n v="0"/>
    <x v="24"/>
  </r>
  <r>
    <n v="3816"/>
    <n v="1414"/>
    <n v="278"/>
    <x v="25"/>
  </r>
  <r>
    <n v="6497"/>
    <n v="3660"/>
    <n v="169"/>
    <x v="26"/>
  </r>
  <r>
    <n v="6859"/>
    <n v="3571"/>
    <n v="300"/>
    <x v="27"/>
  </r>
  <r>
    <n v="7300"/>
    <n v="4056"/>
    <n v="167"/>
    <x v="28"/>
  </r>
  <r>
    <n v="14053"/>
    <n v="6771"/>
    <n v="276"/>
    <x v="29"/>
  </r>
  <r>
    <n v="14468"/>
    <n v="6636"/>
    <n v="888"/>
    <x v="30"/>
  </r>
  <r>
    <n v="17082"/>
    <n v="8731"/>
    <n v="119"/>
    <x v="31"/>
  </r>
  <r>
    <n v="52667"/>
    <n v="15786"/>
    <n v="1695"/>
    <x v="32"/>
  </r>
  <r>
    <n v="145278"/>
    <n v="60706"/>
    <n v="4174"/>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C73C4-1A03-4D5D-9116-BB49D7F9CCA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14" firstHeaderRow="0" firstDataRow="1" firstDataCol="1"/>
  <pivotFields count="4">
    <pivotField showAll="0"/>
    <pivotField axis="axisRow" showAll="0">
      <items count="11">
        <item x="8"/>
        <item x="0"/>
        <item x="1"/>
        <item x="2"/>
        <item x="3"/>
        <item x="4"/>
        <item x="5"/>
        <item x="6"/>
        <item x="7"/>
        <item x="9"/>
        <item t="default"/>
      </items>
    </pivotField>
    <pivotField dataField="1" showAll="0"/>
    <pivotField dataField="1"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Cases" fld="2" baseField="0" baseItem="0"/>
    <dataField name="Sum of Percentage" fld="3" showDataAs="percentOfTotal" baseField="1" baseItem="0" numFmtId="10"/>
  </dataFields>
  <chartFormats count="22">
    <chartFormat chart="6" format="46" series="1">
      <pivotArea type="data" outline="0" fieldPosition="0">
        <references count="1">
          <reference field="4294967294" count="1" selected="0">
            <x v="0"/>
          </reference>
        </references>
      </pivotArea>
    </chartFormat>
    <chartFormat chart="6" format="47">
      <pivotArea type="data" outline="0" fieldPosition="0">
        <references count="2">
          <reference field="4294967294" count="1" selected="0">
            <x v="0"/>
          </reference>
          <reference field="1" count="1" selected="0">
            <x v="0"/>
          </reference>
        </references>
      </pivotArea>
    </chartFormat>
    <chartFormat chart="6" format="48">
      <pivotArea type="data" outline="0" fieldPosition="0">
        <references count="2">
          <reference field="4294967294" count="1" selected="0">
            <x v="0"/>
          </reference>
          <reference field="1" count="1" selected="0">
            <x v="1"/>
          </reference>
        </references>
      </pivotArea>
    </chartFormat>
    <chartFormat chart="6" format="49">
      <pivotArea type="data" outline="0" fieldPosition="0">
        <references count="2">
          <reference field="4294967294" count="1" selected="0">
            <x v="0"/>
          </reference>
          <reference field="1" count="1" selected="0">
            <x v="2"/>
          </reference>
        </references>
      </pivotArea>
    </chartFormat>
    <chartFormat chart="6" format="50">
      <pivotArea type="data" outline="0" fieldPosition="0">
        <references count="2">
          <reference field="4294967294" count="1" selected="0">
            <x v="0"/>
          </reference>
          <reference field="1" count="1" selected="0">
            <x v="3"/>
          </reference>
        </references>
      </pivotArea>
    </chartFormat>
    <chartFormat chart="6" format="51">
      <pivotArea type="data" outline="0" fieldPosition="0">
        <references count="2">
          <reference field="4294967294" count="1" selected="0">
            <x v="0"/>
          </reference>
          <reference field="1" count="1" selected="0">
            <x v="4"/>
          </reference>
        </references>
      </pivotArea>
    </chartFormat>
    <chartFormat chart="6" format="52">
      <pivotArea type="data" outline="0" fieldPosition="0">
        <references count="2">
          <reference field="4294967294" count="1" selected="0">
            <x v="0"/>
          </reference>
          <reference field="1" count="1" selected="0">
            <x v="5"/>
          </reference>
        </references>
      </pivotArea>
    </chartFormat>
    <chartFormat chart="6" format="53">
      <pivotArea type="data" outline="0" fieldPosition="0">
        <references count="2">
          <reference field="4294967294" count="1" selected="0">
            <x v="0"/>
          </reference>
          <reference field="1" count="1" selected="0">
            <x v="6"/>
          </reference>
        </references>
      </pivotArea>
    </chartFormat>
    <chartFormat chart="6" format="54">
      <pivotArea type="data" outline="0" fieldPosition="0">
        <references count="2">
          <reference field="4294967294" count="1" selected="0">
            <x v="0"/>
          </reference>
          <reference field="1" count="1" selected="0">
            <x v="7"/>
          </reference>
        </references>
      </pivotArea>
    </chartFormat>
    <chartFormat chart="6" format="55">
      <pivotArea type="data" outline="0" fieldPosition="0">
        <references count="2">
          <reference field="4294967294" count="1" selected="0">
            <x v="0"/>
          </reference>
          <reference field="1" count="1" selected="0">
            <x v="8"/>
          </reference>
        </references>
      </pivotArea>
    </chartFormat>
    <chartFormat chart="6" format="56">
      <pivotArea type="data" outline="0" fieldPosition="0">
        <references count="2">
          <reference field="4294967294" count="1" selected="0">
            <x v="0"/>
          </reference>
          <reference field="1" count="1" selected="0">
            <x v="9"/>
          </reference>
        </references>
      </pivotArea>
    </chartFormat>
    <chartFormat chart="6" format="57" series="1">
      <pivotArea type="data" outline="0" fieldPosition="0">
        <references count="1">
          <reference field="4294967294" count="1" selected="0">
            <x v="1"/>
          </reference>
        </references>
      </pivotArea>
    </chartFormat>
    <chartFormat chart="6" format="58">
      <pivotArea type="data" outline="0" fieldPosition="0">
        <references count="2">
          <reference field="4294967294" count="1" selected="0">
            <x v="1"/>
          </reference>
          <reference field="1" count="1" selected="0">
            <x v="0"/>
          </reference>
        </references>
      </pivotArea>
    </chartFormat>
    <chartFormat chart="6" format="59">
      <pivotArea type="data" outline="0" fieldPosition="0">
        <references count="2">
          <reference field="4294967294" count="1" selected="0">
            <x v="1"/>
          </reference>
          <reference field="1" count="1" selected="0">
            <x v="1"/>
          </reference>
        </references>
      </pivotArea>
    </chartFormat>
    <chartFormat chart="6" format="60">
      <pivotArea type="data" outline="0" fieldPosition="0">
        <references count="2">
          <reference field="4294967294" count="1" selected="0">
            <x v="1"/>
          </reference>
          <reference field="1" count="1" selected="0">
            <x v="2"/>
          </reference>
        </references>
      </pivotArea>
    </chartFormat>
    <chartFormat chart="6" format="61">
      <pivotArea type="data" outline="0" fieldPosition="0">
        <references count="2">
          <reference field="4294967294" count="1" selected="0">
            <x v="1"/>
          </reference>
          <reference field="1" count="1" selected="0">
            <x v="3"/>
          </reference>
        </references>
      </pivotArea>
    </chartFormat>
    <chartFormat chart="6" format="62">
      <pivotArea type="data" outline="0" fieldPosition="0">
        <references count="2">
          <reference field="4294967294" count="1" selected="0">
            <x v="1"/>
          </reference>
          <reference field="1" count="1" selected="0">
            <x v="4"/>
          </reference>
        </references>
      </pivotArea>
    </chartFormat>
    <chartFormat chart="6" format="63">
      <pivotArea type="data" outline="0" fieldPosition="0">
        <references count="2">
          <reference field="4294967294" count="1" selected="0">
            <x v="1"/>
          </reference>
          <reference field="1" count="1" selected="0">
            <x v="5"/>
          </reference>
        </references>
      </pivotArea>
    </chartFormat>
    <chartFormat chart="6" format="64">
      <pivotArea type="data" outline="0" fieldPosition="0">
        <references count="2">
          <reference field="4294967294" count="1" selected="0">
            <x v="1"/>
          </reference>
          <reference field="1" count="1" selected="0">
            <x v="6"/>
          </reference>
        </references>
      </pivotArea>
    </chartFormat>
    <chartFormat chart="6" format="65">
      <pivotArea type="data" outline="0" fieldPosition="0">
        <references count="2">
          <reference field="4294967294" count="1" selected="0">
            <x v="1"/>
          </reference>
          <reference field="1" count="1" selected="0">
            <x v="7"/>
          </reference>
        </references>
      </pivotArea>
    </chartFormat>
    <chartFormat chart="6" format="66">
      <pivotArea type="data" outline="0" fieldPosition="0">
        <references count="2">
          <reference field="4294967294" count="1" selected="0">
            <x v="1"/>
          </reference>
          <reference field="1" count="1" selected="0">
            <x v="8"/>
          </reference>
        </references>
      </pivotArea>
    </chartFormat>
    <chartFormat chart="6" format="67">
      <pivotArea type="data" outline="0" fieldPosition="0">
        <references count="2">
          <reference field="4294967294" count="1" selected="0">
            <x v="1"/>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C08694-FAA4-434B-BD6E-094436E5F28E}"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C40" firstHeaderRow="0" firstDataRow="1" firstDataCol="1"/>
  <pivotFields count="7">
    <pivotField axis="axisRow" multipleItemSelectionAllowed="1" showAll="0">
      <items count="39">
        <item x="7"/>
        <item x="27"/>
        <item x="4"/>
        <item x="18"/>
        <item x="26"/>
        <item x="14"/>
        <item x="15"/>
        <item x="3"/>
        <item x="33"/>
        <item x="11"/>
        <item x="34"/>
        <item x="20"/>
        <item x="13"/>
        <item x="22"/>
        <item x="17"/>
        <item x="25"/>
        <item x="19"/>
        <item x="10"/>
        <item x="0"/>
        <item x="31"/>
        <item x="36"/>
        <item x="8"/>
        <item x="6"/>
        <item x="2"/>
        <item x="5"/>
        <item x="21"/>
        <item x="9"/>
        <item x="24"/>
        <item x="32"/>
        <item x="1"/>
        <item h="1" x="28"/>
        <item x="35"/>
        <item x="23"/>
        <item h="1" x="37"/>
        <item x="12"/>
        <item x="30"/>
        <item x="16"/>
        <item x="29"/>
        <item t="default"/>
      </items>
    </pivotField>
    <pivotField showAll="0"/>
    <pivotField showAll="0"/>
    <pivotField showAll="0"/>
    <pivotField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5"/>
    </i>
    <i>
      <x v="36"/>
    </i>
    <i>
      <x v="37"/>
    </i>
    <i t="grand">
      <x/>
    </i>
  </rowItems>
  <colFields count="1">
    <field x="-2"/>
  </colFields>
  <colItems count="2">
    <i>
      <x/>
    </i>
    <i i="1">
      <x v="1"/>
    </i>
  </colItems>
  <dataFields count="2">
    <dataField name="recovery rate ratio" fld="5" baseField="0" baseItem="0"/>
    <dataField name=" death rate ratio" fld="6" baseField="0" baseItem="0"/>
  </dataFields>
  <chartFormats count="8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1" format="8" series="1">
      <pivotArea type="data" outline="0" fieldPosition="0">
        <references count="2">
          <reference field="4294967294" count="1" selected="0">
            <x v="0"/>
          </reference>
          <reference field="0" count="1" selected="0">
            <x v="8"/>
          </reference>
        </references>
      </pivotArea>
    </chartFormat>
    <chartFormat chart="1" format="9" series="1">
      <pivotArea type="data" outline="0" fieldPosition="0">
        <references count="2">
          <reference field="4294967294" count="1" selected="0">
            <x v="0"/>
          </reference>
          <reference field="0" count="1" selected="0">
            <x v="9"/>
          </reference>
        </references>
      </pivotArea>
    </chartFormat>
    <chartFormat chart="1" format="10" series="1">
      <pivotArea type="data" outline="0" fieldPosition="0">
        <references count="2">
          <reference field="4294967294" count="1" selected="0">
            <x v="0"/>
          </reference>
          <reference field="0" count="1" selected="0">
            <x v="10"/>
          </reference>
        </references>
      </pivotArea>
    </chartFormat>
    <chartFormat chart="1" format="11" series="1">
      <pivotArea type="data" outline="0" fieldPosition="0">
        <references count="2">
          <reference field="4294967294" count="1" selected="0">
            <x v="0"/>
          </reference>
          <reference field="0" count="1" selected="0">
            <x v="11"/>
          </reference>
        </references>
      </pivotArea>
    </chartFormat>
    <chartFormat chart="1" format="12" series="1">
      <pivotArea type="data" outline="0" fieldPosition="0">
        <references count="2">
          <reference field="4294967294" count="1" selected="0">
            <x v="0"/>
          </reference>
          <reference field="0" count="1" selected="0">
            <x v="12"/>
          </reference>
        </references>
      </pivotArea>
    </chartFormat>
    <chartFormat chart="1" format="13" series="1">
      <pivotArea type="data" outline="0" fieldPosition="0">
        <references count="2">
          <reference field="4294967294" count="1" selected="0">
            <x v="0"/>
          </reference>
          <reference field="0" count="1" selected="0">
            <x v="13"/>
          </reference>
        </references>
      </pivotArea>
    </chartFormat>
    <chartFormat chart="1" format="14" series="1">
      <pivotArea type="data" outline="0" fieldPosition="0">
        <references count="2">
          <reference field="4294967294" count="1" selected="0">
            <x v="0"/>
          </reference>
          <reference field="0" count="1" selected="0">
            <x v="14"/>
          </reference>
        </references>
      </pivotArea>
    </chartFormat>
    <chartFormat chart="1" format="15" series="1">
      <pivotArea type="data" outline="0" fieldPosition="0">
        <references count="2">
          <reference field="4294967294" count="1" selected="0">
            <x v="0"/>
          </reference>
          <reference field="0" count="1" selected="0">
            <x v="15"/>
          </reference>
        </references>
      </pivotArea>
    </chartFormat>
    <chartFormat chart="1" format="16" series="1">
      <pivotArea type="data" outline="0" fieldPosition="0">
        <references count="2">
          <reference field="4294967294" count="1" selected="0">
            <x v="0"/>
          </reference>
          <reference field="0" count="1" selected="0">
            <x v="16"/>
          </reference>
        </references>
      </pivotArea>
    </chartFormat>
    <chartFormat chart="1" format="17" series="1">
      <pivotArea type="data" outline="0" fieldPosition="0">
        <references count="2">
          <reference field="4294967294" count="1" selected="0">
            <x v="0"/>
          </reference>
          <reference field="0" count="1" selected="0">
            <x v="17"/>
          </reference>
        </references>
      </pivotArea>
    </chartFormat>
    <chartFormat chart="1" format="18" series="1">
      <pivotArea type="data" outline="0" fieldPosition="0">
        <references count="2">
          <reference field="4294967294" count="1" selected="0">
            <x v="0"/>
          </reference>
          <reference field="0" count="1" selected="0">
            <x v="18"/>
          </reference>
        </references>
      </pivotArea>
    </chartFormat>
    <chartFormat chart="1" format="19" series="1">
      <pivotArea type="data" outline="0" fieldPosition="0">
        <references count="2">
          <reference field="4294967294" count="1" selected="0">
            <x v="0"/>
          </reference>
          <reference field="0" count="1" selected="0">
            <x v="19"/>
          </reference>
        </references>
      </pivotArea>
    </chartFormat>
    <chartFormat chart="1" format="20" series="1">
      <pivotArea type="data" outline="0" fieldPosition="0">
        <references count="2">
          <reference field="4294967294" count="1" selected="0">
            <x v="0"/>
          </reference>
          <reference field="0" count="1" selected="0">
            <x v="20"/>
          </reference>
        </references>
      </pivotArea>
    </chartFormat>
    <chartFormat chart="1" format="21" series="1">
      <pivotArea type="data" outline="0" fieldPosition="0">
        <references count="2">
          <reference field="4294967294" count="1" selected="0">
            <x v="0"/>
          </reference>
          <reference field="0" count="1" selected="0">
            <x v="21"/>
          </reference>
        </references>
      </pivotArea>
    </chartFormat>
    <chartFormat chart="1" format="22" series="1">
      <pivotArea type="data" outline="0" fieldPosition="0">
        <references count="2">
          <reference field="4294967294" count="1" selected="0">
            <x v="0"/>
          </reference>
          <reference field="0" count="1" selected="0">
            <x v="22"/>
          </reference>
        </references>
      </pivotArea>
    </chartFormat>
    <chartFormat chart="1" format="23" series="1">
      <pivotArea type="data" outline="0" fieldPosition="0">
        <references count="2">
          <reference field="4294967294" count="1" selected="0">
            <x v="0"/>
          </reference>
          <reference field="0" count="1" selected="0">
            <x v="23"/>
          </reference>
        </references>
      </pivotArea>
    </chartFormat>
    <chartFormat chart="1" format="24" series="1">
      <pivotArea type="data" outline="0" fieldPosition="0">
        <references count="2">
          <reference field="4294967294" count="1" selected="0">
            <x v="0"/>
          </reference>
          <reference field="0" count="1" selected="0">
            <x v="24"/>
          </reference>
        </references>
      </pivotArea>
    </chartFormat>
    <chartFormat chart="1" format="25" series="1">
      <pivotArea type="data" outline="0" fieldPosition="0">
        <references count="2">
          <reference field="4294967294" count="1" selected="0">
            <x v="0"/>
          </reference>
          <reference field="0" count="1" selected="0">
            <x v="25"/>
          </reference>
        </references>
      </pivotArea>
    </chartFormat>
    <chartFormat chart="1" format="26" series="1">
      <pivotArea type="data" outline="0" fieldPosition="0">
        <references count="2">
          <reference field="4294967294" count="1" selected="0">
            <x v="0"/>
          </reference>
          <reference field="0" count="1" selected="0">
            <x v="26"/>
          </reference>
        </references>
      </pivotArea>
    </chartFormat>
    <chartFormat chart="1" format="27" series="1">
      <pivotArea type="data" outline="0" fieldPosition="0">
        <references count="2">
          <reference field="4294967294" count="1" selected="0">
            <x v="0"/>
          </reference>
          <reference field="0" count="1" selected="0">
            <x v="27"/>
          </reference>
        </references>
      </pivotArea>
    </chartFormat>
    <chartFormat chart="1" format="28" series="1">
      <pivotArea type="data" outline="0" fieldPosition="0">
        <references count="2">
          <reference field="4294967294" count="1" selected="0">
            <x v="0"/>
          </reference>
          <reference field="0" count="1" selected="0">
            <x v="28"/>
          </reference>
        </references>
      </pivotArea>
    </chartFormat>
    <chartFormat chart="1" format="29" series="1">
      <pivotArea type="data" outline="0" fieldPosition="0">
        <references count="2">
          <reference field="4294967294" count="1" selected="0">
            <x v="0"/>
          </reference>
          <reference field="0" count="1" selected="0">
            <x v="29"/>
          </reference>
        </references>
      </pivotArea>
    </chartFormat>
    <chartFormat chart="1" format="30" series="1">
      <pivotArea type="data" outline="0" fieldPosition="0">
        <references count="2">
          <reference field="4294967294" count="1" selected="0">
            <x v="0"/>
          </reference>
          <reference field="0" count="1" selected="0">
            <x v="31"/>
          </reference>
        </references>
      </pivotArea>
    </chartFormat>
    <chartFormat chart="1" format="31" series="1">
      <pivotArea type="data" outline="0" fieldPosition="0">
        <references count="2">
          <reference field="4294967294" count="1" selected="0">
            <x v="0"/>
          </reference>
          <reference field="0" count="1" selected="0">
            <x v="32"/>
          </reference>
        </references>
      </pivotArea>
    </chartFormat>
    <chartFormat chart="1" format="32" series="1">
      <pivotArea type="data" outline="0" fieldPosition="0">
        <references count="2">
          <reference field="4294967294" count="1" selected="0">
            <x v="0"/>
          </reference>
          <reference field="0" count="1" selected="0">
            <x v="34"/>
          </reference>
        </references>
      </pivotArea>
    </chartFormat>
    <chartFormat chart="1" format="33" series="1">
      <pivotArea type="data" outline="0" fieldPosition="0">
        <references count="2">
          <reference field="4294967294" count="1" selected="0">
            <x v="0"/>
          </reference>
          <reference field="0" count="1" selected="0">
            <x v="35"/>
          </reference>
        </references>
      </pivotArea>
    </chartFormat>
    <chartFormat chart="1" format="34" series="1">
      <pivotArea type="data" outline="0" fieldPosition="0">
        <references count="2">
          <reference field="4294967294" count="1" selected="0">
            <x v="0"/>
          </reference>
          <reference field="0" count="1" selected="0">
            <x v="36"/>
          </reference>
        </references>
      </pivotArea>
    </chartFormat>
    <chartFormat chart="1" format="35" series="1">
      <pivotArea type="data" outline="0" fieldPosition="0">
        <references count="2">
          <reference field="4294967294" count="1" selected="0">
            <x v="0"/>
          </reference>
          <reference field="0" count="1" selected="0">
            <x v="37"/>
          </reference>
        </references>
      </pivotArea>
    </chartFormat>
    <chartFormat chart="1" format="36" series="1">
      <pivotArea type="data" outline="0" fieldPosition="0">
        <references count="2">
          <reference field="4294967294" count="1" selected="0">
            <x v="0"/>
          </reference>
          <reference field="0" count="1" selected="0">
            <x v="0"/>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6"/>
          </reference>
        </references>
      </pivotArea>
    </chartFormat>
    <chartFormat chart="2" format="7" series="1">
      <pivotArea type="data" outline="0" fieldPosition="0">
        <references count="2">
          <reference field="4294967294" count="1" selected="0">
            <x v="0"/>
          </reference>
          <reference field="0" count="1" selected="0">
            <x v="7"/>
          </reference>
        </references>
      </pivotArea>
    </chartFormat>
    <chartFormat chart="2" format="8" series="1">
      <pivotArea type="data" outline="0" fieldPosition="0">
        <references count="2">
          <reference field="4294967294" count="1" selected="0">
            <x v="0"/>
          </reference>
          <reference field="0" count="1" selected="0">
            <x v="8"/>
          </reference>
        </references>
      </pivotArea>
    </chartFormat>
    <chartFormat chart="2" format="9" series="1">
      <pivotArea type="data" outline="0" fieldPosition="0">
        <references count="2">
          <reference field="4294967294" count="1" selected="0">
            <x v="0"/>
          </reference>
          <reference field="0" count="1" selected="0">
            <x v="9"/>
          </reference>
        </references>
      </pivotArea>
    </chartFormat>
    <chartFormat chart="2" format="10" series="1">
      <pivotArea type="data" outline="0" fieldPosition="0">
        <references count="2">
          <reference field="4294967294" count="1" selected="0">
            <x v="0"/>
          </reference>
          <reference field="0" count="1" selected="0">
            <x v="10"/>
          </reference>
        </references>
      </pivotArea>
    </chartFormat>
    <chartFormat chart="2" format="11" series="1">
      <pivotArea type="data" outline="0" fieldPosition="0">
        <references count="2">
          <reference field="4294967294" count="1" selected="0">
            <x v="0"/>
          </reference>
          <reference field="0" count="1" selected="0">
            <x v="11"/>
          </reference>
        </references>
      </pivotArea>
    </chartFormat>
    <chartFormat chart="2" format="12" series="1">
      <pivotArea type="data" outline="0" fieldPosition="0">
        <references count="2">
          <reference field="4294967294" count="1" selected="0">
            <x v="0"/>
          </reference>
          <reference field="0" count="1" selected="0">
            <x v="12"/>
          </reference>
        </references>
      </pivotArea>
    </chartFormat>
    <chartFormat chart="2" format="13" series="1">
      <pivotArea type="data" outline="0" fieldPosition="0">
        <references count="2">
          <reference field="4294967294" count="1" selected="0">
            <x v="0"/>
          </reference>
          <reference field="0" count="1" selected="0">
            <x v="13"/>
          </reference>
        </references>
      </pivotArea>
    </chartFormat>
    <chartFormat chart="2" format="14" series="1">
      <pivotArea type="data" outline="0" fieldPosition="0">
        <references count="2">
          <reference field="4294967294" count="1" selected="0">
            <x v="0"/>
          </reference>
          <reference field="0" count="1" selected="0">
            <x v="14"/>
          </reference>
        </references>
      </pivotArea>
    </chartFormat>
    <chartFormat chart="2" format="15" series="1">
      <pivotArea type="data" outline="0" fieldPosition="0">
        <references count="2">
          <reference field="4294967294" count="1" selected="0">
            <x v="0"/>
          </reference>
          <reference field="0" count="1" selected="0">
            <x v="15"/>
          </reference>
        </references>
      </pivotArea>
    </chartFormat>
    <chartFormat chart="2" format="16" series="1">
      <pivotArea type="data" outline="0" fieldPosition="0">
        <references count="2">
          <reference field="4294967294" count="1" selected="0">
            <x v="0"/>
          </reference>
          <reference field="0" count="1" selected="0">
            <x v="16"/>
          </reference>
        </references>
      </pivotArea>
    </chartFormat>
    <chartFormat chart="2" format="17" series="1">
      <pivotArea type="data" outline="0" fieldPosition="0">
        <references count="2">
          <reference field="4294967294" count="1" selected="0">
            <x v="0"/>
          </reference>
          <reference field="0" count="1" selected="0">
            <x v="17"/>
          </reference>
        </references>
      </pivotArea>
    </chartFormat>
    <chartFormat chart="2" format="18" series="1">
      <pivotArea type="data" outline="0" fieldPosition="0">
        <references count="2">
          <reference field="4294967294" count="1" selected="0">
            <x v="0"/>
          </reference>
          <reference field="0" count="1" selected="0">
            <x v="18"/>
          </reference>
        </references>
      </pivotArea>
    </chartFormat>
    <chartFormat chart="2" format="19" series="1">
      <pivotArea type="data" outline="0" fieldPosition="0">
        <references count="2">
          <reference field="4294967294" count="1" selected="0">
            <x v="0"/>
          </reference>
          <reference field="0" count="1" selected="0">
            <x v="19"/>
          </reference>
        </references>
      </pivotArea>
    </chartFormat>
    <chartFormat chart="2" format="20" series="1">
      <pivotArea type="data" outline="0" fieldPosition="0">
        <references count="2">
          <reference field="4294967294" count="1" selected="0">
            <x v="0"/>
          </reference>
          <reference field="0" count="1" selected="0">
            <x v="20"/>
          </reference>
        </references>
      </pivotArea>
    </chartFormat>
    <chartFormat chart="2" format="21" series="1">
      <pivotArea type="data" outline="0" fieldPosition="0">
        <references count="2">
          <reference field="4294967294" count="1" selected="0">
            <x v="0"/>
          </reference>
          <reference field="0" count="1" selected="0">
            <x v="21"/>
          </reference>
        </references>
      </pivotArea>
    </chartFormat>
    <chartFormat chart="2" format="22" series="1">
      <pivotArea type="data" outline="0" fieldPosition="0">
        <references count="2">
          <reference field="4294967294" count="1" selected="0">
            <x v="0"/>
          </reference>
          <reference field="0" count="1" selected="0">
            <x v="22"/>
          </reference>
        </references>
      </pivotArea>
    </chartFormat>
    <chartFormat chart="2" format="23" series="1">
      <pivotArea type="data" outline="0" fieldPosition="0">
        <references count="2">
          <reference field="4294967294" count="1" selected="0">
            <x v="0"/>
          </reference>
          <reference field="0" count="1" selected="0">
            <x v="23"/>
          </reference>
        </references>
      </pivotArea>
    </chartFormat>
    <chartFormat chart="2" format="24" series="1">
      <pivotArea type="data" outline="0" fieldPosition="0">
        <references count="2">
          <reference field="4294967294" count="1" selected="0">
            <x v="0"/>
          </reference>
          <reference field="0" count="1" selected="0">
            <x v="24"/>
          </reference>
        </references>
      </pivotArea>
    </chartFormat>
    <chartFormat chart="2" format="25" series="1">
      <pivotArea type="data" outline="0" fieldPosition="0">
        <references count="2">
          <reference field="4294967294" count="1" selected="0">
            <x v="0"/>
          </reference>
          <reference field="0" count="1" selected="0">
            <x v="25"/>
          </reference>
        </references>
      </pivotArea>
    </chartFormat>
    <chartFormat chart="2" format="26" series="1">
      <pivotArea type="data" outline="0" fieldPosition="0">
        <references count="2">
          <reference field="4294967294" count="1" selected="0">
            <x v="0"/>
          </reference>
          <reference field="0" count="1" selected="0">
            <x v="26"/>
          </reference>
        </references>
      </pivotArea>
    </chartFormat>
    <chartFormat chart="2" format="27" series="1">
      <pivotArea type="data" outline="0" fieldPosition="0">
        <references count="2">
          <reference field="4294967294" count="1" selected="0">
            <x v="0"/>
          </reference>
          <reference field="0" count="1" selected="0">
            <x v="27"/>
          </reference>
        </references>
      </pivotArea>
    </chartFormat>
    <chartFormat chart="2" format="28" series="1">
      <pivotArea type="data" outline="0" fieldPosition="0">
        <references count="2">
          <reference field="4294967294" count="1" selected="0">
            <x v="0"/>
          </reference>
          <reference field="0" count="1" selected="0">
            <x v="28"/>
          </reference>
        </references>
      </pivotArea>
    </chartFormat>
    <chartFormat chart="2" format="29" series="1">
      <pivotArea type="data" outline="0" fieldPosition="0">
        <references count="2">
          <reference field="4294967294" count="1" selected="0">
            <x v="0"/>
          </reference>
          <reference field="0" count="1" selected="0">
            <x v="29"/>
          </reference>
        </references>
      </pivotArea>
    </chartFormat>
    <chartFormat chart="2" format="30" series="1">
      <pivotArea type="data" outline="0" fieldPosition="0">
        <references count="2">
          <reference field="4294967294" count="1" selected="0">
            <x v="0"/>
          </reference>
          <reference field="0" count="1" selected="0">
            <x v="31"/>
          </reference>
        </references>
      </pivotArea>
    </chartFormat>
    <chartFormat chart="2" format="31" series="1">
      <pivotArea type="data" outline="0" fieldPosition="0">
        <references count="2">
          <reference field="4294967294" count="1" selected="0">
            <x v="0"/>
          </reference>
          <reference field="0" count="1" selected="0">
            <x v="32"/>
          </reference>
        </references>
      </pivotArea>
    </chartFormat>
    <chartFormat chart="2" format="32" series="1">
      <pivotArea type="data" outline="0" fieldPosition="0">
        <references count="2">
          <reference field="4294967294" count="1" selected="0">
            <x v="0"/>
          </reference>
          <reference field="0" count="1" selected="0">
            <x v="34"/>
          </reference>
        </references>
      </pivotArea>
    </chartFormat>
    <chartFormat chart="2" format="33" series="1">
      <pivotArea type="data" outline="0" fieldPosition="0">
        <references count="2">
          <reference field="4294967294" count="1" selected="0">
            <x v="0"/>
          </reference>
          <reference field="0" count="1" selected="0">
            <x v="35"/>
          </reference>
        </references>
      </pivotArea>
    </chartFormat>
    <chartFormat chart="2" format="34" series="1">
      <pivotArea type="data" outline="0" fieldPosition="0">
        <references count="2">
          <reference field="4294967294" count="1" selected="0">
            <x v="0"/>
          </reference>
          <reference field="0" count="1" selected="0">
            <x v="36"/>
          </reference>
        </references>
      </pivotArea>
    </chartFormat>
    <chartFormat chart="2" format="35" series="1">
      <pivotArea type="data" outline="0" fieldPosition="0">
        <references count="2">
          <reference field="4294967294" count="1" selected="0">
            <x v="0"/>
          </reference>
          <reference field="0" count="1" selected="0">
            <x v="37"/>
          </reference>
        </references>
      </pivotArea>
    </chartFormat>
    <chartFormat chart="2" format="3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1"/>
          </reference>
        </references>
      </pivotArea>
    </chartFormat>
    <chartFormat chart="2" format="38" series="1">
      <pivotArea type="data" outline="0" fieldPosition="0">
        <references count="1">
          <reference field="4294967294" count="1" selected="0">
            <x v="1"/>
          </reference>
        </references>
      </pivotArea>
    </chartFormat>
    <chartFormat chart="1" format="38"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1"/>
          </reference>
          <reference field="0" count="1" selected="0">
            <x v="37"/>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C81202-77F4-404A-8642-3388AEF14002}" name="PivotTable12"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Q3:S20" firstHeaderRow="1" firstDataRow="1" firstDataCol="0"/>
  <pivotFields count="1">
    <pivotField allDrilled="1" subtotalTop="0" showAll="0" dataSourceSort="1" defaultSubtotal="0" defaultAttributeDrillState="1"/>
  </pivot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GroupDetails.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811015E-276C-45CE-B2F7-BD2F50F51180}" name="PivotTable8" cacheId="1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M3:O20" firstHeaderRow="1" firstDataRow="1" firstDataCol="0"/>
  <pivotFields count="1">
    <pivotField allDrilled="1" subtotalTop="0" showAll="0" dataSourceSort="1" defaultSubtotal="0" defaultAttributeDrillState="1"/>
  </pivot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GroupDetails.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1050C14-1414-4D4A-A7E7-2AAB83873689}" name="PivotTable14" cacheId="1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20" firstHeaderRow="1" firstDataRow="1" firstDataCol="0"/>
  <pivotFields count="1">
    <pivotField allDrilled="1" subtotalTop="0" showAll="0" dataSourceSort="1" defaultSubtotal="0" defaultAttributeDrillState="1"/>
  </pivot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GroupDetails.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D578F2F-4752-4CF9-B7B6-98AE76A7941E}"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C76697F-CD40-4991-844D-6214234A4272}" name="PivotTable1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38" firstHeaderRow="0" firstDataRow="1" firstDataCol="1"/>
  <pivotFields count="4">
    <pivotField dataField="1" showAll="0"/>
    <pivotField dataField="1" showAll="0"/>
    <pivotField dataField="1" showAll="0"/>
    <pivotField axis="axisRow" showAll="0">
      <items count="35">
        <item x="0"/>
        <item x="1"/>
        <item x="2"/>
        <item x="3"/>
        <item x="5"/>
        <item x="4"/>
        <item x="7"/>
        <item x="6"/>
        <item x="9"/>
        <item x="11"/>
        <item x="8"/>
        <item x="12"/>
        <item x="10"/>
        <item x="13"/>
        <item x="14"/>
        <item x="15"/>
        <item x="16"/>
        <item x="17"/>
        <item x="18"/>
        <item x="21"/>
        <item x="24"/>
        <item x="19"/>
        <item x="22"/>
        <item x="20"/>
        <item x="23"/>
        <item x="25"/>
        <item x="26"/>
        <item x="27"/>
        <item x="28"/>
        <item x="29"/>
        <item x="30"/>
        <item x="31"/>
        <item x="32"/>
        <item x="33"/>
        <item t="default"/>
      </items>
    </pivotField>
  </pivotFields>
  <rowFields count="1">
    <field x="3"/>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3">
    <i>
      <x/>
    </i>
    <i i="1">
      <x v="1"/>
    </i>
    <i i="2">
      <x v="2"/>
    </i>
  </colItems>
  <dataFields count="3">
    <dataField name="total cases" fld="0" baseField="3" baseItem="0"/>
    <dataField name="Recoverd " fld="1" baseField="3" baseItem="0"/>
    <dataField name="deaths " fld="2" baseField="3" baseItem="0"/>
  </dataFields>
  <chartFormats count="3">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5767432-017E-4AC1-84F3-0A0A2594DA5F}" name="PivotTable1" cacheId="1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F5:H22" firstHeaderRow="1" firstDataRow="1" firstDataCol="0"/>
  <pivotFields count="1">
    <pivotField allDrilled="1" subtotalTop="0" showAll="0" dataSourceSort="1" defaultSubtotal="0" defaultAttributeDrillState="1"/>
  </pivot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2!$AN:$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BE07D81-B252-4611-B6CC-68B7E1472A96}" name="COUNTRIES"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3:B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total_cases" fld="1" baseField="0" baseItem="0"/>
  </dataFields>
  <formats count="6">
    <format dxfId="20">
      <pivotArea dataOnly="0" labelOnly="1" fieldPosition="0">
        <references count="1">
          <reference field="0" count="1">
            <x v="3"/>
          </reference>
        </references>
      </pivotArea>
    </format>
    <format dxfId="19">
      <pivotArea collapsedLevelsAreSubtotals="1" fieldPosition="0">
        <references count="1">
          <reference field="0" count="1">
            <x v="3"/>
          </reference>
        </references>
      </pivotArea>
    </format>
    <format dxfId="18">
      <pivotArea collapsedLevelsAreSubtotals="1" fieldPosition="0">
        <references count="1">
          <reference field="0" count="0"/>
        </references>
      </pivotArea>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AgeGroupDetails.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C8C8F03-0607-4F7D-B2AF-0DA7812ECBD6}" name="lab3" cacheId="1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V4:W39" firstHeaderRow="1" firstDataRow="1" firstDataCol="1"/>
  <pivotFields count="3">
    <pivotField dataField="1" subtotalTop="0" showAll="0" defaultSubtotal="0"/>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llDrilled="1" subtotalTop="0" showAll="0" dataSourceSort="1" defaultSubtotal="0" defaultAttributeDrillState="1"/>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no. of labs in each state" fld="0" baseField="0" baseItem="0"/>
  </dataFields>
  <chartFormats count="1">
    <chartFormat chart="2" format="3"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B27418D-9F46-4570-BDD0-74E6CA0DE2A6}" name="PivotTable4" cacheId="1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R5:T22" firstHeaderRow="1" firstDataRow="1" firstDataCol="0"/>
  <pivotFields count="1">
    <pivotField allDrilled="1" subtotalTop="0" showAll="0" dataSourceSort="1" defaultSubtotal="0" defaultAttributeDrillState="1"/>
  </pivot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2!$AH$1:$AN$5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AAF0B-180E-41F7-B4D0-34093C5F6823}" name="PivotTable6"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V5:W57" firstHeaderRow="1" firstDataRow="1" firstDataCol="1"/>
  <pivotFields count="3">
    <pivotField dataField="1" subtotalTop="0" showAll="0" defaultSubtotal="0"/>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allDrilled="1" subtotalTop="0" showAll="0" dataSourceSort="1" defaultSubtotal="0" defaultAttributeDrillState="1"/>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Positive" fld="0" baseField="0" baseItem="0"/>
  </dataFields>
  <formats count="5">
    <format dxfId="54">
      <pivotArea dataOnly="0" labelOnly="1" fieldPosition="0">
        <references count="1">
          <reference field="1" count="0"/>
        </references>
      </pivotArea>
    </format>
    <format dxfId="53">
      <pivotArea field="1" type="button" dataOnly="0" labelOnly="1" outline="0" axis="axisRow" fieldPosition="0"/>
    </format>
    <format dxfId="52">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1">
      <pivotArea dataOnly="0" labelOnly="1" fieldPosition="0">
        <references count="1">
          <reference field="1" count="1">
            <x v="50"/>
          </reference>
        </references>
      </pivotArea>
    </format>
    <format dxfId="50">
      <pivotArea dataOnly="0" labelOnly="1" grandRow="1" outline="0" fieldPosition="0"/>
    </format>
  </formats>
  <chartFormats count="1">
    <chartFormat chart="9"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GroupDetails.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5FB6B28-9A81-4C33-A972-E8E7E223459B}" name="LABS2" cacheId="1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N5:O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no. of labs in each state" fld="1"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10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2!$AH$1:$AN$5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84ADAA6-EFCB-4E8D-ABA0-B6B654822468}" name="LABS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5:L40" firstHeaderRow="1" firstDataRow="1" firstDataCol="1"/>
  <pivotFields count="7">
    <pivotField showAll="0"/>
    <pivotField showAll="0"/>
    <pivotField showAll="0"/>
    <pivotField showAll="0"/>
    <pivotField axis="axisRow" showAll="0">
      <items count="35">
        <item x="3"/>
        <item x="20"/>
        <item x="0"/>
        <item x="18"/>
        <item x="19"/>
        <item x="11"/>
        <item x="12"/>
        <item x="4"/>
        <item x="30"/>
        <item x="5"/>
        <item x="27"/>
        <item x="24"/>
        <item x="13"/>
        <item x="16"/>
        <item x="14"/>
        <item x="28"/>
        <item x="25"/>
        <item x="1"/>
        <item x="23"/>
        <item x="33"/>
        <item x="10"/>
        <item x="6"/>
        <item x="7"/>
        <item x="21"/>
        <item x="8"/>
        <item x="17"/>
        <item x="22"/>
        <item x="2"/>
        <item x="32"/>
        <item x="31"/>
        <item x="9"/>
        <item x="29"/>
        <item x="15"/>
        <item x="26"/>
        <item t="default"/>
      </items>
    </pivotField>
    <pivotField showAll="0">
      <items count="4">
        <item x="0"/>
        <item x="1"/>
        <item x="2"/>
        <item t="default"/>
      </items>
    </pivotField>
    <pivotField dataField="1" showAll="0"/>
  </pivotFields>
  <rowFields count="1">
    <field x="4"/>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no. of labs in each state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8F49F8-2757-4C95-B6EA-8E361D55DD85}" name="PivotTable1"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N3:P4" firstHeaderRow="0" firstDataRow="1" firstDataCol="0" rowPageCount="1" colPageCount="1"/>
  <pivotFields count="6">
    <pivotField dataField="1" subtotalTop="0" showAll="0" defaultSubtotal="0"/>
    <pivotField dataField="1" subtotalTop="0" showAll="0" defaultSubtotal="0"/>
    <pivotField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pageFields count="1">
    <pageField fld="3" hier="66" name="[Table8].[confirmed].&amp;[1]" cap="1"/>
  </pageFields>
  <dataFields count="3">
    <dataField name=" confirmed" fld="4" baseField="0" baseItem="2" numFmtId="164"/>
    <dataField name=" Recoverd" fld="0" baseField="0" baseItem="1" numFmtId="164"/>
    <dataField name="deaths" fld="1" baseField="0" baseItem="2" numFmtId="164"/>
  </dataFields>
  <formats count="3">
    <format dxfId="57">
      <pivotArea outline="0" collapsedLevelsAreSubtotals="1" fieldPosition="0">
        <references count="1">
          <reference field="4294967294" count="1" selected="0">
            <x v="1"/>
          </reference>
        </references>
      </pivotArea>
    </format>
    <format dxfId="56">
      <pivotArea outline="0" collapsedLevelsAreSubtotals="1" fieldPosition="0">
        <references count="1">
          <reference field="4294967294" count="1" selected="0">
            <x v="2"/>
          </reference>
        </references>
      </pivotArea>
    </format>
    <format dxfId="55">
      <pivotArea outline="0" collapsedLevelsAreSubtotals="1" fieldPosition="0">
        <references count="1">
          <reference field="4294967294" count="1" selected="0">
            <x v="0"/>
          </reference>
        </references>
      </pivotArea>
    </format>
  </formats>
  <chartFormats count="3">
    <chartFormat chart="3" format="6"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 / Union Territory].&amp;[Punja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34" level="1">
        <member name="[Table8].[confirmed].&amp;[1]"/>
        <member name="[Table8].[confirmed].&amp;[2]"/>
        <member name="[Table8].[confirmed].&amp;[3]"/>
        <member name="[Table8].[confirmed].&amp;[15]"/>
        <member name="[Table8].[confirmed].&amp;[33]"/>
        <member name="[Table8].[confirmed].&amp;[36]"/>
        <member name="[Table8].[confirmed].&amp;[49]"/>
        <member name="[Table8].[confirmed].&amp;[53]"/>
        <member name="[Table8].[confirmed].&amp;[67]"/>
        <member name="[Table8].[confirmed].&amp;[198]"/>
        <member name="[Table8].[confirmed].&amp;[223]"/>
        <member name="[Table8].[confirmed].&amp;[266]"/>
        <member name="[Table8].[confirmed].&amp;[292]"/>
        <member name="[Table8].[confirmed].&amp;[349]"/>
        <member name="[Table8].[confirmed].&amp;[405]"/>
        <member name="[Table8].[confirmed].&amp;[549]"/>
        <member name="[Table8].[confirmed].&amp;[897]"/>
        <member name="[Table8].[confirmed].&amp;[1213]"/>
        <member name="[Table8].[confirmed].&amp;[1438]"/>
        <member name="[Table8].[confirmed].&amp;[1668]"/>
        <member name="[Table8].[confirmed].&amp;[1920]"/>
        <member name="[Table8].[confirmed].&amp;[2081]"/>
        <member name="[Table8].[confirmed].&amp;[2182]"/>
        <member name="[Table8].[confirmed].&amp;[2737]"/>
        <member name="[Table8].[confirmed].&amp;[2886]"/>
        <member name="[Table8].[confirmed].&amp;[2970]"/>
        <member name="[Table8].[confirmed].&amp;[3816]"/>
        <member name="[Table8].[confirmed].&amp;[6497]"/>
        <member name="[Table8].[confirmed].&amp;[6859]"/>
        <member name="[Table8].[confirmed].&amp;[7300]"/>
        <member name="[Table8].[confirmed].&amp;[14053]"/>
        <member name="[Table8].[confirmed].&amp;[14468]"/>
        <member name="[Table8].[confirmed].&amp;[17082]"/>
        <member name="[Table8].[confirmed].&amp;[52667]"/>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eaths"/>
    <pivotHierarchy dragToData="1" caption=" Recoverd"/>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confirm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GroupDetails.xlsx!Table8">
        <x15:activeTabTopLevelEntity name="[Table8]"/>
        <x15:activeTabTopLevelEntity name="[Table1]"/>
        <x15:activeTabTopLevelEntity name="[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B2731B-CE5F-4829-AA9B-25BC49E1801C}" name="PivotTable2"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4">
  <location ref="J4:L5" firstHeaderRow="0" firstDataRow="1" firstDataCol="0" rowPageCount="1" colPageCount="1"/>
  <pivotFields count="6">
    <pivotField dataField="1" subtotalTop="0" showAll="0" defaultSubtotal="0"/>
    <pivotField dataField="1" subtotalTop="0" showAll="0" defaultSubtotal="0"/>
    <pivotField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pageFields count="1">
    <pageField fld="3" hier="20" name="[Table2].[Date].&amp;[2020-05-20T00:00:00]" cap="5/20/2020"/>
  </pageFields>
  <dataFields count="3">
    <dataField name="total sample" fld="1" baseField="0" baseItem="1"/>
    <dataField name="Positive" fld="0" baseField="0" baseItem="0"/>
    <dataField name="negative" fld="4" baseField="0" baseItem="2"/>
  </dataFields>
  <formats count="1">
    <format dxfId="58">
      <pivotArea outline="0" collapsedLevelsAreSubtotals="1" fieldPosition="0"/>
    </format>
  </formats>
  <chartFormats count="12">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4" format="3">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1"/>
          </reference>
        </references>
      </pivotArea>
    </chartFormat>
    <chartFormat chart="7" format="17">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2"/>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 / Union Territory].&amp;[Punja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Date].&amp;[2020-05-20T00:00:00]"/>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sample"/>
    <pivotHierarchy dragToData="1" caption="negative"/>
    <pivotHierarchy dragToData="1" caption="Positive"/>
    <pivotHierarchy dragToData="1"/>
    <pivotHierarchy dragToData="1" caption="Count of TotalSamp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D443E2-C742-439C-9CB1-47C20940004C}" name="PivotTable5"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
  <location ref="F3:G4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llDrilled="1" subtotalTop="0" showAll="0" dataSourceSort="1" defaultSubtotal="0" defaultAttributeDrillState="1"/>
  </pivotFields>
  <rowFields count="1">
    <field x="2"/>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beds to population ratio" fld="1" baseField="0" baseItem="0"/>
  </dataFields>
  <chartFormats count="3">
    <chartFormat chart="3"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 / Union Territory].&amp;[Punja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 population rat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4FD7A5-B9E6-444C-A87A-5D34E8BD735A}" name="PivotTable3"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C4" firstHeaderRow="0" firstDataRow="1" firstDataCol="0"/>
  <pivotFields count="5">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PublicBeds" fld="3" baseField="0" baseItem="3"/>
    <dataField name="Ruralbeds" fld="1" baseField="0" baseItem="1"/>
    <dataField name="UrbanBeds" fld="2" baseField="0" baseItem="1"/>
  </dataFields>
  <formats count="1">
    <format dxfId="59">
      <pivotArea outline="0" collapsedLevelsAreSubtotals="1" fieldPosition="0"/>
    </format>
  </formats>
  <chartFormats count="3">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 / Union Territory].&amp;[Punja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UrbanBeds"/>
    <pivotHierarchy dragToData="1" caption="total beds"/>
    <pivotHierarchy dragToData="1" caption="Ruralbeds"/>
    <pivotHierarchy dragToData="1" caption="PublicBed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FB3C1E-938E-4EC6-8072-CB652269EE18}" name="PivotTable4"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Q3:S20"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10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 / Union Territory].&amp;[Punja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AgeGroupDetails.xlsx!states">
        <x15:activeTabTopLevelEntity name="[state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A3112C-973B-4449-A812-428DB48D6127}" name="PivotTable6" cacheId="1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I3:K20" firstHeaderRow="1" firstDataRow="1" firstDataCol="0"/>
  <pivotFields count="1">
    <pivotField allDrilled="1" subtotalTop="0" showAll="0" dataSourceSort="1" defaultSubtotal="0" defaultAttributeDrillState="1"/>
  </pivot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GroupDetails.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A1BD13-BC35-4BC1-9D2B-905CE5CB6664}" name="PivotTable5" cacheId="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eaths" fld="0" baseField="0" baseItem="0"/>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GroupDetails.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B8029BE-8143-465E-A67C-83BCA2F46574}" sourceName="[Table8].[State]">
  <pivotTables>
    <pivotTable tabId="24" name="PivotTable1"/>
    <pivotTable tabId="24" name="PivotTable2"/>
    <pivotTable tabId="24" name="PivotTable3"/>
    <pivotTable tabId="24" name="PivotTable4"/>
    <pivotTable tabId="24" name="PivotTable5"/>
    <pivotTable tabId="24" name="PivotTable6"/>
    <pivotTable tabId="33" name="PivotTable12"/>
    <pivotTable tabId="33" name="PivotTable5"/>
    <pivotTable tabId="33" name="PivotTable6"/>
    <pivotTable tabId="33" name="PivotTable8"/>
    <pivotTable tabId="37" name="PivotTable14"/>
    <pivotTable tabId="30" name="lab3"/>
    <pivotTable tabId="30" name="LABS2"/>
    <pivotTable tabId="30" name="PivotTable1"/>
    <pivotTable tabId="30" name="PivotTable4"/>
  </pivotTables>
  <data>
    <olap pivotCacheId="659624046">
      <levels count="2">
        <level uniqueName="[Table8].[State].[(All)]" sourceCaption="(All)" count="0"/>
        <level uniqueName="[Table8].[State].[State]" sourceCaption="State" count="38" sortOrder="ascending">
          <ranges>
            <range startItem="0">
              <i n="[Table8].[State].&amp;" c="(blank)"/>
              <i n="[Table8].[State].&amp;[Andaman and Nicobar Islands]" c="Andaman and Nicobar Islands"/>
              <i n="[Table8].[State].&amp;[Andhra Pradesh]" c="Andhra Pradesh"/>
              <i n="[Table8].[State].&amp;[Arunachal Pradesh]" c="Arunachal Pradesh"/>
              <i n="[Table8].[State].&amp;[Assam]" c="Assam"/>
              <i n="[Table8].[State].&amp;[Bihar]" c="Bihar"/>
              <i n="[Table8].[State].&amp;[Chandigarh]" c="Chandigarh"/>
              <i n="[Table8].[State].&amp;[Chhattisgarh]" c="Chhattisgarh"/>
              <i n="[Table8].[State].&amp;[Dadra and Nagar Haveli and Daman and Diu]" c="Dadra and Nagar Haveli and Daman and Diu"/>
              <i n="[Table8].[State].&amp;[Delhi]" c="Delhi"/>
              <i n="[Table8].[State].&amp;[Goa]" c="Goa"/>
              <i n="[Table8].[State].&amp;[Gujarat]" c="Gujarat"/>
              <i n="[Table8].[State].&amp;[Haryana]" c="Haryana"/>
              <i n="[Table8].[State].&amp;[Himachal Pradesh]" c="Himachal Pradesh"/>
              <i n="[Table8].[State].&amp;[Jammu and Kashmir]" c="Jammu and Kashmir"/>
              <i n="[Table8].[State].&amp;[Jharkhand]" c="Jharkhand"/>
              <i n="[Table8].[State].&amp;[Karnataka]" c="Karnataka"/>
              <i n="[Table8].[State].&amp;[Kerala]" c="Kerala"/>
              <i n="[Table8].[State].&amp;[Ladakh]" c="Ladakh"/>
              <i n="[Table8].[State].&amp;[Madhya Pradesh]" c="Madhya Pradesh"/>
              <i n="[Table8].[State].&amp;[Maharashtra]" c="Maharashtra"/>
              <i n="[Table8].[State].&amp;[Manipur]" c="Manipur"/>
              <i n="[Table8].[State].&amp;[Meghalaya]" c="Meghalaya"/>
              <i n="[Table8].[State].&amp;[Mizoram]" c="Mizoram"/>
              <i n="[Table8].[State].&amp;[Nagaland]" c="Nagaland"/>
              <i n="[Table8].[State].&amp;[Odisha]" c="Odisha"/>
              <i n="[Table8].[State].&amp;[Puducherry]" c="Puducherry"/>
              <i n="[Table8].[State].&amp;[Punjab]" c="Punjab"/>
              <i n="[Table8].[State].&amp;[Rajasthan]" c="Rajasthan"/>
              <i n="[Table8].[State].&amp;[Sikkim]" c="Sikkim"/>
              <i n="[Table8].[State].&amp;[State Unassigned]" c="State Unassigned"/>
              <i n="[Table8].[State].&amp;[Tamil Nadu]" c="Tamil Nadu"/>
              <i n="[Table8].[State].&amp;[Telangana]" c="Telangana"/>
              <i n="[Table8].[State].&amp;[toal]" c="toal"/>
              <i n="[Table8].[State].&amp;[Tripura]" c="Tripura"/>
              <i n="[Table8].[State].&amp;[Uttar Pradesh]" c="Uttar Pradesh"/>
              <i n="[Table8].[State].&amp;[Uttarakhand]" c="Uttarakhand"/>
              <i n="[Table8].[State].&amp;[West Bengal]" c="West Bengal"/>
            </range>
          </ranges>
        </level>
      </levels>
      <selections count="1">
        <selection n="[Table8].[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72702BBF-99BD-48F6-8CEE-5F1A9CC77945}" sourceName="[Range 1].[state]">
  <pivotTables>
    <pivotTable tabId="30" name="LABS2"/>
    <pivotTable tabId="30" name="lab3"/>
  </pivotTables>
  <data>
    <olap pivotCacheId="1670765370">
      <levels count="2">
        <level uniqueName="[Range 1].[state].[(All)]" sourceCaption="(All)" count="0"/>
        <level uniqueName="[Range 1].[state].[state]" sourceCaption="state" count="34">
          <ranges>
            <range startItem="0">
              <i n="[Range 1].[state].&amp;[Andaman and Nicobar Islands]" c="Andaman and Nicobar Islands"/>
              <i n="[Range 1].[state].&amp;[Andhra Pradesh]" c="Andhra Pradesh"/>
              <i n="[Range 1].[state].&amp;[Arunachal Pradesh]" c="Arunachal Pradesh"/>
              <i n="[Range 1].[state].&amp;[Assam]" c="Assam"/>
              <i n="[Range 1].[state].&amp;[Bihar]" c="Bihar"/>
              <i n="[Range 1].[state].&amp;[Chandigarh]" c="Chandigarh"/>
              <i n="[Range 1].[state].&amp;[Chhattisgarh]" c="Chhattisgarh"/>
              <i n="[Range 1].[state].&amp;[Dadra and Nagar Haveli and Daman and Diu]" c="Dadra and Nagar Haveli and Daman and Diu"/>
              <i n="[Range 1].[state].&amp;[Delhi]" c="Delhi"/>
              <i n="[Range 1].[state].&amp;[Goa]" c="Goa"/>
              <i n="[Range 1].[state].&amp;[Gujarat]" c="Gujarat"/>
              <i n="[Range 1].[state].&amp;[Haryana]" c="Haryana"/>
              <i n="[Range 1].[state].&amp;[Himachal Pradesh]" c="Himachal Pradesh"/>
              <i n="[Range 1].[state].&amp;[Jammu and Kashmir]" c="Jammu and Kashmir"/>
              <i n="[Range 1].[state].&amp;[Jharkhand]" c="Jharkhand"/>
              <i n="[Range 1].[state].&amp;[Karnataka]" c="Karnataka"/>
              <i n="[Range 1].[state].&amp;[Kerala]" c="Kerala"/>
              <i n="[Range 1].[state].&amp;[Ladakh]" c="Ladakh"/>
              <i n="[Range 1].[state].&amp;[Madhya Pradesh]" c="Madhya Pradesh"/>
              <i n="[Range 1].[state].&amp;[Maharashtra]" c="Maharashtra"/>
              <i n="[Range 1].[state].&amp;[Manipur]" c="Manipur"/>
              <i n="[Range 1].[state].&amp;[Meghalaya]" c="Meghalaya"/>
              <i n="[Range 1].[state].&amp;[Mizoram]" c="Mizoram"/>
              <i n="[Range 1].[state].&amp;[Odisha]" c="Odisha"/>
              <i n="[Range 1].[state].&amp;[Puducherry]" c="Puducherry"/>
              <i n="[Range 1].[state].&amp;[Punjab]" c="Punjab"/>
              <i n="[Range 1].[state].&amp;[Rajasthan]" c="Rajasthan"/>
              <i n="[Range 1].[state].&amp;[Sikkim]" c="Sikkim"/>
              <i n="[Range 1].[state].&amp;[Tamil Nadu]" c="Tamil Nadu"/>
              <i n="[Range 1].[state].&amp;[Telangana]" c="Telangana"/>
              <i n="[Range 1].[state].&amp;[Tripura]" c="Tripura"/>
              <i n="[Range 1].[state].&amp;[Uttar Pradesh]" c="Uttar Pradesh"/>
              <i n="[Range 1].[state].&amp;[Uttarakhand]" c="Uttarakhand"/>
              <i n="[Range 1].[state].&amp;[West Bengal]" c="West Bengal"/>
            </range>
          </ranges>
        </level>
      </levels>
      <selections count="1">
        <selection n="[Range 1].[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EAA811C-5BEA-48AE-84B9-AF6330C701DD}" cache="Slicer_State" caption="Stat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207D54D-5B44-457B-B687-6C3551FA6331}" cache="Slicer_state1" caption="stat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AB0807-851A-4596-83AB-5932BE2979FA}" name="Table1" displayName="Table1" ref="A1:K37" totalsRowShown="0" headerRowDxfId="49">
  <autoFilter ref="A1:K37" xr:uid="{6A4C7F92-2CA3-4036-8EA2-20149DC71E6A}"/>
  <sortState xmlns:xlrd2="http://schemas.microsoft.com/office/spreadsheetml/2017/richdata2" ref="A2:K37">
    <sortCondition ref="B1:B37"/>
  </sortState>
  <tableColumns count="11">
    <tableColumn id="1" xr3:uid="{22F6F89A-6E34-4900-8A17-7EEFBCE43415}" name="Sno"/>
    <tableColumn id="2" xr3:uid="{EF5E3168-5DAF-486A-B493-654403F9E747}" name="State / Union Territory"/>
    <tableColumn id="3" xr3:uid="{96226E9F-C26A-4747-B3C7-CC58B9D836F4}" name="Population" dataDxfId="48" dataCellStyle="Comma"/>
    <tableColumn id="4" xr3:uid="{AA7C2B5A-B160-41A4-8337-8CAFE96679F3}" name="Rural population" dataDxfId="47" dataCellStyle="Comma"/>
    <tableColumn id="5" xr3:uid="{950757B2-6B07-4437-9C22-6F4605EF65C4}" name="Urban population" dataDxfId="46" dataCellStyle="Comma"/>
    <tableColumn id="6" xr3:uid="{96CCF43D-1F81-4F9B-9CDA-FAC967C63E87}" name="total population" dataDxfId="45" dataCellStyle="Comma">
      <calculatedColumnFormula>SUM(C2:E2)</calculatedColumnFormula>
    </tableColumn>
    <tableColumn id="7" xr3:uid="{1B433E5B-2C28-4E05-816F-6CA80C064DD4}" name="PublicBeds" dataCellStyle="Comma"/>
    <tableColumn id="8" xr3:uid="{89BC2D53-8F41-4258-9AAC-3A0BC2859AB6}" name="NumRuralbeds" dataDxfId="44"/>
    <tableColumn id="9" xr3:uid="{451BE67F-25BE-4D66-BEFD-F44CE256CE72}" name="UrbanBeds" dataDxfId="43"/>
    <tableColumn id="10" xr3:uid="{B9784AF7-BFF5-4DFA-96D0-06471622EB19}" name="total beds" dataDxfId="42">
      <calculatedColumnFormula>SUM(G2,H2,I2)</calculatedColumnFormula>
    </tableColumn>
    <tableColumn id="11" xr3:uid="{27E5FE13-5A2B-4134-9052-F1749901F6D2}" name="beds to population ratio" dataDxfId="41">
      <calculatedColumnFormula>(G2+H2+I2)/(C2+D2+E2)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E5BE84-E101-493F-ADE9-F82F4422F6D6}" name="Table2" displayName="Table2" ref="M1:Q1234" totalsRowShown="0" headerRowDxfId="40" dataDxfId="39" headerRowCellStyle="Comma" dataCellStyle="Comma">
  <autoFilter ref="M1:Q1234" xr:uid="{08D7FA46-80A4-4EFC-B524-435B7F2E27D5}"/>
  <tableColumns count="5">
    <tableColumn id="1" xr3:uid="{FA8D6D7F-808C-49DB-AEB8-F9E580CBF3FE}" name="Date" dataDxfId="38" dataCellStyle="Comma"/>
    <tableColumn id="2" xr3:uid="{61CEF2A3-B489-4A7B-9209-C9A5A91BEF8B}" name="State" dataDxfId="37" dataCellStyle="Comma"/>
    <tableColumn id="3" xr3:uid="{DBBFACF2-F682-4D5A-975D-B18CBDCA2AEA}" name="TotalSamples" dataDxfId="36" dataCellStyle="Comma"/>
    <tableColumn id="4" xr3:uid="{C162F64F-3052-427D-9235-6E41EEB9775C}" name="Negative" dataDxfId="35" dataCellStyle="Comma"/>
    <tableColumn id="5" xr3:uid="{0BB7501C-6C25-47D0-9826-B69AEF22728A}" name="Positive" dataDxfId="34"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DFFD554-F97C-4441-A44C-5763FAEEF7F1}" name="cases" displayName="cases" ref="W3:AD40" totalsRowShown="0" headerRowDxfId="33" dataDxfId="31" headerRowBorderDxfId="32" tableBorderDxfId="30" totalsRowBorderDxfId="29">
  <autoFilter ref="W3:AD40" xr:uid="{5C9D1D23-A7AC-4D14-BC86-111F961C145E}"/>
  <sortState xmlns:xlrd2="http://schemas.microsoft.com/office/spreadsheetml/2017/richdata2" ref="W4:AA40">
    <sortCondition ref="Y4:Y40"/>
  </sortState>
  <tableColumns count="8">
    <tableColumn id="1" xr3:uid="{8588108E-13F2-4A96-9E27-5545E6905C51}" name="State" dataDxfId="28"/>
    <tableColumn id="2" xr3:uid="{E5257EDA-37E4-4100-9CB4-D64D78BD3486}" name="Active" dataDxfId="27"/>
    <tableColumn id="3" xr3:uid="{863E2171-3D09-4EEC-B7F3-02A97156F45D}" name="confirmed" dataDxfId="26"/>
    <tableColumn id="4" xr3:uid="{B1CDEB22-6B21-4BC4-8798-42E165C9905B}" name="deaths" dataDxfId="25"/>
    <tableColumn id="5" xr3:uid="{73857C66-EEBB-44D6-ACA8-480EC2575585}" name="Recoverd" dataDxfId="24"/>
    <tableColumn id="6" xr3:uid="{CCC1C555-010D-4DCE-875F-3AC83D6376B9}" name="recovery rate" dataDxfId="23">
      <calculatedColumnFormula>IFERROR(cases[[#This Row],[Recoverd]]/cases[[#This Row],[confirmed]],0)</calculatedColumnFormula>
    </tableColumn>
    <tableColumn id="7" xr3:uid="{1B453F51-923D-46B7-93BE-0923774BD20B}" name="death rate" dataDxfId="22">
      <calculatedColumnFormula>IFERROR(cases[[#This Row],[deaths]]/cases[[#This Row],[confirmed]],0)</calculatedColumnFormula>
    </tableColumn>
    <tableColumn id="8" xr3:uid="{4F76AB44-F90D-4050-AF17-054C60A4155A}" name="Total" dataDxfId="21">
      <calculatedColumnFormula>SUM(cases[[#This Row],[confirmed]],cases[[#This Row],[deaths]],cases[[#This Row],[Recoverd]])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4831D7-B12F-4046-ABD0-1B4656CBE467}" name="Table5" displayName="Table5" ref="A1:AF11" totalsRowShown="0" headerRowDxfId="14" headerRowBorderDxfId="13" tableBorderDxfId="12">
  <autoFilter ref="A1:AF11" xr:uid="{E1113FFE-54C0-44EE-828B-7DA9E0431927}"/>
  <tableColumns count="32">
    <tableColumn id="1" xr3:uid="{19CF4972-EA05-4BD4-9194-54066A4335FB}" name="iso_code"/>
    <tableColumn id="2" xr3:uid="{20A4A579-1B3A-4717-8D28-FB5FE579CEEF}" name="location"/>
    <tableColumn id="3" xr3:uid="{E3DA1982-3693-4215-9D15-E4327DA70BB7}" name="date"/>
    <tableColumn id="4" xr3:uid="{FCE3F2E4-4FD0-4486-BBD1-86286254B9B4}" name="total_cases"/>
    <tableColumn id="5" xr3:uid="{9DEB2120-39CC-44EF-A21D-D6ED4026BD79}" name="new_cases"/>
    <tableColumn id="6" xr3:uid="{9A153BBA-878D-4C22-BCB8-3224A5B0FF38}" name="total_deaths"/>
    <tableColumn id="7" xr3:uid="{10E7796D-B0A0-4D02-9FC7-2D557415981A}" name="new_deaths"/>
    <tableColumn id="8" xr3:uid="{FC08C71B-326E-45FE-BEC5-A799467AB226}" name="total_cases_per_million"/>
    <tableColumn id="9" xr3:uid="{6BA67447-F3D8-46D8-9AA6-0D7FA3958D9B}" name="new_cases_per_million"/>
    <tableColumn id="10" xr3:uid="{A4B42EF4-7FCD-46A4-9257-BD39807039B8}" name="total_deaths_per_million"/>
    <tableColumn id="11" xr3:uid="{3ECA950C-1E9D-47E1-81F6-9637ABA03A9E}" name="new_deaths_per_million"/>
    <tableColumn id="12" xr3:uid="{D7876786-B74D-4DE2-BC04-23E055725052}" name="total_tests"/>
    <tableColumn id="13" xr3:uid="{4EFC5349-71D7-4E8C-87A3-B910108CA7C1}" name="new_tests"/>
    <tableColumn id="14" xr3:uid="{B3F94B85-73DF-443D-845C-11415EEBB659}" name="total_tests_per_thousand"/>
    <tableColumn id="15" xr3:uid="{BA41C1EE-80AA-499C-8A6F-82AB71FCC6AF}" name="new_tests_per_thousand"/>
    <tableColumn id="16" xr3:uid="{FB94C952-C81E-42E9-84C6-617E27DD42A8}" name="new_tests_smoothed"/>
    <tableColumn id="17" xr3:uid="{4516D89B-0AC9-4172-913B-D225BD4DCB76}" name="new_tests_smoothed_per_thousand"/>
    <tableColumn id="18" xr3:uid="{EEBA86F4-DC9E-4851-A541-5ABF8A2FD1FE}" name="tests_units"/>
    <tableColumn id="19" xr3:uid="{D1AF31D9-24D3-4F3C-A9E1-BA76C8D071E2}" name="stringency_index"/>
    <tableColumn id="20" xr3:uid="{D8DED2DA-612E-49C9-A401-5D7046333AB2}" name="population"/>
    <tableColumn id="21" xr3:uid="{A7F43BC0-3B8F-4317-A026-ECA2EF34A0A4}" name="population_density"/>
    <tableColumn id="22" xr3:uid="{5DD297BA-E500-4308-AF1F-120CC9450E7F}" name="median_age"/>
    <tableColumn id="23" xr3:uid="{45248D76-938A-445E-BC99-427370DF803C}" name="aged_65_older"/>
    <tableColumn id="24" xr3:uid="{090B24D8-FE83-4E55-BEE5-AF7A7873AD3F}" name="aged_70_older"/>
    <tableColumn id="25" xr3:uid="{AD2AB4A2-6F2B-44A4-8281-A04A59EE66BB}" name="gdp_per_capita"/>
    <tableColumn id="26" xr3:uid="{7915AFFA-0A5F-4E2C-BC80-0E1416ECB275}" name="extreme_poverty"/>
    <tableColumn id="27" xr3:uid="{0D9D71B6-F1BD-4485-987E-BBC76F5E82F3}" name="cvd_death_rate"/>
    <tableColumn id="28" xr3:uid="{B48E2E53-FD6D-4A04-8947-9F87FF60EA8E}" name="diabetes_prevalence"/>
    <tableColumn id="29" xr3:uid="{236BA23E-8426-4CD9-A541-59EFB6C1612A}" name="female_smokers"/>
    <tableColumn id="30" xr3:uid="{FFD4406C-4DE0-4128-9160-E25E795BE808}" name="male_smokers"/>
    <tableColumn id="31" xr3:uid="{069A4EB0-B209-4511-9144-F40A6C12C58E}" name="handwashing_facilities"/>
    <tableColumn id="32" xr3:uid="{D41A050A-83C9-4039-88A3-3447741742F7}" name="hospital_beds_per_100k"/>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C83A75-326D-4B2A-8EE8-E218B129C356}" name="Table3" displayName="Table3" ref="AH1:AN51" totalsRowShown="0" headerRowDxfId="11" dataDxfId="9" headerRowBorderDxfId="10" tableBorderDxfId="8" totalsRowBorderDxfId="7">
  <autoFilter ref="AH1:AN51" xr:uid="{FD63D0E8-E0D7-4B93-8419-0C0DFF037E8D}"/>
  <sortState xmlns:xlrd2="http://schemas.microsoft.com/office/spreadsheetml/2017/richdata2" ref="AH2:AN51">
    <sortCondition ref="AL1:AL51"/>
  </sortState>
  <tableColumns count="7">
    <tableColumn id="1" xr3:uid="{809F0405-0890-4116-8FA8-D5393B2D9285}" name="lab" dataDxfId="6"/>
    <tableColumn id="2" xr3:uid="{09D85F16-2F13-4C31-843C-0F464FE70A99}" name="address" dataDxfId="5"/>
    <tableColumn id="3" xr3:uid="{32CE3150-AE93-4F6C-B163-FCC015426814}" name="pincode" dataDxfId="4"/>
    <tableColumn id="4" xr3:uid="{7BCBDC14-0844-437A-B643-A02E5331C5CD}" name="city" dataDxfId="3"/>
    <tableColumn id="5" xr3:uid="{6312746A-B320-43A7-B8AA-2B89FC1E5122}" name="state" dataDxfId="2"/>
    <tableColumn id="6" xr3:uid="{8723F8D7-F22A-4475-8B66-21AF3A6B0415}" name="type" dataDxfId="1"/>
    <tableColumn id="7" xr3:uid="{71C7A65D-6A7C-4F0D-8563-8D5EE131423C}" name="no. of labs in each stat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79" zoomScaleNormal="55" workbookViewId="0">
      <selection activeCell="S38" sqref="S38"/>
    </sheetView>
  </sheetViews>
  <sheetFormatPr defaultRowHeight="14.4" x14ac:dyDescent="0.3"/>
  <cols>
    <col min="1" max="16384" width="8.88671875" style="36"/>
  </cols>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46D7-1683-4C4B-B4A3-F270737219B8}">
  <dimension ref="A3:W40"/>
  <sheetViews>
    <sheetView topLeftCell="M1" workbookViewId="0">
      <selection activeCell="V4" sqref="V4"/>
    </sheetView>
  </sheetViews>
  <sheetFormatPr defaultRowHeight="14.4" x14ac:dyDescent="0.3"/>
  <cols>
    <col min="1" max="1" width="14" bestFit="1" customWidth="1"/>
    <col min="2" max="2" width="16.88671875" bestFit="1" customWidth="1"/>
    <col min="6" max="6" width="27.6640625" bestFit="1" customWidth="1"/>
    <col min="11" max="11" width="37" bestFit="1" customWidth="1"/>
    <col min="12" max="12" width="28.109375" bestFit="1" customWidth="1"/>
    <col min="14" max="14" width="20.77734375" bestFit="1" customWidth="1"/>
    <col min="15" max="15" width="27.6640625" bestFit="1" customWidth="1"/>
    <col min="22" max="22" width="37" bestFit="1" customWidth="1"/>
    <col min="23" max="23" width="27.6640625" bestFit="1" customWidth="1"/>
  </cols>
  <sheetData>
    <row r="3" spans="1:23" x14ac:dyDescent="0.3">
      <c r="A3" s="38" t="s">
        <v>45</v>
      </c>
      <c r="B3" s="29" t="s">
        <v>133</v>
      </c>
    </row>
    <row r="4" spans="1:23" x14ac:dyDescent="0.3">
      <c r="A4" s="39" t="s">
        <v>128</v>
      </c>
      <c r="B4" s="29">
        <v>374898</v>
      </c>
      <c r="V4" s="3" t="s">
        <v>45</v>
      </c>
      <c r="W4" t="s">
        <v>289</v>
      </c>
    </row>
    <row r="5" spans="1:23" x14ac:dyDescent="0.3">
      <c r="A5" s="39" t="s">
        <v>116</v>
      </c>
      <c r="B5" s="29">
        <v>145279</v>
      </c>
      <c r="F5" s="20"/>
      <c r="G5" s="21"/>
      <c r="H5" s="22"/>
      <c r="K5" s="3" t="s">
        <v>45</v>
      </c>
      <c r="L5" t="s">
        <v>290</v>
      </c>
      <c r="N5" s="3" t="s">
        <v>45</v>
      </c>
      <c r="O5" t="s">
        <v>289</v>
      </c>
      <c r="R5" s="20"/>
      <c r="S5" s="21"/>
      <c r="T5" s="22"/>
      <c r="V5" s="4" t="s">
        <v>56</v>
      </c>
      <c r="W5" s="5">
        <v>1</v>
      </c>
    </row>
    <row r="6" spans="1:23" x14ac:dyDescent="0.3">
      <c r="A6" s="39" t="s">
        <v>120</v>
      </c>
      <c r="B6" s="29">
        <v>179002</v>
      </c>
      <c r="F6" s="23"/>
      <c r="G6" s="24"/>
      <c r="H6" s="25"/>
      <c r="K6" s="4" t="s">
        <v>56</v>
      </c>
      <c r="L6" s="5">
        <v>1</v>
      </c>
      <c r="N6" s="4" t="s">
        <v>150</v>
      </c>
      <c r="O6" s="5">
        <v>3</v>
      </c>
      <c r="R6" s="23"/>
      <c r="S6" s="24"/>
      <c r="T6" s="25"/>
      <c r="V6" s="4" t="s">
        <v>14</v>
      </c>
      <c r="W6" s="5">
        <v>49</v>
      </c>
    </row>
    <row r="7" spans="1:23" x14ac:dyDescent="0.3">
      <c r="A7" s="40" t="s">
        <v>106</v>
      </c>
      <c r="B7" s="41">
        <v>145380</v>
      </c>
      <c r="F7" s="23"/>
      <c r="G7" s="24"/>
      <c r="H7" s="25"/>
      <c r="K7" s="4" t="s">
        <v>14</v>
      </c>
      <c r="L7" s="5">
        <v>7</v>
      </c>
      <c r="N7" s="4" t="s">
        <v>159</v>
      </c>
      <c r="O7" s="5">
        <v>356</v>
      </c>
      <c r="R7" s="23"/>
      <c r="S7" s="24"/>
      <c r="T7" s="25"/>
      <c r="V7" s="4" t="s">
        <v>15</v>
      </c>
      <c r="W7" s="5">
        <v>1</v>
      </c>
    </row>
    <row r="8" spans="1:23" x14ac:dyDescent="0.3">
      <c r="A8" s="39" t="s">
        <v>122</v>
      </c>
      <c r="B8" s="29">
        <v>230158</v>
      </c>
      <c r="F8" s="23"/>
      <c r="G8" s="24"/>
      <c r="H8" s="25"/>
      <c r="K8" s="4" t="s">
        <v>15</v>
      </c>
      <c r="L8" s="5">
        <v>1</v>
      </c>
      <c r="N8" s="4" t="s">
        <v>254</v>
      </c>
      <c r="O8" s="5">
        <v>232</v>
      </c>
      <c r="R8" s="23"/>
      <c r="S8" s="24"/>
      <c r="T8" s="25"/>
      <c r="V8" s="4" t="s">
        <v>16</v>
      </c>
      <c r="W8" s="5">
        <v>6</v>
      </c>
    </row>
    <row r="9" spans="1:23" x14ac:dyDescent="0.3">
      <c r="A9" s="39" t="s">
        <v>126</v>
      </c>
      <c r="B9" s="29">
        <v>353427</v>
      </c>
      <c r="F9" s="23"/>
      <c r="G9" s="24"/>
      <c r="H9" s="25"/>
      <c r="K9" s="4" t="s">
        <v>16</v>
      </c>
      <c r="L9" s="5">
        <v>6</v>
      </c>
      <c r="N9" s="4" t="s">
        <v>46</v>
      </c>
      <c r="O9" s="5">
        <v>591</v>
      </c>
      <c r="R9" s="23"/>
      <c r="S9" s="24"/>
      <c r="T9" s="25"/>
      <c r="V9" s="4" t="s">
        <v>17</v>
      </c>
      <c r="W9" s="5">
        <v>17</v>
      </c>
    </row>
    <row r="10" spans="1:23" x14ac:dyDescent="0.3">
      <c r="A10" s="39" t="s">
        <v>118</v>
      </c>
      <c r="B10" s="29">
        <v>157814</v>
      </c>
      <c r="F10" s="23"/>
      <c r="G10" s="24"/>
      <c r="H10" s="25"/>
      <c r="K10" s="4" t="s">
        <v>17</v>
      </c>
      <c r="L10" s="5">
        <v>6</v>
      </c>
      <c r="R10" s="23"/>
      <c r="S10" s="24"/>
      <c r="T10" s="25"/>
      <c r="V10" s="4" t="s">
        <v>18</v>
      </c>
      <c r="W10" s="5">
        <v>3</v>
      </c>
    </row>
    <row r="11" spans="1:23" x14ac:dyDescent="0.3">
      <c r="A11" s="39" t="s">
        <v>124</v>
      </c>
      <c r="B11" s="29">
        <v>261184</v>
      </c>
      <c r="F11" s="23"/>
      <c r="G11" s="24"/>
      <c r="H11" s="25"/>
      <c r="K11" s="4" t="s">
        <v>18</v>
      </c>
      <c r="L11" s="5">
        <v>3</v>
      </c>
      <c r="R11" s="23"/>
      <c r="S11" s="24"/>
      <c r="T11" s="25"/>
      <c r="V11" s="4" t="s">
        <v>19</v>
      </c>
      <c r="W11" s="5">
        <v>3</v>
      </c>
    </row>
    <row r="12" spans="1:23" x14ac:dyDescent="0.3">
      <c r="A12" s="39" t="s">
        <v>130</v>
      </c>
      <c r="B12" s="29">
        <v>1662302</v>
      </c>
      <c r="F12" s="23"/>
      <c r="G12" s="24"/>
      <c r="H12" s="25"/>
      <c r="K12" s="4" t="s">
        <v>19</v>
      </c>
      <c r="L12" s="5">
        <v>3</v>
      </c>
      <c r="R12" s="23"/>
      <c r="S12" s="24"/>
      <c r="T12" s="25"/>
      <c r="V12" s="4" t="s">
        <v>55</v>
      </c>
      <c r="W12" s="5">
        <v>1</v>
      </c>
    </row>
    <row r="13" spans="1:23" x14ac:dyDescent="0.3">
      <c r="A13" s="39" t="s">
        <v>132</v>
      </c>
      <c r="B13" s="29">
        <v>5459526</v>
      </c>
      <c r="F13" s="23"/>
      <c r="G13" s="24"/>
      <c r="H13" s="25"/>
      <c r="K13" s="4" t="s">
        <v>55</v>
      </c>
      <c r="L13" s="5">
        <v>1</v>
      </c>
      <c r="R13" s="23"/>
      <c r="S13" s="24"/>
      <c r="T13" s="25"/>
      <c r="V13" s="4" t="s">
        <v>20</v>
      </c>
      <c r="W13" s="5">
        <v>54</v>
      </c>
    </row>
    <row r="14" spans="1:23" x14ac:dyDescent="0.3">
      <c r="A14" s="4" t="s">
        <v>46</v>
      </c>
      <c r="B14" s="5">
        <v>8968970</v>
      </c>
      <c r="F14" s="23"/>
      <c r="G14" s="24"/>
      <c r="H14" s="25"/>
      <c r="K14" s="4" t="s">
        <v>20</v>
      </c>
      <c r="L14" s="5">
        <v>54</v>
      </c>
      <c r="R14" s="23"/>
      <c r="S14" s="24"/>
      <c r="T14" s="25"/>
      <c r="V14" s="4" t="s">
        <v>21</v>
      </c>
      <c r="W14" s="5">
        <v>1</v>
      </c>
    </row>
    <row r="15" spans="1:23" x14ac:dyDescent="0.3">
      <c r="F15" s="23"/>
      <c r="G15" s="24"/>
      <c r="H15" s="25"/>
      <c r="K15" s="4" t="s">
        <v>21</v>
      </c>
      <c r="L15" s="5">
        <v>1</v>
      </c>
      <c r="R15" s="23"/>
      <c r="S15" s="24"/>
      <c r="T15" s="25"/>
      <c r="V15" s="4" t="s">
        <v>22</v>
      </c>
      <c r="W15" s="5">
        <v>28</v>
      </c>
    </row>
    <row r="16" spans="1:23" x14ac:dyDescent="0.3">
      <c r="F16" s="23"/>
      <c r="G16" s="24"/>
      <c r="H16" s="25"/>
      <c r="K16" s="4" t="s">
        <v>22</v>
      </c>
      <c r="L16" s="5">
        <v>28</v>
      </c>
      <c r="R16" s="23"/>
      <c r="S16" s="24"/>
      <c r="T16" s="25"/>
      <c r="V16" s="4" t="s">
        <v>23</v>
      </c>
      <c r="W16" s="5">
        <v>22</v>
      </c>
    </row>
    <row r="17" spans="6:23" x14ac:dyDescent="0.3">
      <c r="F17" s="23"/>
      <c r="G17" s="24"/>
      <c r="H17" s="25"/>
      <c r="K17" s="4" t="s">
        <v>23</v>
      </c>
      <c r="L17" s="5">
        <v>22</v>
      </c>
      <c r="R17" s="23"/>
      <c r="S17" s="24"/>
      <c r="T17" s="25"/>
      <c r="V17" s="4" t="s">
        <v>24</v>
      </c>
      <c r="W17" s="5">
        <v>3</v>
      </c>
    </row>
    <row r="18" spans="6:23" x14ac:dyDescent="0.3">
      <c r="F18" s="23"/>
      <c r="G18" s="24"/>
      <c r="H18" s="25"/>
      <c r="K18" s="4" t="s">
        <v>24</v>
      </c>
      <c r="L18" s="5">
        <v>3</v>
      </c>
      <c r="R18" s="23"/>
      <c r="S18" s="24"/>
      <c r="T18" s="25"/>
      <c r="V18" s="4" t="s">
        <v>54</v>
      </c>
      <c r="W18" s="5">
        <v>4</v>
      </c>
    </row>
    <row r="19" spans="6:23" x14ac:dyDescent="0.3">
      <c r="F19" s="23"/>
      <c r="G19" s="24"/>
      <c r="H19" s="25"/>
      <c r="K19" s="4" t="s">
        <v>54</v>
      </c>
      <c r="L19" s="5">
        <v>4</v>
      </c>
      <c r="R19" s="23"/>
      <c r="S19" s="24"/>
      <c r="T19" s="25"/>
      <c r="V19" s="4" t="s">
        <v>25</v>
      </c>
      <c r="W19" s="5">
        <v>3</v>
      </c>
    </row>
    <row r="20" spans="6:23" x14ac:dyDescent="0.3">
      <c r="F20" s="23"/>
      <c r="G20" s="24"/>
      <c r="H20" s="25"/>
      <c r="K20" s="4" t="s">
        <v>25</v>
      </c>
      <c r="L20" s="5">
        <v>3</v>
      </c>
      <c r="R20" s="23"/>
      <c r="S20" s="24"/>
      <c r="T20" s="25"/>
      <c r="V20" s="4" t="s">
        <v>26</v>
      </c>
      <c r="W20" s="5">
        <v>57</v>
      </c>
    </row>
    <row r="21" spans="6:23" x14ac:dyDescent="0.3">
      <c r="F21" s="23"/>
      <c r="G21" s="24"/>
      <c r="H21" s="25"/>
      <c r="K21" s="4" t="s">
        <v>26</v>
      </c>
      <c r="L21" s="5">
        <v>34</v>
      </c>
      <c r="R21" s="23"/>
      <c r="S21" s="24"/>
      <c r="T21" s="25"/>
      <c r="V21" s="4" t="s">
        <v>27</v>
      </c>
      <c r="W21" s="5">
        <v>24</v>
      </c>
    </row>
    <row r="22" spans="6:23" x14ac:dyDescent="0.3">
      <c r="F22" s="26"/>
      <c r="G22" s="27"/>
      <c r="H22" s="28"/>
      <c r="K22" s="4" t="s">
        <v>27</v>
      </c>
      <c r="L22" s="5">
        <v>24</v>
      </c>
      <c r="R22" s="26"/>
      <c r="S22" s="27"/>
      <c r="T22" s="28"/>
      <c r="V22" s="4" t="s">
        <v>57</v>
      </c>
      <c r="W22" s="5">
        <v>1</v>
      </c>
    </row>
    <row r="23" spans="6:23" x14ac:dyDescent="0.3">
      <c r="K23" s="4" t="s">
        <v>57</v>
      </c>
      <c r="L23" s="5">
        <v>1</v>
      </c>
      <c r="V23" s="4" t="s">
        <v>29</v>
      </c>
      <c r="W23" s="5">
        <v>20</v>
      </c>
    </row>
    <row r="24" spans="6:23" x14ac:dyDescent="0.3">
      <c r="K24" s="4" t="s">
        <v>29</v>
      </c>
      <c r="L24" s="5">
        <v>20</v>
      </c>
      <c r="V24" s="4" t="s">
        <v>30</v>
      </c>
      <c r="W24" s="5">
        <v>78</v>
      </c>
    </row>
    <row r="25" spans="6:23" x14ac:dyDescent="0.3">
      <c r="K25" s="4" t="s">
        <v>30</v>
      </c>
      <c r="L25" s="5">
        <v>78</v>
      </c>
      <c r="V25" s="4" t="s">
        <v>31</v>
      </c>
      <c r="W25" s="5">
        <v>2</v>
      </c>
    </row>
    <row r="26" spans="6:23" x14ac:dyDescent="0.3">
      <c r="K26" s="4" t="s">
        <v>31</v>
      </c>
      <c r="L26" s="5">
        <v>2</v>
      </c>
      <c r="V26" s="4" t="s">
        <v>32</v>
      </c>
      <c r="W26" s="5">
        <v>1</v>
      </c>
    </row>
    <row r="27" spans="6:23" x14ac:dyDescent="0.3">
      <c r="K27" s="4" t="s">
        <v>32</v>
      </c>
      <c r="L27" s="5">
        <v>1</v>
      </c>
      <c r="V27" s="4" t="s">
        <v>33</v>
      </c>
      <c r="W27" s="5">
        <v>1</v>
      </c>
    </row>
    <row r="28" spans="6:23" x14ac:dyDescent="0.3">
      <c r="K28" s="4" t="s">
        <v>33</v>
      </c>
      <c r="L28" s="5">
        <v>1</v>
      </c>
      <c r="V28" s="4" t="s">
        <v>35</v>
      </c>
      <c r="W28" s="5">
        <v>14</v>
      </c>
    </row>
    <row r="29" spans="6:23" x14ac:dyDescent="0.3">
      <c r="K29" s="4" t="s">
        <v>35</v>
      </c>
      <c r="L29" s="5">
        <v>14</v>
      </c>
      <c r="V29" s="4" t="s">
        <v>36</v>
      </c>
      <c r="W29" s="5">
        <v>1</v>
      </c>
    </row>
    <row r="30" spans="6:23" x14ac:dyDescent="0.3">
      <c r="K30" s="4" t="s">
        <v>36</v>
      </c>
      <c r="L30" s="5">
        <v>1</v>
      </c>
      <c r="V30" s="4" t="s">
        <v>37</v>
      </c>
      <c r="W30" s="5">
        <v>10</v>
      </c>
    </row>
    <row r="31" spans="6:23" x14ac:dyDescent="0.3">
      <c r="K31" s="4" t="s">
        <v>37</v>
      </c>
      <c r="L31" s="5">
        <v>10</v>
      </c>
      <c r="V31" s="4" t="s">
        <v>38</v>
      </c>
      <c r="W31" s="5">
        <v>18</v>
      </c>
    </row>
    <row r="32" spans="6:23" x14ac:dyDescent="0.3">
      <c r="K32" s="4" t="s">
        <v>38</v>
      </c>
      <c r="L32" s="5">
        <v>18</v>
      </c>
      <c r="V32" s="4" t="s">
        <v>39</v>
      </c>
      <c r="W32" s="5">
        <v>1</v>
      </c>
    </row>
    <row r="33" spans="11:23" x14ac:dyDescent="0.3">
      <c r="K33" s="4" t="s">
        <v>39</v>
      </c>
      <c r="L33" s="5">
        <v>1</v>
      </c>
      <c r="V33" s="4" t="s">
        <v>40</v>
      </c>
      <c r="W33" s="5">
        <v>67</v>
      </c>
    </row>
    <row r="34" spans="11:23" x14ac:dyDescent="0.3">
      <c r="K34" s="4" t="s">
        <v>40</v>
      </c>
      <c r="L34" s="5">
        <v>52</v>
      </c>
      <c r="V34" s="4" t="s">
        <v>70</v>
      </c>
      <c r="W34" s="5">
        <v>28</v>
      </c>
    </row>
    <row r="35" spans="11:23" x14ac:dyDescent="0.3">
      <c r="K35" s="4" t="s">
        <v>70</v>
      </c>
      <c r="L35" s="5">
        <v>38</v>
      </c>
      <c r="V35" s="4" t="s">
        <v>41</v>
      </c>
      <c r="W35" s="5">
        <v>1</v>
      </c>
    </row>
    <row r="36" spans="11:23" x14ac:dyDescent="0.3">
      <c r="K36" s="4" t="s">
        <v>41</v>
      </c>
      <c r="L36" s="5">
        <v>1</v>
      </c>
      <c r="V36" s="4" t="s">
        <v>42</v>
      </c>
      <c r="W36" s="5">
        <v>27</v>
      </c>
    </row>
    <row r="37" spans="11:23" x14ac:dyDescent="0.3">
      <c r="K37" s="4" t="s">
        <v>42</v>
      </c>
      <c r="L37" s="5">
        <v>34</v>
      </c>
      <c r="V37" s="4" t="s">
        <v>43</v>
      </c>
      <c r="W37" s="5">
        <v>6</v>
      </c>
    </row>
    <row r="38" spans="11:23" x14ac:dyDescent="0.3">
      <c r="K38" s="4" t="s">
        <v>43</v>
      </c>
      <c r="L38" s="5">
        <v>6</v>
      </c>
      <c r="V38" s="4" t="s">
        <v>44</v>
      </c>
      <c r="W38" s="5">
        <v>38</v>
      </c>
    </row>
    <row r="39" spans="11:23" x14ac:dyDescent="0.3">
      <c r="K39" s="4" t="s">
        <v>44</v>
      </c>
      <c r="L39" s="5">
        <v>26</v>
      </c>
      <c r="V39" s="4" t="s">
        <v>46</v>
      </c>
      <c r="W39" s="5">
        <v>591</v>
      </c>
    </row>
    <row r="40" spans="11:23" x14ac:dyDescent="0.3">
      <c r="K40" s="4" t="s">
        <v>46</v>
      </c>
      <c r="L40" s="5">
        <v>505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B78FF-DDCC-441E-AE5A-F1C3D31FB964}">
  <dimension ref="A1:AN51"/>
  <sheetViews>
    <sheetView topLeftCell="AJ1" workbookViewId="0">
      <selection activeCell="AN47" sqref="AN47"/>
    </sheetView>
  </sheetViews>
  <sheetFormatPr defaultRowHeight="14.4" x14ac:dyDescent="0.3"/>
  <cols>
    <col min="1" max="1" width="10.33203125" customWidth="1"/>
    <col min="2" max="2" width="9.6640625" customWidth="1"/>
    <col min="4" max="4" width="12.21875" customWidth="1"/>
    <col min="5" max="5" width="11.88671875" customWidth="1"/>
    <col min="6" max="6" width="13.44140625" customWidth="1"/>
    <col min="7" max="7" width="13.109375" customWidth="1"/>
    <col min="8" max="8" width="22.6640625" customWidth="1"/>
    <col min="9" max="9" width="22.33203125" customWidth="1"/>
    <col min="10" max="10" width="26.77734375" bestFit="1" customWidth="1"/>
    <col min="11" max="11" width="23.5546875" customWidth="1"/>
    <col min="12" max="12" width="11.6640625" customWidth="1"/>
    <col min="13" max="13" width="11.33203125" customWidth="1"/>
    <col min="14" max="14" width="24.44140625" customWidth="1"/>
    <col min="15" max="15" width="24.109375" customWidth="1"/>
    <col min="16" max="16" width="20.88671875" customWidth="1"/>
    <col min="17" max="17" width="33.6640625" customWidth="1"/>
    <col min="18" max="18" width="11.88671875" customWidth="1"/>
    <col min="19" max="19" width="17.109375" customWidth="1"/>
    <col min="20" max="20" width="12.109375" customWidth="1"/>
    <col min="21" max="21" width="19.21875" customWidth="1"/>
    <col min="22" max="22" width="13.21875" customWidth="1"/>
    <col min="23" max="24" width="15.33203125" customWidth="1"/>
    <col min="25" max="25" width="16" customWidth="1"/>
    <col min="26" max="26" width="17.33203125" customWidth="1"/>
    <col min="27" max="27" width="16.109375" customWidth="1"/>
    <col min="28" max="28" width="20.21875" customWidth="1"/>
    <col min="29" max="29" width="16.6640625" customWidth="1"/>
    <col min="30" max="30" width="15" customWidth="1"/>
    <col min="31" max="31" width="21.88671875" customWidth="1"/>
    <col min="32" max="32" width="23.33203125" customWidth="1"/>
    <col min="34" max="34" width="95.77734375" bestFit="1" customWidth="1"/>
    <col min="35" max="35" width="139" bestFit="1" customWidth="1"/>
    <col min="36" max="36" width="9.6640625" customWidth="1"/>
    <col min="38" max="38" width="37" bestFit="1" customWidth="1"/>
    <col min="39" max="39" width="20.77734375" bestFit="1" customWidth="1"/>
    <col min="40" max="40" width="23.77734375" bestFit="1" customWidth="1"/>
    <col min="41" max="41" width="20.77734375" bestFit="1" customWidth="1"/>
  </cols>
  <sheetData>
    <row r="1" spans="1:40" x14ac:dyDescent="0.3">
      <c r="A1" s="19" t="s">
        <v>73</v>
      </c>
      <c r="B1" s="19" t="s">
        <v>74</v>
      </c>
      <c r="C1" s="19" t="s">
        <v>75</v>
      </c>
      <c r="D1" s="19" t="s">
        <v>76</v>
      </c>
      <c r="E1" s="19" t="s">
        <v>77</v>
      </c>
      <c r="F1" s="19" t="s">
        <v>78</v>
      </c>
      <c r="G1" s="19" t="s">
        <v>79</v>
      </c>
      <c r="H1" s="19" t="s">
        <v>80</v>
      </c>
      <c r="I1" s="19" t="s">
        <v>81</v>
      </c>
      <c r="J1" s="19" t="s">
        <v>82</v>
      </c>
      <c r="K1" s="19" t="s">
        <v>83</v>
      </c>
      <c r="L1" s="19" t="s">
        <v>84</v>
      </c>
      <c r="M1" s="19" t="s">
        <v>85</v>
      </c>
      <c r="N1" s="19" t="s">
        <v>86</v>
      </c>
      <c r="O1" s="19" t="s">
        <v>87</v>
      </c>
      <c r="P1" s="19" t="s">
        <v>88</v>
      </c>
      <c r="Q1" s="19" t="s">
        <v>89</v>
      </c>
      <c r="R1" s="19" t="s">
        <v>90</v>
      </c>
      <c r="S1" s="19" t="s">
        <v>91</v>
      </c>
      <c r="T1" s="19" t="s">
        <v>92</v>
      </c>
      <c r="U1" s="19" t="s">
        <v>93</v>
      </c>
      <c r="V1" s="19" t="s">
        <v>94</v>
      </c>
      <c r="W1" s="19" t="s">
        <v>95</v>
      </c>
      <c r="X1" s="19" t="s">
        <v>96</v>
      </c>
      <c r="Y1" s="19" t="s">
        <v>97</v>
      </c>
      <c r="Z1" s="19" t="s">
        <v>98</v>
      </c>
      <c r="AA1" s="19" t="s">
        <v>99</v>
      </c>
      <c r="AB1" s="19" t="s">
        <v>100</v>
      </c>
      <c r="AC1" s="19" t="s">
        <v>101</v>
      </c>
      <c r="AD1" s="19" t="s">
        <v>102</v>
      </c>
      <c r="AE1" s="19" t="s">
        <v>103</v>
      </c>
      <c r="AF1" s="19" t="s">
        <v>104</v>
      </c>
      <c r="AH1" s="16" t="s">
        <v>140</v>
      </c>
      <c r="AI1" s="16" t="s">
        <v>141</v>
      </c>
      <c r="AJ1" s="16" t="s">
        <v>142</v>
      </c>
      <c r="AK1" s="16" t="s">
        <v>143</v>
      </c>
      <c r="AL1" s="16" t="s">
        <v>144</v>
      </c>
      <c r="AM1" s="16" t="s">
        <v>145</v>
      </c>
      <c r="AN1" s="16" t="s">
        <v>146</v>
      </c>
    </row>
    <row r="2" spans="1:40" x14ac:dyDescent="0.3">
      <c r="A2" t="s">
        <v>131</v>
      </c>
      <c r="B2" t="s">
        <v>132</v>
      </c>
      <c r="C2" t="s">
        <v>107</v>
      </c>
      <c r="D2">
        <v>5459526</v>
      </c>
      <c r="E2">
        <v>88239</v>
      </c>
      <c r="F2">
        <v>345994</v>
      </c>
      <c r="G2">
        <v>3100</v>
      </c>
      <c r="H2">
        <v>700.40599999999995</v>
      </c>
      <c r="I2">
        <v>11.32</v>
      </c>
      <c r="J2">
        <v>44.387999999999998</v>
      </c>
      <c r="K2">
        <v>0.39800000000000002</v>
      </c>
      <c r="T2">
        <v>7794798729</v>
      </c>
      <c r="U2">
        <v>58.045000000000002</v>
      </c>
      <c r="V2">
        <v>30.9</v>
      </c>
      <c r="W2">
        <v>8.6959999999999997</v>
      </c>
      <c r="X2">
        <v>5.3550000000000004</v>
      </c>
      <c r="Y2">
        <v>15469.207</v>
      </c>
      <c r="Z2">
        <v>10</v>
      </c>
      <c r="AA2">
        <v>233.07</v>
      </c>
      <c r="AB2">
        <v>8.51</v>
      </c>
      <c r="AC2">
        <v>6.4340000000000002</v>
      </c>
      <c r="AD2">
        <v>34.634999999999998</v>
      </c>
      <c r="AE2">
        <v>60.13</v>
      </c>
      <c r="AF2">
        <v>2.7050000000000001</v>
      </c>
      <c r="AH2" s="51" t="s">
        <v>156</v>
      </c>
      <c r="AI2" s="51" t="s">
        <v>157</v>
      </c>
      <c r="AJ2" s="51">
        <v>744103</v>
      </c>
      <c r="AK2" s="51" t="s">
        <v>158</v>
      </c>
      <c r="AL2" s="51" t="s">
        <v>56</v>
      </c>
      <c r="AM2" s="51" t="s">
        <v>159</v>
      </c>
      <c r="AN2" s="51">
        <v>1</v>
      </c>
    </row>
    <row r="3" spans="1:40" x14ac:dyDescent="0.3">
      <c r="A3" t="s">
        <v>129</v>
      </c>
      <c r="B3" t="s">
        <v>130</v>
      </c>
      <c r="C3" t="s">
        <v>107</v>
      </c>
      <c r="D3">
        <v>1662302</v>
      </c>
      <c r="E3">
        <v>19064</v>
      </c>
      <c r="F3">
        <v>98220</v>
      </c>
      <c r="G3">
        <v>500</v>
      </c>
      <c r="H3">
        <v>5022.0200000000004</v>
      </c>
      <c r="I3">
        <v>57.594999999999999</v>
      </c>
      <c r="J3">
        <v>296.73500000000001</v>
      </c>
      <c r="K3">
        <v>1.5109999999999999</v>
      </c>
      <c r="T3">
        <v>331002647</v>
      </c>
      <c r="U3">
        <v>35.607999999999997</v>
      </c>
      <c r="V3">
        <v>38.299999999999997</v>
      </c>
      <c r="W3">
        <v>15.413</v>
      </c>
      <c r="X3">
        <v>9.7319999999999993</v>
      </c>
      <c r="Y3">
        <v>54225.446000000004</v>
      </c>
      <c r="Z3">
        <v>1.2</v>
      </c>
      <c r="AA3">
        <v>151.089</v>
      </c>
      <c r="AB3">
        <v>10.79</v>
      </c>
      <c r="AC3">
        <v>19.100000000000001</v>
      </c>
      <c r="AD3">
        <v>24.6</v>
      </c>
      <c r="AF3">
        <v>2.77</v>
      </c>
      <c r="AH3" s="51" t="s">
        <v>163</v>
      </c>
      <c r="AI3" s="51" t="s">
        <v>164</v>
      </c>
      <c r="AJ3" s="51">
        <v>533001</v>
      </c>
      <c r="AK3" s="51" t="s">
        <v>165</v>
      </c>
      <c r="AL3" s="51" t="s">
        <v>14</v>
      </c>
      <c r="AM3" s="51" t="s">
        <v>159</v>
      </c>
      <c r="AN3" s="51">
        <v>49</v>
      </c>
    </row>
    <row r="4" spans="1:40" x14ac:dyDescent="0.3">
      <c r="A4" t="s">
        <v>127</v>
      </c>
      <c r="B4" t="s">
        <v>128</v>
      </c>
      <c r="C4" t="s">
        <v>107</v>
      </c>
      <c r="D4">
        <v>374898</v>
      </c>
      <c r="E4">
        <v>11687</v>
      </c>
      <c r="F4">
        <v>23473</v>
      </c>
      <c r="G4">
        <v>807</v>
      </c>
      <c r="H4">
        <v>1763.7329999999999</v>
      </c>
      <c r="I4">
        <v>54.981999999999999</v>
      </c>
      <c r="J4">
        <v>110.43</v>
      </c>
      <c r="K4">
        <v>3.7970000000000002</v>
      </c>
      <c r="T4">
        <v>212559409</v>
      </c>
      <c r="U4">
        <v>25.04</v>
      </c>
      <c r="V4">
        <v>33.5</v>
      </c>
      <c r="W4">
        <v>8.5519999999999996</v>
      </c>
      <c r="X4">
        <v>5.0599999999999996</v>
      </c>
      <c r="Y4">
        <v>14103.451999999999</v>
      </c>
      <c r="Z4">
        <v>3.4</v>
      </c>
      <c r="AA4">
        <v>177.96100000000001</v>
      </c>
      <c r="AB4">
        <v>8.11</v>
      </c>
      <c r="AC4">
        <v>10.1</v>
      </c>
      <c r="AD4">
        <v>17.899999999999999</v>
      </c>
      <c r="AF4">
        <v>2.2000000000000002</v>
      </c>
      <c r="AH4" s="50" t="s">
        <v>147</v>
      </c>
      <c r="AI4" s="50" t="s">
        <v>148</v>
      </c>
      <c r="AJ4" s="50">
        <v>791110</v>
      </c>
      <c r="AK4" s="50" t="s">
        <v>149</v>
      </c>
      <c r="AL4" s="50" t="s">
        <v>15</v>
      </c>
      <c r="AM4" s="50" t="s">
        <v>150</v>
      </c>
      <c r="AN4" s="50">
        <v>1</v>
      </c>
    </row>
    <row r="5" spans="1:40" x14ac:dyDescent="0.3">
      <c r="A5" t="s">
        <v>125</v>
      </c>
      <c r="B5" t="s">
        <v>126</v>
      </c>
      <c r="C5" t="s">
        <v>107</v>
      </c>
      <c r="D5">
        <v>353427</v>
      </c>
      <c r="E5">
        <v>8946</v>
      </c>
      <c r="F5">
        <v>3633</v>
      </c>
      <c r="G5">
        <v>92</v>
      </c>
      <c r="H5">
        <v>2421.8200000000002</v>
      </c>
      <c r="I5">
        <v>61.301000000000002</v>
      </c>
      <c r="J5">
        <v>24.895</v>
      </c>
      <c r="K5">
        <v>0.63</v>
      </c>
      <c r="T5">
        <v>145934460</v>
      </c>
      <c r="U5">
        <v>8.8230000000000004</v>
      </c>
      <c r="V5">
        <v>39.6</v>
      </c>
      <c r="W5">
        <v>14.178000000000001</v>
      </c>
      <c r="X5">
        <v>9.3930000000000007</v>
      </c>
      <c r="Y5">
        <v>24765.954000000002</v>
      </c>
      <c r="Z5">
        <v>0.1</v>
      </c>
      <c r="AA5">
        <v>431.29700000000003</v>
      </c>
      <c r="AB5">
        <v>6.18</v>
      </c>
      <c r="AC5">
        <v>23.4</v>
      </c>
      <c r="AD5">
        <v>58.3</v>
      </c>
      <c r="AF5">
        <v>8.0500000000000007</v>
      </c>
      <c r="AH5" s="51" t="s">
        <v>168</v>
      </c>
      <c r="AI5" s="51" t="s">
        <v>169</v>
      </c>
      <c r="AJ5" s="51">
        <v>786001</v>
      </c>
      <c r="AK5" s="51" t="s">
        <v>170</v>
      </c>
      <c r="AL5" s="51" t="s">
        <v>16</v>
      </c>
      <c r="AM5" s="51" t="s">
        <v>159</v>
      </c>
      <c r="AN5" s="51">
        <v>6</v>
      </c>
    </row>
    <row r="6" spans="1:40" x14ac:dyDescent="0.3">
      <c r="A6" t="s">
        <v>123</v>
      </c>
      <c r="B6" t="s">
        <v>124</v>
      </c>
      <c r="C6" t="s">
        <v>107</v>
      </c>
      <c r="D6">
        <v>261184</v>
      </c>
      <c r="E6">
        <v>1625</v>
      </c>
      <c r="F6">
        <v>36914</v>
      </c>
      <c r="G6">
        <v>121</v>
      </c>
      <c r="H6">
        <v>3847.3910000000001</v>
      </c>
      <c r="I6">
        <v>23.937000000000001</v>
      </c>
      <c r="J6">
        <v>543.76499999999999</v>
      </c>
      <c r="K6">
        <v>1.782</v>
      </c>
      <c r="T6">
        <v>67886004</v>
      </c>
      <c r="U6">
        <v>272.89800000000002</v>
      </c>
      <c r="V6">
        <v>40.799999999999997</v>
      </c>
      <c r="W6">
        <v>18.516999999999999</v>
      </c>
      <c r="X6">
        <v>12.526999999999999</v>
      </c>
      <c r="Y6">
        <v>39753.243999999999</v>
      </c>
      <c r="Z6">
        <v>0.2</v>
      </c>
      <c r="AA6">
        <v>122.137</v>
      </c>
      <c r="AB6">
        <v>4.28</v>
      </c>
      <c r="AC6">
        <v>20</v>
      </c>
      <c r="AD6">
        <v>24.7</v>
      </c>
      <c r="AF6">
        <v>2.54</v>
      </c>
      <c r="AH6" s="51" t="s">
        <v>174</v>
      </c>
      <c r="AI6" s="51" t="s">
        <v>175</v>
      </c>
      <c r="AJ6" s="51">
        <v>800014</v>
      </c>
      <c r="AK6" s="51" t="s">
        <v>176</v>
      </c>
      <c r="AL6" s="51" t="s">
        <v>17</v>
      </c>
      <c r="AM6" s="51" t="s">
        <v>159</v>
      </c>
      <c r="AN6" s="51">
        <v>17</v>
      </c>
    </row>
    <row r="7" spans="1:40" x14ac:dyDescent="0.3">
      <c r="A7" t="s">
        <v>121</v>
      </c>
      <c r="B7" t="s">
        <v>122</v>
      </c>
      <c r="C7" t="s">
        <v>107</v>
      </c>
      <c r="D7">
        <v>230158</v>
      </c>
      <c r="E7">
        <v>300</v>
      </c>
      <c r="F7">
        <v>32877</v>
      </c>
      <c r="G7">
        <v>92</v>
      </c>
      <c r="H7">
        <v>3806.6660000000002</v>
      </c>
      <c r="I7">
        <v>4.9619999999999997</v>
      </c>
      <c r="J7">
        <v>543.76499999999999</v>
      </c>
      <c r="K7">
        <v>1.522</v>
      </c>
      <c r="T7">
        <v>60461828</v>
      </c>
      <c r="U7">
        <v>205.85900000000001</v>
      </c>
      <c r="V7">
        <v>47.9</v>
      </c>
      <c r="W7">
        <v>23.021000000000001</v>
      </c>
      <c r="X7">
        <v>16.239999999999998</v>
      </c>
      <c r="Y7">
        <v>35220.084000000003</v>
      </c>
      <c r="Z7">
        <v>2</v>
      </c>
      <c r="AA7">
        <v>113.151</v>
      </c>
      <c r="AB7">
        <v>4.78</v>
      </c>
      <c r="AC7">
        <v>19.8</v>
      </c>
      <c r="AD7">
        <v>27.8</v>
      </c>
      <c r="AF7">
        <v>3.18</v>
      </c>
      <c r="AH7" s="51" t="s">
        <v>180</v>
      </c>
      <c r="AI7" s="51" t="s">
        <v>181</v>
      </c>
      <c r="AJ7" s="51">
        <v>160047</v>
      </c>
      <c r="AK7" s="51" t="s">
        <v>18</v>
      </c>
      <c r="AL7" s="51" t="s">
        <v>18</v>
      </c>
      <c r="AM7" s="51" t="s">
        <v>159</v>
      </c>
      <c r="AN7" s="51">
        <v>3</v>
      </c>
    </row>
    <row r="8" spans="1:40" x14ac:dyDescent="0.3">
      <c r="A8" t="s">
        <v>119</v>
      </c>
      <c r="B8" t="s">
        <v>120</v>
      </c>
      <c r="C8" t="s">
        <v>107</v>
      </c>
      <c r="D8">
        <v>179002</v>
      </c>
      <c r="E8">
        <v>432</v>
      </c>
      <c r="F8">
        <v>8302</v>
      </c>
      <c r="G8">
        <v>45</v>
      </c>
      <c r="H8">
        <v>2136.471</v>
      </c>
      <c r="I8">
        <v>5.1559999999999997</v>
      </c>
      <c r="J8">
        <v>99.087999999999994</v>
      </c>
      <c r="K8">
        <v>0.53700000000000003</v>
      </c>
      <c r="T8">
        <v>83783945</v>
      </c>
      <c r="U8">
        <v>237.01599999999999</v>
      </c>
      <c r="V8">
        <v>46.6</v>
      </c>
      <c r="W8">
        <v>21.452999999999999</v>
      </c>
      <c r="X8">
        <v>15.957000000000001</v>
      </c>
      <c r="Y8">
        <v>45229.245000000003</v>
      </c>
      <c r="AA8">
        <v>156.13900000000001</v>
      </c>
      <c r="AB8">
        <v>8.31</v>
      </c>
      <c r="AC8">
        <v>28.2</v>
      </c>
      <c r="AD8">
        <v>33.1</v>
      </c>
      <c r="AF8">
        <v>8</v>
      </c>
      <c r="AH8" s="51" t="s">
        <v>184</v>
      </c>
      <c r="AI8" s="51" t="s">
        <v>185</v>
      </c>
      <c r="AJ8" s="51">
        <v>494001</v>
      </c>
      <c r="AK8" s="51" t="s">
        <v>186</v>
      </c>
      <c r="AL8" s="51" t="s">
        <v>19</v>
      </c>
      <c r="AM8" s="51" t="s">
        <v>159</v>
      </c>
      <c r="AN8" s="51">
        <v>3</v>
      </c>
    </row>
    <row r="9" spans="1:40" x14ac:dyDescent="0.3">
      <c r="A9" t="s">
        <v>117</v>
      </c>
      <c r="B9" t="s">
        <v>118</v>
      </c>
      <c r="C9" t="s">
        <v>107</v>
      </c>
      <c r="D9">
        <v>157814</v>
      </c>
      <c r="E9">
        <v>987</v>
      </c>
      <c r="F9">
        <v>4369</v>
      </c>
      <c r="G9">
        <v>29</v>
      </c>
      <c r="H9">
        <v>1871.1849999999999</v>
      </c>
      <c r="I9">
        <v>11.702999999999999</v>
      </c>
      <c r="J9">
        <v>51.802999999999997</v>
      </c>
      <c r="K9">
        <v>0.34399999999999997</v>
      </c>
      <c r="T9">
        <v>84339067</v>
      </c>
      <c r="U9">
        <v>104.914</v>
      </c>
      <c r="V9">
        <v>31.6</v>
      </c>
      <c r="W9">
        <v>8.1530000000000005</v>
      </c>
      <c r="X9">
        <v>5.0609999999999999</v>
      </c>
      <c r="Y9">
        <v>25129.341</v>
      </c>
      <c r="Z9">
        <v>0.2</v>
      </c>
      <c r="AA9">
        <v>171.285</v>
      </c>
      <c r="AB9">
        <v>12.13</v>
      </c>
      <c r="AC9">
        <v>14.1</v>
      </c>
      <c r="AD9">
        <v>41.1</v>
      </c>
      <c r="AF9">
        <v>2.81</v>
      </c>
      <c r="AH9" s="50" t="s">
        <v>160</v>
      </c>
      <c r="AI9" s="50" t="s">
        <v>161</v>
      </c>
      <c r="AJ9" s="50">
        <v>396230</v>
      </c>
      <c r="AK9" s="50" t="s">
        <v>162</v>
      </c>
      <c r="AL9" s="50" t="s">
        <v>55</v>
      </c>
      <c r="AM9" s="50" t="s">
        <v>159</v>
      </c>
      <c r="AN9" s="50">
        <v>1</v>
      </c>
    </row>
    <row r="10" spans="1:40" x14ac:dyDescent="0.3">
      <c r="A10" t="s">
        <v>105</v>
      </c>
      <c r="B10" t="s">
        <v>106</v>
      </c>
      <c r="C10" t="s">
        <v>107</v>
      </c>
      <c r="D10">
        <v>145380</v>
      </c>
      <c r="E10">
        <v>6535</v>
      </c>
      <c r="F10">
        <v>4167</v>
      </c>
      <c r="G10">
        <v>146</v>
      </c>
      <c r="H10">
        <v>105.34699999999999</v>
      </c>
      <c r="I10">
        <v>4.7350000000000003</v>
      </c>
      <c r="J10">
        <v>3.02</v>
      </c>
      <c r="K10">
        <v>0.106</v>
      </c>
      <c r="S10">
        <v>79.17</v>
      </c>
      <c r="T10">
        <v>1380004385</v>
      </c>
      <c r="U10">
        <v>450.41899999999998</v>
      </c>
      <c r="V10">
        <v>28.2</v>
      </c>
      <c r="W10">
        <v>5.9889999999999999</v>
      </c>
      <c r="X10">
        <v>3.4140000000000001</v>
      </c>
      <c r="Y10">
        <v>6426.674</v>
      </c>
      <c r="Z10">
        <v>21.2</v>
      </c>
      <c r="AA10">
        <v>282.27999999999997</v>
      </c>
      <c r="AB10">
        <v>10.39</v>
      </c>
      <c r="AC10">
        <v>1.9</v>
      </c>
      <c r="AD10">
        <v>20.6</v>
      </c>
      <c r="AE10">
        <v>59.55</v>
      </c>
      <c r="AF10">
        <v>0.53</v>
      </c>
      <c r="AH10" s="50" t="s">
        <v>193</v>
      </c>
      <c r="AI10" s="50" t="s">
        <v>194</v>
      </c>
      <c r="AJ10" s="50">
        <v>110001</v>
      </c>
      <c r="AK10" s="50" t="s">
        <v>195</v>
      </c>
      <c r="AL10" s="50" t="s">
        <v>20</v>
      </c>
      <c r="AM10" s="50" t="s">
        <v>159</v>
      </c>
      <c r="AN10" s="50">
        <v>18</v>
      </c>
    </row>
    <row r="11" spans="1:40" x14ac:dyDescent="0.3">
      <c r="A11" t="s">
        <v>115</v>
      </c>
      <c r="B11" t="s">
        <v>116</v>
      </c>
      <c r="C11" t="s">
        <v>107</v>
      </c>
      <c r="D11">
        <v>145279</v>
      </c>
      <c r="E11">
        <v>358</v>
      </c>
      <c r="F11">
        <v>28432</v>
      </c>
      <c r="G11">
        <v>65</v>
      </c>
      <c r="H11">
        <v>2225.6959999999999</v>
      </c>
      <c r="I11">
        <v>5.4850000000000003</v>
      </c>
      <c r="J11">
        <v>435.58300000000003</v>
      </c>
      <c r="K11">
        <v>0.996</v>
      </c>
      <c r="T11">
        <v>65273512</v>
      </c>
      <c r="U11">
        <v>122.578</v>
      </c>
      <c r="V11">
        <v>42</v>
      </c>
      <c r="W11">
        <v>19.718</v>
      </c>
      <c r="X11">
        <v>13.079000000000001</v>
      </c>
      <c r="Y11">
        <v>38605.671000000002</v>
      </c>
      <c r="AA11">
        <v>86.06</v>
      </c>
      <c r="AB11">
        <v>4.7699999999999996</v>
      </c>
      <c r="AC11">
        <v>30.1</v>
      </c>
      <c r="AD11">
        <v>35.6</v>
      </c>
      <c r="AF11">
        <v>5.98</v>
      </c>
      <c r="AH11" s="50" t="s">
        <v>252</v>
      </c>
      <c r="AI11" s="50" t="s">
        <v>253</v>
      </c>
      <c r="AJ11" s="50">
        <v>110085</v>
      </c>
      <c r="AK11" s="50" t="s">
        <v>195</v>
      </c>
      <c r="AL11" s="50" t="s">
        <v>20</v>
      </c>
      <c r="AM11" s="50" t="s">
        <v>254</v>
      </c>
      <c r="AN11" s="50">
        <v>18</v>
      </c>
    </row>
    <row r="12" spans="1:40" x14ac:dyDescent="0.3">
      <c r="AH12" s="51" t="s">
        <v>255</v>
      </c>
      <c r="AI12" s="51" t="s">
        <v>256</v>
      </c>
      <c r="AJ12" s="51">
        <v>110016</v>
      </c>
      <c r="AK12" s="51" t="s">
        <v>195</v>
      </c>
      <c r="AL12" s="51" t="s">
        <v>20</v>
      </c>
      <c r="AM12" s="51" t="s">
        <v>254</v>
      </c>
      <c r="AN12" s="51">
        <v>18</v>
      </c>
    </row>
    <row r="13" spans="1:40" x14ac:dyDescent="0.3">
      <c r="AH13" s="50" t="s">
        <v>166</v>
      </c>
      <c r="AI13" s="50" t="s">
        <v>167</v>
      </c>
      <c r="AJ13" s="50">
        <v>403202</v>
      </c>
      <c r="AK13" s="50" t="s">
        <v>21</v>
      </c>
      <c r="AL13" s="50" t="s">
        <v>21</v>
      </c>
      <c r="AM13" s="50" t="s">
        <v>159</v>
      </c>
      <c r="AN13" s="50">
        <v>1</v>
      </c>
    </row>
    <row r="14" spans="1:40" x14ac:dyDescent="0.3">
      <c r="AH14" s="51" t="s">
        <v>196</v>
      </c>
      <c r="AI14" s="51" t="s">
        <v>197</v>
      </c>
      <c r="AJ14" s="51">
        <v>361008</v>
      </c>
      <c r="AK14" s="51" t="s">
        <v>198</v>
      </c>
      <c r="AL14" s="51" t="s">
        <v>22</v>
      </c>
      <c r="AM14" s="51" t="s">
        <v>159</v>
      </c>
      <c r="AN14" s="51">
        <v>14</v>
      </c>
    </row>
    <row r="15" spans="1:40" x14ac:dyDescent="0.3">
      <c r="AH15" s="50" t="s">
        <v>257</v>
      </c>
      <c r="AI15" s="50" t="s">
        <v>258</v>
      </c>
      <c r="AJ15" s="50">
        <v>380006</v>
      </c>
      <c r="AK15" s="50" t="s">
        <v>199</v>
      </c>
      <c r="AL15" s="50" t="s">
        <v>22</v>
      </c>
      <c r="AM15" s="50" t="s">
        <v>254</v>
      </c>
      <c r="AN15" s="50">
        <v>14</v>
      </c>
    </row>
    <row r="16" spans="1:40" x14ac:dyDescent="0.3">
      <c r="AH16" s="51" t="s">
        <v>203</v>
      </c>
      <c r="AI16" s="51" t="s">
        <v>204</v>
      </c>
      <c r="AJ16" s="51">
        <v>131305</v>
      </c>
      <c r="AK16" s="51" t="s">
        <v>205</v>
      </c>
      <c r="AL16" s="51" t="s">
        <v>23</v>
      </c>
      <c r="AM16" s="51" t="s">
        <v>159</v>
      </c>
      <c r="AN16" s="51">
        <v>11</v>
      </c>
    </row>
    <row r="17" spans="34:40" x14ac:dyDescent="0.3">
      <c r="AH17" s="51" t="s">
        <v>259</v>
      </c>
      <c r="AI17" s="51" t="s">
        <v>260</v>
      </c>
      <c r="AJ17" s="51">
        <v>122001</v>
      </c>
      <c r="AK17" s="51" t="s">
        <v>261</v>
      </c>
      <c r="AL17" s="51" t="s">
        <v>23</v>
      </c>
      <c r="AM17" s="51" t="s">
        <v>254</v>
      </c>
      <c r="AN17" s="51">
        <v>11</v>
      </c>
    </row>
    <row r="18" spans="34:40" x14ac:dyDescent="0.3">
      <c r="AH18" s="50" t="s">
        <v>200</v>
      </c>
      <c r="AI18" s="50" t="s">
        <v>201</v>
      </c>
      <c r="AJ18" s="50">
        <v>171001</v>
      </c>
      <c r="AK18" s="50" t="s">
        <v>202</v>
      </c>
      <c r="AL18" s="50" t="s">
        <v>24</v>
      </c>
      <c r="AM18" s="50" t="s">
        <v>159</v>
      </c>
      <c r="AN18" s="50">
        <v>3</v>
      </c>
    </row>
    <row r="19" spans="34:40" x14ac:dyDescent="0.3">
      <c r="AH19" s="50" t="s">
        <v>212</v>
      </c>
      <c r="AI19" s="50" t="s">
        <v>213</v>
      </c>
      <c r="AJ19" s="50">
        <v>182101</v>
      </c>
      <c r="AK19" s="50" t="s">
        <v>214</v>
      </c>
      <c r="AL19" s="50" t="s">
        <v>54</v>
      </c>
      <c r="AM19" s="50" t="s">
        <v>159</v>
      </c>
      <c r="AN19" s="50">
        <v>4</v>
      </c>
    </row>
    <row r="20" spans="34:40" x14ac:dyDescent="0.3">
      <c r="AH20" s="50" t="s">
        <v>206</v>
      </c>
      <c r="AI20" s="50" t="s">
        <v>207</v>
      </c>
      <c r="AJ20" s="50">
        <v>831020</v>
      </c>
      <c r="AK20" s="50" t="s">
        <v>208</v>
      </c>
      <c r="AL20" s="50" t="s">
        <v>25</v>
      </c>
      <c r="AM20" s="50" t="s">
        <v>159</v>
      </c>
      <c r="AN20" s="50">
        <v>3</v>
      </c>
    </row>
    <row r="21" spans="34:40" x14ac:dyDescent="0.3">
      <c r="AH21" s="50" t="s">
        <v>218</v>
      </c>
      <c r="AI21" s="50" t="s">
        <v>219</v>
      </c>
      <c r="AJ21" s="50">
        <v>570001</v>
      </c>
      <c r="AK21" s="50" t="s">
        <v>220</v>
      </c>
      <c r="AL21" s="50" t="s">
        <v>26</v>
      </c>
      <c r="AM21" s="50" t="s">
        <v>159</v>
      </c>
      <c r="AN21" s="50">
        <v>34</v>
      </c>
    </row>
    <row r="22" spans="34:40" x14ac:dyDescent="0.3">
      <c r="AH22" s="50" t="s">
        <v>262</v>
      </c>
      <c r="AI22" s="50" t="s">
        <v>263</v>
      </c>
      <c r="AJ22" s="50">
        <v>560001</v>
      </c>
      <c r="AK22" s="50" t="s">
        <v>221</v>
      </c>
      <c r="AL22" s="50" t="s">
        <v>26</v>
      </c>
      <c r="AM22" s="50" t="s">
        <v>254</v>
      </c>
      <c r="AN22" s="50">
        <v>23</v>
      </c>
    </row>
    <row r="23" spans="34:40" x14ac:dyDescent="0.3">
      <c r="AH23" s="51" t="s">
        <v>222</v>
      </c>
      <c r="AI23" s="51" t="s">
        <v>223</v>
      </c>
      <c r="AJ23" s="51">
        <v>695011</v>
      </c>
      <c r="AK23" s="51" t="s">
        <v>224</v>
      </c>
      <c r="AL23" s="51" t="s">
        <v>27</v>
      </c>
      <c r="AM23" s="51" t="s">
        <v>159</v>
      </c>
      <c r="AN23" s="51">
        <v>12</v>
      </c>
    </row>
    <row r="24" spans="34:40" x14ac:dyDescent="0.3">
      <c r="AH24" s="51" t="s">
        <v>264</v>
      </c>
      <c r="AI24" s="51" t="s">
        <v>265</v>
      </c>
      <c r="AJ24" s="51">
        <v>682036</v>
      </c>
      <c r="AK24" s="51" t="s">
        <v>266</v>
      </c>
      <c r="AL24" s="51" t="s">
        <v>27</v>
      </c>
      <c r="AM24" s="51" t="s">
        <v>254</v>
      </c>
      <c r="AN24" s="51">
        <v>12</v>
      </c>
    </row>
    <row r="25" spans="34:40" x14ac:dyDescent="0.3">
      <c r="AH25" s="51" t="s">
        <v>151</v>
      </c>
      <c r="AI25" s="51" t="s">
        <v>152</v>
      </c>
      <c r="AJ25" s="51">
        <v>194101</v>
      </c>
      <c r="AK25" s="51" t="s">
        <v>57</v>
      </c>
      <c r="AL25" s="51" t="s">
        <v>57</v>
      </c>
      <c r="AM25" s="51" t="s">
        <v>150</v>
      </c>
      <c r="AN25" s="51">
        <v>1</v>
      </c>
    </row>
    <row r="26" spans="34:40" x14ac:dyDescent="0.3">
      <c r="AH26" s="51" t="s">
        <v>229</v>
      </c>
      <c r="AI26" s="51" t="s">
        <v>230</v>
      </c>
      <c r="AJ26" s="51">
        <v>482003</v>
      </c>
      <c r="AK26" s="51" t="s">
        <v>231</v>
      </c>
      <c r="AL26" s="51" t="s">
        <v>29</v>
      </c>
      <c r="AM26" s="51" t="s">
        <v>159</v>
      </c>
      <c r="AN26" s="51">
        <v>10</v>
      </c>
    </row>
    <row r="27" spans="34:40" x14ac:dyDescent="0.3">
      <c r="AH27" s="51" t="s">
        <v>269</v>
      </c>
      <c r="AI27" s="51" t="s">
        <v>270</v>
      </c>
      <c r="AJ27" s="51">
        <v>462030</v>
      </c>
      <c r="AK27" s="51" t="s">
        <v>232</v>
      </c>
      <c r="AL27" s="51" t="s">
        <v>29</v>
      </c>
      <c r="AM27" s="51" t="s">
        <v>254</v>
      </c>
      <c r="AN27" s="51">
        <v>10</v>
      </c>
    </row>
    <row r="28" spans="34:40" x14ac:dyDescent="0.3">
      <c r="AH28" s="50" t="s">
        <v>225</v>
      </c>
      <c r="AI28" s="50" t="s">
        <v>226</v>
      </c>
      <c r="AJ28" s="50">
        <v>400012</v>
      </c>
      <c r="AK28" s="50" t="s">
        <v>227</v>
      </c>
      <c r="AL28" s="50" t="s">
        <v>30</v>
      </c>
      <c r="AM28" s="50" t="s">
        <v>159</v>
      </c>
      <c r="AN28" s="50">
        <v>39</v>
      </c>
    </row>
    <row r="29" spans="34:40" x14ac:dyDescent="0.3">
      <c r="AH29" s="50" t="s">
        <v>267</v>
      </c>
      <c r="AI29" s="50" t="s">
        <v>268</v>
      </c>
      <c r="AJ29" s="50">
        <v>400703</v>
      </c>
      <c r="AK29" s="50" t="s">
        <v>228</v>
      </c>
      <c r="AL29" s="50" t="s">
        <v>30</v>
      </c>
      <c r="AM29" s="50" t="s">
        <v>254</v>
      </c>
      <c r="AN29" s="50">
        <v>39</v>
      </c>
    </row>
    <row r="30" spans="34:40" x14ac:dyDescent="0.3">
      <c r="AH30" s="51" t="s">
        <v>190</v>
      </c>
      <c r="AI30" s="51" t="s">
        <v>191</v>
      </c>
      <c r="AJ30" s="51">
        <v>795004</v>
      </c>
      <c r="AK30" s="51" t="s">
        <v>192</v>
      </c>
      <c r="AL30" s="51" t="s">
        <v>31</v>
      </c>
      <c r="AM30" s="51" t="s">
        <v>159</v>
      </c>
      <c r="AN30" s="51">
        <v>2</v>
      </c>
    </row>
    <row r="31" spans="34:40" x14ac:dyDescent="0.3">
      <c r="AH31" s="50" t="s">
        <v>171</v>
      </c>
      <c r="AI31" s="50" t="s">
        <v>172</v>
      </c>
      <c r="AJ31" s="50">
        <v>793018</v>
      </c>
      <c r="AK31" s="50" t="s">
        <v>173</v>
      </c>
      <c r="AL31" s="50" t="s">
        <v>32</v>
      </c>
      <c r="AM31" s="50" t="s">
        <v>159</v>
      </c>
      <c r="AN31" s="50">
        <v>1</v>
      </c>
    </row>
    <row r="32" spans="34:40" x14ac:dyDescent="0.3">
      <c r="AH32" s="50" t="s">
        <v>177</v>
      </c>
      <c r="AI32" s="50" t="s">
        <v>178</v>
      </c>
      <c r="AJ32" s="50">
        <v>796005</v>
      </c>
      <c r="AK32" s="50" t="s">
        <v>179</v>
      </c>
      <c r="AL32" s="50" t="s">
        <v>33</v>
      </c>
      <c r="AM32" s="50" t="s">
        <v>159</v>
      </c>
      <c r="AN32" s="50">
        <v>1</v>
      </c>
    </row>
    <row r="33" spans="34:40" x14ac:dyDescent="0.3">
      <c r="AH33" s="50" t="s">
        <v>233</v>
      </c>
      <c r="AI33" s="50" t="s">
        <v>234</v>
      </c>
      <c r="AJ33" s="50">
        <v>751023</v>
      </c>
      <c r="AK33" s="50" t="s">
        <v>235</v>
      </c>
      <c r="AL33" s="50" t="s">
        <v>35</v>
      </c>
      <c r="AM33" s="50" t="s">
        <v>159</v>
      </c>
      <c r="AN33" s="50">
        <v>7</v>
      </c>
    </row>
    <row r="34" spans="34:40" x14ac:dyDescent="0.3">
      <c r="AH34" s="50" t="s">
        <v>271</v>
      </c>
      <c r="AI34" s="50" t="s">
        <v>272</v>
      </c>
      <c r="AJ34" s="50">
        <v>751005</v>
      </c>
      <c r="AK34" s="50" t="s">
        <v>235</v>
      </c>
      <c r="AL34" s="50" t="s">
        <v>35</v>
      </c>
      <c r="AM34" s="50" t="s">
        <v>254</v>
      </c>
      <c r="AN34" s="50">
        <v>7</v>
      </c>
    </row>
    <row r="35" spans="34:40" x14ac:dyDescent="0.3">
      <c r="AH35" s="50" t="s">
        <v>182</v>
      </c>
      <c r="AI35" s="50" t="s">
        <v>183</v>
      </c>
      <c r="AJ35" s="50">
        <v>605006</v>
      </c>
      <c r="AK35" s="50" t="s">
        <v>36</v>
      </c>
      <c r="AL35" s="50" t="s">
        <v>36</v>
      </c>
      <c r="AM35" s="50" t="s">
        <v>159</v>
      </c>
      <c r="AN35" s="50">
        <v>1</v>
      </c>
    </row>
    <row r="36" spans="34:40" x14ac:dyDescent="0.3">
      <c r="AH36" s="51" t="s">
        <v>215</v>
      </c>
      <c r="AI36" s="51" t="s">
        <v>216</v>
      </c>
      <c r="AJ36" s="51">
        <v>143001</v>
      </c>
      <c r="AK36" s="51" t="s">
        <v>217</v>
      </c>
      <c r="AL36" s="51" t="s">
        <v>37</v>
      </c>
      <c r="AM36" s="51" t="s">
        <v>159</v>
      </c>
      <c r="AN36" s="51">
        <v>5</v>
      </c>
    </row>
    <row r="37" spans="34:40" x14ac:dyDescent="0.3">
      <c r="AH37" s="51" t="s">
        <v>273</v>
      </c>
      <c r="AI37" s="51" t="s">
        <v>274</v>
      </c>
      <c r="AJ37" s="51">
        <v>141001</v>
      </c>
      <c r="AK37" s="51" t="s">
        <v>275</v>
      </c>
      <c r="AL37" s="51" t="s">
        <v>37</v>
      </c>
      <c r="AM37" s="51" t="s">
        <v>254</v>
      </c>
      <c r="AN37" s="51">
        <v>5</v>
      </c>
    </row>
    <row r="38" spans="34:40" x14ac:dyDescent="0.3">
      <c r="AH38" s="51" t="s">
        <v>236</v>
      </c>
      <c r="AI38" s="51" t="s">
        <v>237</v>
      </c>
      <c r="AJ38" s="51">
        <v>302004</v>
      </c>
      <c r="AK38" s="51" t="s">
        <v>238</v>
      </c>
      <c r="AL38" s="51" t="s">
        <v>38</v>
      </c>
      <c r="AM38" s="51" t="s">
        <v>159</v>
      </c>
      <c r="AN38" s="51">
        <v>9</v>
      </c>
    </row>
    <row r="39" spans="34:40" x14ac:dyDescent="0.3">
      <c r="AH39" s="50" t="s">
        <v>276</v>
      </c>
      <c r="AI39" s="50" t="s">
        <v>277</v>
      </c>
      <c r="AJ39" s="50">
        <v>302022</v>
      </c>
      <c r="AK39" s="50" t="s">
        <v>238</v>
      </c>
      <c r="AL39" s="50" t="s">
        <v>38</v>
      </c>
      <c r="AM39" s="50" t="s">
        <v>254</v>
      </c>
      <c r="AN39" s="50">
        <v>9</v>
      </c>
    </row>
    <row r="40" spans="34:40" x14ac:dyDescent="0.3">
      <c r="AH40" s="50" t="s">
        <v>153</v>
      </c>
      <c r="AI40" s="50" t="s">
        <v>154</v>
      </c>
      <c r="AJ40" s="50">
        <v>737101</v>
      </c>
      <c r="AK40" s="50" t="s">
        <v>155</v>
      </c>
      <c r="AL40" s="50" t="s">
        <v>39</v>
      </c>
      <c r="AM40" s="50" t="s">
        <v>150</v>
      </c>
      <c r="AN40" s="50">
        <v>1</v>
      </c>
    </row>
    <row r="41" spans="34:40" x14ac:dyDescent="0.3">
      <c r="AH41" s="51" t="s">
        <v>242</v>
      </c>
      <c r="AI41" s="51" t="s">
        <v>243</v>
      </c>
      <c r="AJ41" s="51">
        <v>600003</v>
      </c>
      <c r="AK41" s="51" t="s">
        <v>244</v>
      </c>
      <c r="AL41" s="51" t="s">
        <v>40</v>
      </c>
      <c r="AM41" s="51" t="s">
        <v>159</v>
      </c>
      <c r="AN41" s="51">
        <v>41</v>
      </c>
    </row>
    <row r="42" spans="34:40" x14ac:dyDescent="0.3">
      <c r="AH42" s="51" t="s">
        <v>278</v>
      </c>
      <c r="AI42" s="51" t="s">
        <v>279</v>
      </c>
      <c r="AJ42" s="51">
        <v>632004</v>
      </c>
      <c r="AK42" s="51" t="s">
        <v>245</v>
      </c>
      <c r="AL42" s="51" t="s">
        <v>40</v>
      </c>
      <c r="AM42" s="51" t="s">
        <v>254</v>
      </c>
      <c r="AN42" s="51">
        <v>26</v>
      </c>
    </row>
    <row r="43" spans="34:40" x14ac:dyDescent="0.3">
      <c r="AH43" s="51" t="s">
        <v>249</v>
      </c>
      <c r="AI43" s="51" t="s">
        <v>250</v>
      </c>
      <c r="AJ43" s="51">
        <v>500095</v>
      </c>
      <c r="AK43" s="51" t="s">
        <v>251</v>
      </c>
      <c r="AL43" s="51" t="s">
        <v>70</v>
      </c>
      <c r="AM43" s="51" t="s">
        <v>159</v>
      </c>
      <c r="AN43" s="51">
        <v>9</v>
      </c>
    </row>
    <row r="44" spans="34:40" x14ac:dyDescent="0.3">
      <c r="AH44" s="50" t="s">
        <v>280</v>
      </c>
      <c r="AI44" s="50" t="s">
        <v>281</v>
      </c>
      <c r="AJ44" s="50">
        <v>500096</v>
      </c>
      <c r="AK44" s="50" t="s">
        <v>251</v>
      </c>
      <c r="AL44" s="50" t="s">
        <v>70</v>
      </c>
      <c r="AM44" s="50" t="s">
        <v>254</v>
      </c>
      <c r="AN44" s="50">
        <v>19</v>
      </c>
    </row>
    <row r="45" spans="34:40" x14ac:dyDescent="0.3">
      <c r="AH45" s="50" t="s">
        <v>187</v>
      </c>
      <c r="AI45" s="50" t="s">
        <v>188</v>
      </c>
      <c r="AJ45" s="50">
        <v>799006</v>
      </c>
      <c r="AK45" s="50" t="s">
        <v>189</v>
      </c>
      <c r="AL45" s="50" t="s">
        <v>41</v>
      </c>
      <c r="AM45" s="50" t="s">
        <v>159</v>
      </c>
      <c r="AN45" s="50">
        <v>1</v>
      </c>
    </row>
    <row r="46" spans="34:40" x14ac:dyDescent="0.3">
      <c r="AH46" s="50" t="s">
        <v>246</v>
      </c>
      <c r="AI46" s="50" t="s">
        <v>247</v>
      </c>
      <c r="AJ46" s="50">
        <v>226003</v>
      </c>
      <c r="AK46" s="50" t="s">
        <v>248</v>
      </c>
      <c r="AL46" s="50" t="s">
        <v>42</v>
      </c>
      <c r="AM46" s="50" t="s">
        <v>159</v>
      </c>
      <c r="AN46" s="50">
        <v>22</v>
      </c>
    </row>
    <row r="47" spans="34:40" x14ac:dyDescent="0.3">
      <c r="AH47" s="51" t="s">
        <v>282</v>
      </c>
      <c r="AI47" s="51" t="s">
        <v>283</v>
      </c>
      <c r="AJ47" s="51">
        <v>226020</v>
      </c>
      <c r="AK47" s="51" t="s">
        <v>248</v>
      </c>
      <c r="AL47" s="51" t="s">
        <v>42</v>
      </c>
      <c r="AM47" s="51" t="s">
        <v>254</v>
      </c>
      <c r="AN47" s="51">
        <v>5</v>
      </c>
    </row>
    <row r="48" spans="34:40" x14ac:dyDescent="0.3">
      <c r="AH48" s="51" t="s">
        <v>209</v>
      </c>
      <c r="AI48" s="51" t="s">
        <v>210</v>
      </c>
      <c r="AJ48" s="51">
        <v>263129</v>
      </c>
      <c r="AK48" s="51" t="s">
        <v>211</v>
      </c>
      <c r="AL48" s="51" t="s">
        <v>43</v>
      </c>
      <c r="AM48" s="51" t="s">
        <v>159</v>
      </c>
      <c r="AN48" s="51">
        <v>3</v>
      </c>
    </row>
    <row r="49" spans="34:40" x14ac:dyDescent="0.3">
      <c r="AH49" s="50" t="s">
        <v>284</v>
      </c>
      <c r="AI49" s="50" t="s">
        <v>285</v>
      </c>
      <c r="AJ49" s="50">
        <v>248001</v>
      </c>
      <c r="AK49" s="50" t="s">
        <v>286</v>
      </c>
      <c r="AL49" s="50" t="s">
        <v>43</v>
      </c>
      <c r="AM49" s="50" t="s">
        <v>254</v>
      </c>
      <c r="AN49" s="50">
        <v>3</v>
      </c>
    </row>
    <row r="50" spans="34:40" x14ac:dyDescent="0.3">
      <c r="AH50" s="50" t="s">
        <v>239</v>
      </c>
      <c r="AI50" s="50" t="s">
        <v>240</v>
      </c>
      <c r="AJ50" s="50">
        <v>700010</v>
      </c>
      <c r="AK50" s="50" t="s">
        <v>241</v>
      </c>
      <c r="AL50" s="50" t="s">
        <v>44</v>
      </c>
      <c r="AM50" s="50" t="s">
        <v>159</v>
      </c>
      <c r="AN50" s="50">
        <v>25</v>
      </c>
    </row>
    <row r="51" spans="34:40" x14ac:dyDescent="0.3">
      <c r="AH51" s="53" t="s">
        <v>287</v>
      </c>
      <c r="AI51" s="53" t="s">
        <v>288</v>
      </c>
      <c r="AJ51" s="53">
        <v>700054</v>
      </c>
      <c r="AK51" s="53" t="s">
        <v>241</v>
      </c>
      <c r="AL51" s="53" t="s">
        <v>44</v>
      </c>
      <c r="AM51" s="53" t="s">
        <v>254</v>
      </c>
      <c r="AN51" s="53">
        <v>13</v>
      </c>
    </row>
  </sheetData>
  <sortState xmlns:xlrd2="http://schemas.microsoft.com/office/spreadsheetml/2017/richdata2" ref="AH2:AN181">
    <sortCondition ref="AN1"/>
  </sortState>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B1" sqref="B1"/>
    </sheetView>
  </sheetViews>
  <sheetFormatPr defaultRowHeight="14.4" x14ac:dyDescent="0.3"/>
  <cols>
    <col min="3" max="3" width="9.88671875" style="8" bestFit="1" customWidth="1"/>
  </cols>
  <sheetData>
    <row r="1" spans="1:4" x14ac:dyDescent="0.3">
      <c r="A1" t="s">
        <v>0</v>
      </c>
      <c r="B1" t="s">
        <v>1</v>
      </c>
      <c r="C1" s="8" t="s">
        <v>2</v>
      </c>
      <c r="D1" t="s">
        <v>3</v>
      </c>
    </row>
    <row r="2" spans="1:4" x14ac:dyDescent="0.3">
      <c r="A2">
        <v>1</v>
      </c>
      <c r="B2" t="s">
        <v>4</v>
      </c>
      <c r="C2" s="8">
        <v>22</v>
      </c>
      <c r="D2" s="1">
        <f>C2/$C$12</f>
        <v>3.0323078619472931E-4</v>
      </c>
    </row>
    <row r="3" spans="1:4" x14ac:dyDescent="0.3">
      <c r="A3">
        <v>2</v>
      </c>
      <c r="B3" s="2" t="s">
        <v>13</v>
      </c>
      <c r="C3" s="8">
        <v>227</v>
      </c>
      <c r="D3" s="1">
        <f t="shared" ref="D3:D11" si="0">C3/$C$12</f>
        <v>3.128790384827434E-3</v>
      </c>
    </row>
    <row r="4" spans="1:4" x14ac:dyDescent="0.3">
      <c r="A4">
        <v>3</v>
      </c>
      <c r="B4" t="s">
        <v>5</v>
      </c>
      <c r="C4" s="8">
        <v>8172</v>
      </c>
      <c r="D4" s="1">
        <f t="shared" si="0"/>
        <v>0.11263645385378762</v>
      </c>
    </row>
    <row r="5" spans="1:4" x14ac:dyDescent="0.3">
      <c r="A5">
        <v>4</v>
      </c>
      <c r="B5" t="s">
        <v>6</v>
      </c>
      <c r="C5" s="8">
        <v>35146</v>
      </c>
      <c r="D5" s="1">
        <f t="shared" si="0"/>
        <v>0.48442496416363434</v>
      </c>
    </row>
    <row r="6" spans="1:4" x14ac:dyDescent="0.3">
      <c r="A6">
        <v>5</v>
      </c>
      <c r="B6" t="s">
        <v>7</v>
      </c>
      <c r="C6" s="8">
        <v>21112</v>
      </c>
      <c r="D6" s="1">
        <f t="shared" si="0"/>
        <v>0.29099128900650567</v>
      </c>
    </row>
    <row r="7" spans="1:4" x14ac:dyDescent="0.3">
      <c r="A7">
        <v>6</v>
      </c>
      <c r="B7" t="s">
        <v>8</v>
      </c>
      <c r="C7" s="8">
        <v>1777</v>
      </c>
      <c r="D7" s="1">
        <f t="shared" si="0"/>
        <v>2.4492777594001543E-2</v>
      </c>
    </row>
    <row r="8" spans="1:4" x14ac:dyDescent="0.3">
      <c r="A8">
        <v>7</v>
      </c>
      <c r="B8" t="s">
        <v>9</v>
      </c>
      <c r="C8" s="8">
        <v>1689</v>
      </c>
      <c r="D8" s="1">
        <f t="shared" si="0"/>
        <v>2.3279854449222627E-2</v>
      </c>
    </row>
    <row r="9" spans="1:4" x14ac:dyDescent="0.3">
      <c r="A9">
        <v>8</v>
      </c>
      <c r="B9" t="s">
        <v>10</v>
      </c>
      <c r="C9" s="8">
        <v>568</v>
      </c>
      <c r="D9" s="1">
        <f t="shared" si="0"/>
        <v>7.8288675708457385E-3</v>
      </c>
    </row>
    <row r="10" spans="1:4" x14ac:dyDescent="0.3">
      <c r="A10">
        <v>9</v>
      </c>
      <c r="B10" t="s">
        <v>11</v>
      </c>
      <c r="C10" s="8">
        <v>510</v>
      </c>
      <c r="D10" s="1">
        <f t="shared" si="0"/>
        <v>7.0294409526959973E-3</v>
      </c>
    </row>
    <row r="11" spans="1:4" x14ac:dyDescent="0.3">
      <c r="A11">
        <v>10</v>
      </c>
      <c r="B11" t="s">
        <v>12</v>
      </c>
      <c r="C11" s="8">
        <v>3329</v>
      </c>
      <c r="D11" s="1">
        <f t="shared" si="0"/>
        <v>4.5884331238284268E-2</v>
      </c>
    </row>
    <row r="12" spans="1:4" x14ac:dyDescent="0.3">
      <c r="B12" t="s">
        <v>59</v>
      </c>
      <c r="C12" s="8">
        <f>SUM(C2:C11)</f>
        <v>72552</v>
      </c>
    </row>
  </sheetData>
  <pageMargins left="0.7" right="0.7" top="0.75" bottom="0.75" header="0.3" footer="0.3"/>
  <ignoredErrors>
    <ignoredError sqref="B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F3E6-DD25-4D15-AAAE-80CAFE77B1F4}">
  <dimension ref="N18:P19"/>
  <sheetViews>
    <sheetView tabSelected="1" topLeftCell="F1" zoomScale="77" workbookViewId="0">
      <selection activeCell="Y20" sqref="Y20"/>
    </sheetView>
  </sheetViews>
  <sheetFormatPr defaultRowHeight="14.4" x14ac:dyDescent="0.3"/>
  <cols>
    <col min="1" max="6" width="8.88671875" style="37"/>
    <col min="7" max="7" width="12.5546875" style="37" bestFit="1" customWidth="1"/>
    <col min="8" max="8" width="12" style="37" bestFit="1" customWidth="1"/>
    <col min="9" max="9" width="16.21875" style="37" bestFit="1" customWidth="1"/>
    <col min="10" max="13" width="8.88671875" style="37"/>
    <col min="14" max="15" width="12.109375" style="37" bestFit="1" customWidth="1"/>
    <col min="16" max="17" width="15.5546875" style="37" bestFit="1" customWidth="1"/>
    <col min="18" max="18" width="12.5546875" style="37" bestFit="1" customWidth="1"/>
    <col min="19" max="19" width="12" style="37" bestFit="1" customWidth="1"/>
    <col min="20" max="20" width="16.21875" style="37" bestFit="1" customWidth="1"/>
    <col min="21" max="21" width="10.21875" style="37" bestFit="1" customWidth="1"/>
    <col min="22" max="16384" width="8.88671875" style="37"/>
  </cols>
  <sheetData>
    <row r="18" spans="14:16" x14ac:dyDescent="0.3">
      <c r="P18" s="52" t="s">
        <v>29</v>
      </c>
    </row>
    <row r="19" spans="14:16" x14ac:dyDescent="0.3">
      <c r="N19" s="43" t="s">
        <v>30</v>
      </c>
      <c r="O19" s="43" t="s">
        <v>134</v>
      </c>
    </row>
  </sheetData>
  <pageMargins left="0.7" right="0.7" top="0.75" bottom="0.75" header="0.3" footer="0.3"/>
  <pageSetup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0A00F1C-738B-4B50-854C-EA76E0DAA365}">
          <x14:formula1>
            <xm:f>' data 1'!$AH$9:$AH$14</xm:f>
          </x14:formula1>
          <xm:sqref>P18</xm:sqref>
        </x14:dataValidation>
      </x14:dataValidation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4"/>
  <sheetViews>
    <sheetView workbookViewId="0">
      <selection activeCell="J1" sqref="J1"/>
    </sheetView>
  </sheetViews>
  <sheetFormatPr defaultRowHeight="14.4" x14ac:dyDescent="0.3"/>
  <cols>
    <col min="1" max="1" width="12.5546875" bestFit="1" customWidth="1"/>
    <col min="2" max="2" width="16.44140625" bestFit="1" customWidth="1"/>
    <col min="3" max="3" width="17" bestFit="1" customWidth="1"/>
  </cols>
  <sheetData>
    <row r="3" spans="1:3" x14ac:dyDescent="0.3">
      <c r="A3" s="3" t="s">
        <v>45</v>
      </c>
      <c r="B3" t="s">
        <v>47</v>
      </c>
      <c r="C3" t="s">
        <v>48</v>
      </c>
    </row>
    <row r="4" spans="1:3" x14ac:dyDescent="0.3">
      <c r="A4" s="4" t="s">
        <v>11</v>
      </c>
      <c r="B4" s="5">
        <v>510</v>
      </c>
      <c r="C4" s="1">
        <v>7.0294409526959973E-3</v>
      </c>
    </row>
    <row r="5" spans="1:3" x14ac:dyDescent="0.3">
      <c r="A5" s="4" t="s">
        <v>4</v>
      </c>
      <c r="B5" s="5">
        <v>22</v>
      </c>
      <c r="C5" s="1">
        <v>3.0323078619472931E-4</v>
      </c>
    </row>
    <row r="6" spans="1:3" x14ac:dyDescent="0.3">
      <c r="A6" s="4" t="s">
        <v>13</v>
      </c>
      <c r="B6" s="5">
        <v>227</v>
      </c>
      <c r="C6" s="1">
        <v>3.128790384827434E-3</v>
      </c>
    </row>
    <row r="7" spans="1:3" x14ac:dyDescent="0.3">
      <c r="A7" s="4" t="s">
        <v>5</v>
      </c>
      <c r="B7" s="5">
        <v>8172</v>
      </c>
      <c r="C7" s="1">
        <v>0.11263645385378762</v>
      </c>
    </row>
    <row r="8" spans="1:3" x14ac:dyDescent="0.3">
      <c r="A8" s="4" t="s">
        <v>6</v>
      </c>
      <c r="B8" s="5">
        <v>35146</v>
      </c>
      <c r="C8" s="1">
        <v>0.48442496416363434</v>
      </c>
    </row>
    <row r="9" spans="1:3" x14ac:dyDescent="0.3">
      <c r="A9" s="4" t="s">
        <v>7</v>
      </c>
      <c r="B9" s="5">
        <v>21112</v>
      </c>
      <c r="C9" s="1">
        <v>0.29099128900650567</v>
      </c>
    </row>
    <row r="10" spans="1:3" x14ac:dyDescent="0.3">
      <c r="A10" s="4" t="s">
        <v>8</v>
      </c>
      <c r="B10" s="5">
        <v>1777</v>
      </c>
      <c r="C10" s="1">
        <v>2.4492777594001543E-2</v>
      </c>
    </row>
    <row r="11" spans="1:3" x14ac:dyDescent="0.3">
      <c r="A11" s="4" t="s">
        <v>9</v>
      </c>
      <c r="B11" s="5">
        <v>1689</v>
      </c>
      <c r="C11" s="1">
        <v>2.3279854449222627E-2</v>
      </c>
    </row>
    <row r="12" spans="1:3" x14ac:dyDescent="0.3">
      <c r="A12" s="4" t="s">
        <v>10</v>
      </c>
      <c r="B12" s="5">
        <v>568</v>
      </c>
      <c r="C12" s="1">
        <v>7.8288675708457385E-3</v>
      </c>
    </row>
    <row r="13" spans="1:3" x14ac:dyDescent="0.3">
      <c r="A13" s="4" t="s">
        <v>12</v>
      </c>
      <c r="B13" s="5">
        <v>3329</v>
      </c>
      <c r="C13" s="1">
        <v>4.5884331238284268E-2</v>
      </c>
    </row>
    <row r="14" spans="1:3" x14ac:dyDescent="0.3">
      <c r="A14" s="4" t="s">
        <v>46</v>
      </c>
      <c r="B14" s="5">
        <v>72552</v>
      </c>
      <c r="C14" s="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6D235-DEBF-421A-9530-676EB56C9CFE}">
  <dimension ref="A1:W57"/>
  <sheetViews>
    <sheetView workbookViewId="0">
      <selection activeCell="N3" sqref="N3:N4"/>
    </sheetView>
  </sheetViews>
  <sheetFormatPr defaultRowHeight="14.4" x14ac:dyDescent="0.3"/>
  <cols>
    <col min="1" max="1" width="10.109375" bestFit="1" customWidth="1"/>
    <col min="2" max="2" width="9.33203125" bestFit="1" customWidth="1"/>
    <col min="3" max="3" width="10.21875" bestFit="1" customWidth="1"/>
    <col min="4" max="4" width="10.109375" bestFit="1" customWidth="1"/>
    <col min="6" max="6" width="37" bestFit="1" customWidth="1"/>
    <col min="7" max="7" width="28.109375" bestFit="1" customWidth="1"/>
    <col min="8" max="8" width="15.88671875" bestFit="1" customWidth="1"/>
    <col min="10" max="10" width="11.33203125" bestFit="1" customWidth="1"/>
    <col min="11" max="11" width="11.77734375" bestFit="1" customWidth="1"/>
    <col min="12" max="12" width="9.77734375" bestFit="1" customWidth="1"/>
    <col min="13" max="13" width="15" bestFit="1" customWidth="1"/>
    <col min="14" max="14" width="10.109375" bestFit="1" customWidth="1"/>
    <col min="15" max="15" width="16.109375" bestFit="1" customWidth="1"/>
    <col min="16" max="16" width="6.6640625" bestFit="1" customWidth="1"/>
    <col min="17" max="17" width="15.44140625" bestFit="1" customWidth="1"/>
    <col min="22" max="22" width="15.109375" style="33" bestFit="1" customWidth="1"/>
    <col min="23" max="23" width="14.109375" bestFit="1" customWidth="1"/>
    <col min="24" max="73" width="10.33203125" bestFit="1" customWidth="1"/>
    <col min="74" max="74" width="10.77734375" bestFit="1" customWidth="1"/>
  </cols>
  <sheetData>
    <row r="1" spans="1:23" x14ac:dyDescent="0.3">
      <c r="N1" s="3" t="s">
        <v>110</v>
      </c>
      <c r="O1" t="s" vm="2">
        <v>299</v>
      </c>
    </row>
    <row r="2" spans="1:23" x14ac:dyDescent="0.3">
      <c r="J2" s="3" t="s">
        <v>65</v>
      </c>
      <c r="K2" t="s" vm="1">
        <v>298</v>
      </c>
    </row>
    <row r="3" spans="1:23" x14ac:dyDescent="0.3">
      <c r="A3" t="s">
        <v>62</v>
      </c>
      <c r="B3" t="s">
        <v>113</v>
      </c>
      <c r="C3" t="s">
        <v>63</v>
      </c>
      <c r="F3" s="3" t="s">
        <v>45</v>
      </c>
      <c r="G3" t="s">
        <v>301</v>
      </c>
      <c r="N3" t="s">
        <v>300</v>
      </c>
      <c r="O3" t="s">
        <v>112</v>
      </c>
      <c r="P3" t="s">
        <v>108</v>
      </c>
      <c r="Q3" s="20"/>
      <c r="R3" s="21"/>
      <c r="S3" s="22"/>
    </row>
    <row r="4" spans="1:23" x14ac:dyDescent="0.3">
      <c r="A4" s="29">
        <v>739024</v>
      </c>
      <c r="B4" s="29">
        <v>279588</v>
      </c>
      <c r="C4" s="29">
        <v>431173</v>
      </c>
      <c r="F4" s="4" t="s">
        <v>56</v>
      </c>
      <c r="G4" s="5">
        <v>3.0492851718819385E-3</v>
      </c>
      <c r="J4" t="s">
        <v>297</v>
      </c>
      <c r="K4" t="s">
        <v>69</v>
      </c>
      <c r="L4" t="s">
        <v>296</v>
      </c>
      <c r="N4" s="29">
        <v>145278</v>
      </c>
      <c r="O4" s="29">
        <v>60706</v>
      </c>
      <c r="P4" s="29">
        <v>4174</v>
      </c>
      <c r="Q4" s="23"/>
      <c r="R4" s="24"/>
      <c r="S4" s="25"/>
    </row>
    <row r="5" spans="1:23" x14ac:dyDescent="0.3">
      <c r="F5" s="4" t="s">
        <v>14</v>
      </c>
      <c r="G5" s="5">
        <v>8.4652989909474944E-4</v>
      </c>
      <c r="J5" s="29">
        <v>2712269</v>
      </c>
      <c r="K5" s="29">
        <v>106461</v>
      </c>
      <c r="L5" s="29">
        <v>2568674</v>
      </c>
      <c r="Q5" s="23"/>
      <c r="R5" s="24"/>
      <c r="S5" s="25"/>
      <c r="V5" s="34" t="s">
        <v>45</v>
      </c>
      <c r="W5" t="s">
        <v>114</v>
      </c>
    </row>
    <row r="6" spans="1:23" x14ac:dyDescent="0.3">
      <c r="F6" s="4" t="s">
        <v>15</v>
      </c>
      <c r="G6" s="5">
        <v>1.7069841088596233E-3</v>
      </c>
      <c r="Q6" s="23"/>
      <c r="R6" s="24"/>
      <c r="S6" s="25"/>
      <c r="V6" s="35">
        <v>43877</v>
      </c>
      <c r="W6" s="5">
        <v>7</v>
      </c>
    </row>
    <row r="7" spans="1:23" x14ac:dyDescent="0.3">
      <c r="F7" s="4" t="s">
        <v>16</v>
      </c>
      <c r="G7" s="5">
        <v>5.809378426470961E-4</v>
      </c>
      <c r="Q7" s="23"/>
      <c r="R7" s="24"/>
      <c r="S7" s="25"/>
      <c r="V7" s="35">
        <v>43922</v>
      </c>
      <c r="W7" s="5">
        <v>302</v>
      </c>
    </row>
    <row r="8" spans="1:23" x14ac:dyDescent="0.3">
      <c r="F8" s="4" t="s">
        <v>17</v>
      </c>
      <c r="G8" s="5">
        <v>1.4320440418841014E-4</v>
      </c>
      <c r="Q8" s="23"/>
      <c r="R8" s="24"/>
      <c r="S8" s="25"/>
      <c r="V8" s="35">
        <v>43923</v>
      </c>
      <c r="W8" s="5">
        <v>510</v>
      </c>
    </row>
    <row r="9" spans="1:23" x14ac:dyDescent="0.3">
      <c r="F9" s="4" t="s">
        <v>18</v>
      </c>
      <c r="G9" s="5">
        <v>2.1478990004263586E-3</v>
      </c>
      <c r="Q9" s="23"/>
      <c r="R9" s="24"/>
      <c r="S9" s="25"/>
      <c r="V9" s="35">
        <v>43924</v>
      </c>
      <c r="W9" s="5">
        <v>898</v>
      </c>
    </row>
    <row r="10" spans="1:23" x14ac:dyDescent="0.3">
      <c r="F10" s="4" t="s">
        <v>19</v>
      </c>
      <c r="G10" s="5">
        <v>4.6517549012538479E-4</v>
      </c>
      <c r="Q10" s="23"/>
      <c r="R10" s="24"/>
      <c r="S10" s="25"/>
      <c r="V10" s="35">
        <v>43925</v>
      </c>
      <c r="W10" s="5">
        <v>306</v>
      </c>
    </row>
    <row r="11" spans="1:23" x14ac:dyDescent="0.3">
      <c r="F11" s="4" t="s">
        <v>55</v>
      </c>
      <c r="G11" s="5">
        <v>9.8759910134456883E-4</v>
      </c>
      <c r="Q11" s="23"/>
      <c r="R11" s="24"/>
      <c r="S11" s="25"/>
      <c r="V11" s="35">
        <v>43926</v>
      </c>
      <c r="W11" s="5">
        <v>16330</v>
      </c>
    </row>
    <row r="12" spans="1:23" x14ac:dyDescent="0.3">
      <c r="F12" s="4" t="s">
        <v>20</v>
      </c>
      <c r="G12" s="5">
        <v>1.3389074931821597E-3</v>
      </c>
      <c r="Q12" s="23"/>
      <c r="R12" s="24"/>
      <c r="S12" s="25"/>
      <c r="V12" s="35">
        <v>43927</v>
      </c>
      <c r="W12" s="5">
        <v>1196</v>
      </c>
    </row>
    <row r="13" spans="1:23" x14ac:dyDescent="0.3">
      <c r="F13" s="4" t="s">
        <v>21</v>
      </c>
      <c r="G13" s="5">
        <v>1.94680314971427E-3</v>
      </c>
      <c r="Q13" s="23"/>
      <c r="R13" s="24"/>
      <c r="S13" s="25"/>
      <c r="V13" s="35">
        <v>43928</v>
      </c>
      <c r="W13" s="5">
        <v>2974</v>
      </c>
    </row>
    <row r="14" spans="1:23" x14ac:dyDescent="0.3">
      <c r="F14" s="4" t="s">
        <v>22</v>
      </c>
      <c r="G14" s="5">
        <v>6.0729131445606973E-4</v>
      </c>
      <c r="Q14" s="23"/>
      <c r="R14" s="24"/>
      <c r="S14" s="25"/>
      <c r="V14" s="35">
        <v>43929</v>
      </c>
      <c r="W14" s="5">
        <v>2473</v>
      </c>
    </row>
    <row r="15" spans="1:23" x14ac:dyDescent="0.3">
      <c r="F15" s="4" t="s">
        <v>23</v>
      </c>
      <c r="G15" s="5">
        <v>4.9466575142688028E-4</v>
      </c>
      <c r="Q15" s="23"/>
      <c r="R15" s="24"/>
      <c r="S15" s="25"/>
      <c r="V15" s="35">
        <v>43930</v>
      </c>
      <c r="W15" s="5">
        <v>4681</v>
      </c>
    </row>
    <row r="16" spans="1:23" x14ac:dyDescent="0.3">
      <c r="F16" s="4" t="s">
        <v>24</v>
      </c>
      <c r="G16" s="5">
        <v>1.5372340596002507E-3</v>
      </c>
      <c r="Q16" s="23"/>
      <c r="R16" s="24"/>
      <c r="S16" s="25"/>
      <c r="V16" s="35">
        <v>43931</v>
      </c>
      <c r="W16" s="5">
        <v>6490</v>
      </c>
    </row>
    <row r="17" spans="6:23" x14ac:dyDescent="0.3">
      <c r="F17" s="4" t="s">
        <v>54</v>
      </c>
      <c r="G17" s="5">
        <v>9.3718676204643475E-4</v>
      </c>
      <c r="Q17" s="23"/>
      <c r="R17" s="24"/>
      <c r="S17" s="25"/>
      <c r="V17" s="35">
        <v>43932</v>
      </c>
      <c r="W17" s="5">
        <v>7830</v>
      </c>
    </row>
    <row r="18" spans="6:23" x14ac:dyDescent="0.3">
      <c r="F18" s="4" t="s">
        <v>25</v>
      </c>
      <c r="G18" s="5">
        <v>2.7567488358086576E-4</v>
      </c>
      <c r="Q18" s="23"/>
      <c r="R18" s="24"/>
      <c r="S18" s="25"/>
      <c r="V18" s="35">
        <v>43933</v>
      </c>
      <c r="W18" s="5">
        <v>8380</v>
      </c>
    </row>
    <row r="19" spans="6:23" x14ac:dyDescent="0.3">
      <c r="F19" s="4" t="s">
        <v>26</v>
      </c>
      <c r="G19" s="5">
        <v>1.0352515349913104E-3</v>
      </c>
      <c r="Q19" s="23"/>
      <c r="R19" s="24"/>
      <c r="S19" s="25"/>
      <c r="V19" s="35">
        <v>43934</v>
      </c>
      <c r="W19" s="5">
        <v>9389</v>
      </c>
    </row>
    <row r="20" spans="6:23" x14ac:dyDescent="0.3">
      <c r="F20" s="4" t="s">
        <v>27</v>
      </c>
      <c r="G20" s="5">
        <v>1.1601936546784129E-3</v>
      </c>
      <c r="Q20" s="26"/>
      <c r="R20" s="27"/>
      <c r="S20" s="28"/>
      <c r="V20" s="35">
        <v>43935</v>
      </c>
      <c r="W20" s="5">
        <v>10408</v>
      </c>
    </row>
    <row r="21" spans="6:23" x14ac:dyDescent="0.3">
      <c r="F21" s="4" t="s">
        <v>57</v>
      </c>
      <c r="G21" s="5">
        <v>9.8175182481751821E-4</v>
      </c>
      <c r="V21" s="35">
        <v>43936</v>
      </c>
      <c r="W21" s="5">
        <v>11409</v>
      </c>
    </row>
    <row r="22" spans="6:23" x14ac:dyDescent="0.3">
      <c r="F22" s="4" t="s">
        <v>28</v>
      </c>
      <c r="G22" s="5">
        <v>4.2653513874024787E-3</v>
      </c>
      <c r="V22" s="35">
        <v>43937</v>
      </c>
      <c r="W22" s="5">
        <v>12341</v>
      </c>
    </row>
    <row r="23" spans="6:23" x14ac:dyDescent="0.3">
      <c r="F23" s="4" t="s">
        <v>29</v>
      </c>
      <c r="G23" s="5">
        <v>4.6111760190372677E-4</v>
      </c>
      <c r="V23" s="35">
        <v>43938</v>
      </c>
      <c r="W23" s="5">
        <v>13437</v>
      </c>
    </row>
    <row r="24" spans="6:23" x14ac:dyDescent="0.3">
      <c r="F24" s="4" t="s">
        <v>30</v>
      </c>
      <c r="G24" s="5">
        <v>5.3590529431663014E-4</v>
      </c>
      <c r="V24" s="35">
        <v>43939</v>
      </c>
      <c r="W24" s="5">
        <v>14481</v>
      </c>
    </row>
    <row r="25" spans="6:23" x14ac:dyDescent="0.3">
      <c r="F25" s="4" t="s">
        <v>31</v>
      </c>
      <c r="G25" s="5">
        <v>7.7595228739607612E-4</v>
      </c>
      <c r="V25" s="35">
        <v>43940</v>
      </c>
      <c r="W25" s="5">
        <v>16723</v>
      </c>
    </row>
    <row r="26" spans="6:23" x14ac:dyDescent="0.3">
      <c r="F26" s="4" t="s">
        <v>32</v>
      </c>
      <c r="G26" s="5">
        <v>1.5238183834986748E-3</v>
      </c>
      <c r="V26" s="35">
        <v>43941</v>
      </c>
      <c r="W26" s="5">
        <v>17147</v>
      </c>
    </row>
    <row r="27" spans="6:23" x14ac:dyDescent="0.3">
      <c r="F27" s="4" t="s">
        <v>33</v>
      </c>
      <c r="G27" s="5">
        <v>1.9636239685163954E-3</v>
      </c>
      <c r="V27" s="35">
        <v>43942</v>
      </c>
      <c r="W27" s="5">
        <v>18533</v>
      </c>
    </row>
    <row r="28" spans="6:23" x14ac:dyDescent="0.3">
      <c r="F28" s="4" t="s">
        <v>34</v>
      </c>
      <c r="G28" s="5">
        <v>9.6638770140237409E-4</v>
      </c>
      <c r="V28" s="35">
        <v>43943</v>
      </c>
      <c r="W28" s="5">
        <v>19912</v>
      </c>
    </row>
    <row r="29" spans="6:23" x14ac:dyDescent="0.3">
      <c r="F29" s="4" t="s">
        <v>35</v>
      </c>
      <c r="G29" s="5">
        <v>4.1711319076867613E-4</v>
      </c>
      <c r="V29" s="35">
        <v>43944</v>
      </c>
      <c r="W29" s="5">
        <v>20749</v>
      </c>
    </row>
    <row r="30" spans="6:23" x14ac:dyDescent="0.3">
      <c r="F30" s="4" t="s">
        <v>36</v>
      </c>
      <c r="G30" s="5">
        <v>3.2176692551722703E-3</v>
      </c>
      <c r="V30" s="35">
        <v>43945</v>
      </c>
      <c r="W30" s="5">
        <v>22995</v>
      </c>
    </row>
    <row r="31" spans="6:23" x14ac:dyDescent="0.3">
      <c r="F31" s="4" t="s">
        <v>37</v>
      </c>
      <c r="G31" s="5">
        <v>5.6698296362175308E-4</v>
      </c>
      <c r="V31" s="35">
        <v>43946</v>
      </c>
      <c r="W31" s="5">
        <v>24387</v>
      </c>
    </row>
    <row r="32" spans="6:23" x14ac:dyDescent="0.3">
      <c r="F32" s="4" t="s">
        <v>38</v>
      </c>
      <c r="G32" s="5">
        <v>6.1045884970360449E-4</v>
      </c>
      <c r="V32" s="35">
        <v>43947</v>
      </c>
      <c r="W32" s="5">
        <v>26643</v>
      </c>
    </row>
    <row r="33" spans="6:23" x14ac:dyDescent="0.3">
      <c r="F33" s="4" t="s">
        <v>39</v>
      </c>
      <c r="G33" s="5">
        <v>2.2151178311662573E-3</v>
      </c>
      <c r="V33" s="35">
        <v>43948</v>
      </c>
      <c r="W33" s="5">
        <v>27787</v>
      </c>
    </row>
    <row r="34" spans="6:23" x14ac:dyDescent="0.3">
      <c r="F34" s="4" t="s">
        <v>40</v>
      </c>
      <c r="G34" s="5">
        <v>1.0405695147811351E-3</v>
      </c>
      <c r="V34" s="35">
        <v>43949</v>
      </c>
      <c r="W34" s="5">
        <v>30513</v>
      </c>
    </row>
    <row r="35" spans="6:23" x14ac:dyDescent="0.3">
      <c r="F35" s="4" t="s">
        <v>53</v>
      </c>
      <c r="G35" s="5">
        <v>5.4767108161274728E-4</v>
      </c>
      <c r="V35" s="35">
        <v>43950</v>
      </c>
      <c r="W35" s="5">
        <v>32403</v>
      </c>
    </row>
    <row r="36" spans="6:23" x14ac:dyDescent="0.3">
      <c r="F36" s="4" t="s">
        <v>41</v>
      </c>
      <c r="G36" s="5">
        <v>1.2673122446696537E-3</v>
      </c>
      <c r="V36" s="35">
        <v>43951</v>
      </c>
      <c r="W36" s="5">
        <v>29634</v>
      </c>
    </row>
    <row r="37" spans="6:23" x14ac:dyDescent="0.3">
      <c r="F37" s="4" t="s">
        <v>42</v>
      </c>
      <c r="G37" s="5">
        <v>3.3674096236127875E-4</v>
      </c>
      <c r="V37" s="35">
        <v>43952</v>
      </c>
      <c r="W37" s="5">
        <v>30619</v>
      </c>
    </row>
    <row r="38" spans="6:23" x14ac:dyDescent="0.3">
      <c r="F38" s="4" t="s">
        <v>43</v>
      </c>
      <c r="G38" s="5">
        <v>7.5210989330866092E-4</v>
      </c>
      <c r="V38" s="35">
        <v>43953</v>
      </c>
      <c r="W38" s="5">
        <v>37706</v>
      </c>
    </row>
    <row r="39" spans="6:23" x14ac:dyDescent="0.3">
      <c r="F39" s="4" t="s">
        <v>44</v>
      </c>
      <c r="G39" s="5">
        <v>7.1064045615876615E-4</v>
      </c>
      <c r="V39" s="35">
        <v>43954</v>
      </c>
      <c r="W39" s="5">
        <v>40611</v>
      </c>
    </row>
    <row r="40" spans="6:23" x14ac:dyDescent="0.3">
      <c r="F40" s="4" t="s">
        <v>46</v>
      </c>
      <c r="G40" s="5">
        <v>4.2417118314823456E-2</v>
      </c>
      <c r="V40" s="35">
        <v>43955</v>
      </c>
      <c r="W40" s="5">
        <v>43677</v>
      </c>
    </row>
    <row r="41" spans="6:23" x14ac:dyDescent="0.3">
      <c r="V41" s="35">
        <v>43956</v>
      </c>
      <c r="W41" s="5">
        <v>47218</v>
      </c>
    </row>
    <row r="42" spans="6:23" x14ac:dyDescent="0.3">
      <c r="V42" s="35">
        <v>43957</v>
      </c>
      <c r="W42" s="5">
        <v>50486</v>
      </c>
    </row>
    <row r="43" spans="6:23" x14ac:dyDescent="0.3">
      <c r="V43" s="35">
        <v>43958</v>
      </c>
      <c r="W43" s="5">
        <v>53803</v>
      </c>
    </row>
    <row r="44" spans="6:23" x14ac:dyDescent="0.3">
      <c r="V44" s="35">
        <v>43959</v>
      </c>
      <c r="W44" s="5">
        <v>57259</v>
      </c>
    </row>
    <row r="45" spans="6:23" x14ac:dyDescent="0.3">
      <c r="V45" s="35">
        <v>43960</v>
      </c>
      <c r="W45" s="5">
        <v>60403</v>
      </c>
    </row>
    <row r="46" spans="6:23" x14ac:dyDescent="0.3">
      <c r="V46" s="35">
        <v>43961</v>
      </c>
      <c r="W46" s="5">
        <v>63878</v>
      </c>
    </row>
    <row r="47" spans="6:23" x14ac:dyDescent="0.3">
      <c r="V47" s="35">
        <v>43962</v>
      </c>
      <c r="W47" s="5">
        <v>69312</v>
      </c>
    </row>
    <row r="48" spans="6:23" x14ac:dyDescent="0.3">
      <c r="V48" s="35">
        <v>43963</v>
      </c>
      <c r="W48" s="5">
        <v>71737</v>
      </c>
    </row>
    <row r="49" spans="22:23" x14ac:dyDescent="0.3">
      <c r="V49" s="35">
        <v>43964</v>
      </c>
      <c r="W49" s="5">
        <v>74837</v>
      </c>
    </row>
    <row r="50" spans="22:23" x14ac:dyDescent="0.3">
      <c r="V50" s="35">
        <v>43965</v>
      </c>
      <c r="W50" s="5">
        <v>78722</v>
      </c>
    </row>
    <row r="51" spans="22:23" x14ac:dyDescent="0.3">
      <c r="V51" s="35">
        <v>43966</v>
      </c>
      <c r="W51" s="5">
        <v>82498</v>
      </c>
    </row>
    <row r="52" spans="22:23" x14ac:dyDescent="0.3">
      <c r="V52" s="35">
        <v>43967</v>
      </c>
      <c r="W52" s="5">
        <v>86615</v>
      </c>
    </row>
    <row r="53" spans="22:23" x14ac:dyDescent="0.3">
      <c r="V53" s="35">
        <v>43968</v>
      </c>
      <c r="W53" s="5">
        <v>92896</v>
      </c>
    </row>
    <row r="54" spans="22:23" x14ac:dyDescent="0.3">
      <c r="V54" s="35">
        <v>43969</v>
      </c>
      <c r="W54" s="5">
        <v>96359</v>
      </c>
    </row>
    <row r="55" spans="22:23" x14ac:dyDescent="0.3">
      <c r="V55" s="35">
        <v>43970</v>
      </c>
      <c r="W55" s="5">
        <v>101710</v>
      </c>
    </row>
    <row r="56" spans="22:23" x14ac:dyDescent="0.3">
      <c r="V56" s="35">
        <v>43971</v>
      </c>
      <c r="W56" s="5">
        <v>106461</v>
      </c>
    </row>
    <row r="57" spans="22:23" x14ac:dyDescent="0.3">
      <c r="V57" s="35" t="s">
        <v>46</v>
      </c>
      <c r="W57" s="5">
        <v>1758075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8116-BABB-405A-8562-B8E4DBEA032B}">
  <dimension ref="A3:S40"/>
  <sheetViews>
    <sheetView topLeftCell="L1" workbookViewId="0">
      <selection activeCell="P20" sqref="P20"/>
    </sheetView>
  </sheetViews>
  <sheetFormatPr defaultRowHeight="14.4" x14ac:dyDescent="0.3"/>
  <cols>
    <col min="1" max="1" width="37" bestFit="1" customWidth="1"/>
    <col min="2" max="2" width="16.5546875" bestFit="1" customWidth="1"/>
    <col min="3" max="3" width="14.5546875" bestFit="1" customWidth="1"/>
    <col min="4" max="4" width="16.88671875" bestFit="1" customWidth="1"/>
    <col min="5" max="7" width="13.21875" bestFit="1" customWidth="1"/>
    <col min="8" max="42" width="17.33203125" bestFit="1" customWidth="1"/>
    <col min="43" max="43" width="20.21875" bestFit="1" customWidth="1"/>
    <col min="44" max="44" width="22.109375" bestFit="1" customWidth="1"/>
  </cols>
  <sheetData>
    <row r="3" spans="1:19" x14ac:dyDescent="0.3">
      <c r="A3" s="3" t="s">
        <v>45</v>
      </c>
      <c r="B3" t="s">
        <v>138</v>
      </c>
      <c r="C3" t="s">
        <v>139</v>
      </c>
      <c r="E3" t="s">
        <v>291</v>
      </c>
      <c r="I3" s="20"/>
      <c r="J3" s="21"/>
      <c r="K3" s="22"/>
      <c r="M3" s="20"/>
      <c r="N3" s="21"/>
      <c r="O3" s="22"/>
      <c r="Q3" s="20"/>
      <c r="R3" s="21"/>
      <c r="S3" s="22"/>
    </row>
    <row r="4" spans="1:19" x14ac:dyDescent="0.3">
      <c r="A4" s="4" t="s">
        <v>56</v>
      </c>
      <c r="B4" s="5">
        <v>1</v>
      </c>
      <c r="C4" s="5">
        <v>0</v>
      </c>
      <c r="E4" s="5">
        <v>8348</v>
      </c>
      <c r="I4" s="23"/>
      <c r="J4" s="24"/>
      <c r="K4" s="25"/>
      <c r="M4" s="23"/>
      <c r="N4" s="24"/>
      <c r="O4" s="25"/>
      <c r="Q4" s="23"/>
      <c r="R4" s="24"/>
      <c r="S4" s="25"/>
    </row>
    <row r="5" spans="1:19" x14ac:dyDescent="0.3">
      <c r="A5" s="4" t="s">
        <v>14</v>
      </c>
      <c r="B5" s="5">
        <v>0.65557865557865558</v>
      </c>
      <c r="C5" s="5">
        <v>1.9404019404019403E-2</v>
      </c>
      <c r="I5" s="23"/>
      <c r="J5" s="24"/>
      <c r="K5" s="25"/>
      <c r="M5" s="23"/>
      <c r="N5" s="24"/>
      <c r="O5" s="25"/>
      <c r="Q5" s="23"/>
      <c r="R5" s="24"/>
      <c r="S5" s="25"/>
    </row>
    <row r="6" spans="1:19" x14ac:dyDescent="0.3">
      <c r="A6" s="4" t="s">
        <v>15</v>
      </c>
      <c r="B6" s="5">
        <v>0.5</v>
      </c>
      <c r="C6" s="5">
        <v>0</v>
      </c>
      <c r="I6" s="23"/>
      <c r="J6" s="24"/>
      <c r="K6" s="25"/>
      <c r="M6" s="23"/>
      <c r="N6" s="24"/>
      <c r="O6" s="25"/>
      <c r="Q6" s="23"/>
      <c r="R6" s="24"/>
      <c r="S6" s="25"/>
    </row>
    <row r="7" spans="1:19" x14ac:dyDescent="0.3">
      <c r="A7" s="4" t="s">
        <v>16</v>
      </c>
      <c r="B7" s="5">
        <v>0.11475409836065574</v>
      </c>
      <c r="C7" s="5">
        <v>7.2859744990892532E-3</v>
      </c>
      <c r="I7" s="23"/>
      <c r="J7" s="24"/>
      <c r="K7" s="25"/>
      <c r="M7" s="23"/>
      <c r="N7" s="24"/>
      <c r="O7" s="25"/>
      <c r="Q7" s="23"/>
      <c r="R7" s="24"/>
      <c r="S7" s="25"/>
    </row>
    <row r="8" spans="1:19" x14ac:dyDescent="0.3">
      <c r="A8" s="4" t="s">
        <v>17</v>
      </c>
      <c r="B8" s="5">
        <v>0.26781147241505299</v>
      </c>
      <c r="C8" s="5">
        <v>4.7497259773474606E-3</v>
      </c>
      <c r="I8" s="23"/>
      <c r="J8" s="24"/>
      <c r="K8" s="25"/>
      <c r="M8" s="23"/>
      <c r="N8" s="24"/>
      <c r="O8" s="25"/>
      <c r="Q8" s="23"/>
      <c r="R8" s="24"/>
      <c r="S8" s="25"/>
    </row>
    <row r="9" spans="1:19" x14ac:dyDescent="0.3">
      <c r="A9" s="4" t="s">
        <v>18</v>
      </c>
      <c r="B9" s="5">
        <v>0.70300751879699253</v>
      </c>
      <c r="C9" s="5">
        <v>1.5037593984962405E-2</v>
      </c>
      <c r="I9" s="23"/>
      <c r="J9" s="24"/>
      <c r="K9" s="25"/>
      <c r="M9" s="23"/>
      <c r="N9" s="24"/>
      <c r="O9" s="25"/>
      <c r="Q9" s="23"/>
      <c r="R9" s="24"/>
      <c r="S9" s="25"/>
    </row>
    <row r="10" spans="1:19" x14ac:dyDescent="0.3">
      <c r="A10" s="4" t="s">
        <v>19</v>
      </c>
      <c r="B10" s="5">
        <v>0.22945205479452055</v>
      </c>
      <c r="C10" s="5">
        <v>0</v>
      </c>
      <c r="I10" s="23"/>
      <c r="J10" s="24"/>
      <c r="K10" s="25"/>
      <c r="M10" s="23"/>
      <c r="N10" s="24"/>
      <c r="O10" s="25"/>
      <c r="Q10" s="23"/>
      <c r="R10" s="24"/>
      <c r="S10" s="25"/>
    </row>
    <row r="11" spans="1:19" x14ac:dyDescent="0.3">
      <c r="A11" s="4" t="s">
        <v>55</v>
      </c>
      <c r="B11" s="5">
        <v>0.5</v>
      </c>
      <c r="C11" s="5">
        <v>0</v>
      </c>
      <c r="I11" s="23"/>
      <c r="J11" s="24"/>
      <c r="K11" s="25"/>
      <c r="M11" s="23"/>
      <c r="N11" s="24"/>
      <c r="O11" s="25"/>
      <c r="Q11" s="23"/>
      <c r="R11" s="24"/>
      <c r="S11" s="25"/>
    </row>
    <row r="12" spans="1:19" x14ac:dyDescent="0.3">
      <c r="A12" s="4" t="s">
        <v>20</v>
      </c>
      <c r="B12" s="5">
        <v>0.48181882871984627</v>
      </c>
      <c r="C12" s="5">
        <v>1.9639934533551555E-2</v>
      </c>
      <c r="I12" s="23"/>
      <c r="J12" s="24"/>
      <c r="K12" s="25"/>
      <c r="M12" s="23"/>
      <c r="N12" s="24"/>
      <c r="O12" s="25"/>
      <c r="Q12" s="23"/>
      <c r="R12" s="24"/>
      <c r="S12" s="25"/>
    </row>
    <row r="13" spans="1:19" x14ac:dyDescent="0.3">
      <c r="A13" s="4" t="s">
        <v>21</v>
      </c>
      <c r="B13" s="5">
        <v>0.28358208955223879</v>
      </c>
      <c r="C13" s="5">
        <v>0</v>
      </c>
      <c r="I13" s="23"/>
      <c r="J13" s="24"/>
      <c r="K13" s="25"/>
      <c r="M13" s="23"/>
      <c r="N13" s="24"/>
      <c r="O13" s="25"/>
      <c r="Q13" s="23"/>
      <c r="R13" s="24"/>
      <c r="S13" s="25"/>
    </row>
    <row r="14" spans="1:19" x14ac:dyDescent="0.3">
      <c r="A14" s="4" t="s">
        <v>22</v>
      </c>
      <c r="B14" s="5">
        <v>0.45866740392590544</v>
      </c>
      <c r="C14" s="5">
        <v>6.1376831628421342E-2</v>
      </c>
      <c r="I14" s="23"/>
      <c r="J14" s="24"/>
      <c r="K14" s="25"/>
      <c r="M14" s="23"/>
      <c r="N14" s="24"/>
      <c r="O14" s="25"/>
      <c r="Q14" s="23"/>
      <c r="R14" s="24"/>
      <c r="S14" s="25"/>
    </row>
    <row r="15" spans="1:19" x14ac:dyDescent="0.3">
      <c r="A15" s="4" t="s">
        <v>23</v>
      </c>
      <c r="B15" s="5">
        <v>0.6611706512778236</v>
      </c>
      <c r="C15" s="5">
        <v>1.3190436933223413E-2</v>
      </c>
      <c r="I15" s="23"/>
      <c r="J15" s="24"/>
      <c r="K15" s="25"/>
      <c r="M15" s="23"/>
      <c r="N15" s="24"/>
      <c r="O15" s="25"/>
      <c r="Q15" s="23"/>
      <c r="R15" s="24"/>
      <c r="S15" s="25"/>
    </row>
    <row r="16" spans="1:19" x14ac:dyDescent="0.3">
      <c r="A16" s="4" t="s">
        <v>24</v>
      </c>
      <c r="B16" s="5">
        <v>0.28251121076233182</v>
      </c>
      <c r="C16" s="5">
        <v>1.7937219730941704E-2</v>
      </c>
      <c r="I16" s="23"/>
      <c r="J16" s="24"/>
      <c r="K16" s="25"/>
      <c r="M16" s="23"/>
      <c r="N16" s="24"/>
      <c r="O16" s="25"/>
      <c r="Q16" s="23"/>
      <c r="R16" s="24"/>
      <c r="S16" s="25"/>
    </row>
    <row r="17" spans="1:19" x14ac:dyDescent="0.3">
      <c r="A17" s="4" t="s">
        <v>54</v>
      </c>
      <c r="B17" s="5">
        <v>0.48501199040767384</v>
      </c>
      <c r="C17" s="5">
        <v>1.3788968824940047E-2</v>
      </c>
      <c r="I17" s="23"/>
      <c r="J17" s="24"/>
      <c r="K17" s="25"/>
      <c r="M17" s="23"/>
      <c r="N17" s="24"/>
      <c r="O17" s="25"/>
      <c r="Q17" s="23"/>
      <c r="R17" s="24"/>
      <c r="S17" s="25"/>
    </row>
    <row r="18" spans="1:19" x14ac:dyDescent="0.3">
      <c r="A18" s="4" t="s">
        <v>25</v>
      </c>
      <c r="B18" s="5">
        <v>0.36543209876543209</v>
      </c>
      <c r="C18" s="5">
        <v>9.876543209876543E-3</v>
      </c>
      <c r="I18" s="23"/>
      <c r="J18" s="24"/>
      <c r="K18" s="25"/>
      <c r="M18" s="23"/>
      <c r="N18" s="24"/>
      <c r="O18" s="25"/>
      <c r="Q18" s="23"/>
      <c r="R18" s="24"/>
      <c r="S18" s="25"/>
    </row>
    <row r="19" spans="1:19" x14ac:dyDescent="0.3">
      <c r="A19" s="4" t="s">
        <v>26</v>
      </c>
      <c r="B19" s="5">
        <v>0.32309807516040329</v>
      </c>
      <c r="C19" s="5">
        <v>2.0164986251145739E-2</v>
      </c>
      <c r="I19" s="23"/>
      <c r="J19" s="24"/>
      <c r="K19" s="25"/>
      <c r="M19" s="23"/>
      <c r="N19" s="24"/>
      <c r="O19" s="25"/>
      <c r="Q19" s="23"/>
      <c r="R19" s="24"/>
      <c r="S19" s="25"/>
    </row>
    <row r="20" spans="1:19" x14ac:dyDescent="0.3">
      <c r="A20" s="4" t="s">
        <v>27</v>
      </c>
      <c r="B20" s="5">
        <v>0.59308807134894093</v>
      </c>
      <c r="C20" s="5">
        <v>6.688963210702341E-3</v>
      </c>
      <c r="I20" s="26"/>
      <c r="J20" s="27"/>
      <c r="K20" s="28"/>
      <c r="M20" s="26"/>
      <c r="N20" s="27"/>
      <c r="O20" s="28"/>
      <c r="Q20" s="26"/>
      <c r="R20" s="27"/>
      <c r="S20" s="28"/>
    </row>
    <row r="21" spans="1:19" x14ac:dyDescent="0.3">
      <c r="A21" s="4" t="s">
        <v>57</v>
      </c>
      <c r="B21" s="5">
        <v>0.81132075471698117</v>
      </c>
      <c r="C21" s="5">
        <v>0</v>
      </c>
    </row>
    <row r="22" spans="1:19" x14ac:dyDescent="0.3">
      <c r="A22" s="4" t="s">
        <v>28</v>
      </c>
      <c r="B22" s="5">
        <v>0</v>
      </c>
      <c r="C22" s="5">
        <v>0</v>
      </c>
    </row>
    <row r="23" spans="1:19" x14ac:dyDescent="0.3">
      <c r="A23" s="4" t="s">
        <v>29</v>
      </c>
      <c r="B23" s="5">
        <v>0.5206298294211984</v>
      </c>
      <c r="C23" s="5">
        <v>4.3738154249890651E-2</v>
      </c>
    </row>
    <row r="24" spans="1:19" x14ac:dyDescent="0.3">
      <c r="A24" s="4" t="s">
        <v>30</v>
      </c>
      <c r="B24" s="5">
        <v>0.2997322801754419</v>
      </c>
      <c r="C24" s="5">
        <v>3.218334061176828E-2</v>
      </c>
    </row>
    <row r="25" spans="1:19" x14ac:dyDescent="0.3">
      <c r="A25" s="4" t="s">
        <v>31</v>
      </c>
      <c r="B25" s="5">
        <v>0.1111111111111111</v>
      </c>
      <c r="C25" s="5">
        <v>0</v>
      </c>
    </row>
    <row r="26" spans="1:19" x14ac:dyDescent="0.3">
      <c r="A26" s="4" t="s">
        <v>32</v>
      </c>
      <c r="B26" s="5">
        <v>0.8</v>
      </c>
      <c r="C26" s="5">
        <v>6.6666666666666666E-2</v>
      </c>
    </row>
    <row r="27" spans="1:19" x14ac:dyDescent="0.3">
      <c r="A27" s="4" t="s">
        <v>33</v>
      </c>
      <c r="B27" s="5">
        <v>1</v>
      </c>
      <c r="C27" s="5">
        <v>0</v>
      </c>
    </row>
    <row r="28" spans="1:19" x14ac:dyDescent="0.3">
      <c r="A28" s="4" t="s">
        <v>34</v>
      </c>
      <c r="B28" s="5">
        <v>0</v>
      </c>
      <c r="C28" s="5">
        <v>0</v>
      </c>
    </row>
    <row r="29" spans="1:19" x14ac:dyDescent="0.3">
      <c r="A29" s="4" t="s">
        <v>35</v>
      </c>
      <c r="B29" s="5">
        <v>0.45132127955493739</v>
      </c>
      <c r="C29" s="5">
        <v>4.8678720445062586E-3</v>
      </c>
    </row>
    <row r="30" spans="1:19" x14ac:dyDescent="0.3">
      <c r="A30" s="4" t="s">
        <v>36</v>
      </c>
      <c r="B30" s="5">
        <v>0.34693877551020408</v>
      </c>
      <c r="C30" s="5">
        <v>0</v>
      </c>
    </row>
    <row r="31" spans="1:19" x14ac:dyDescent="0.3">
      <c r="A31" s="4" t="s">
        <v>37</v>
      </c>
      <c r="B31" s="5">
        <v>0.91926958193176356</v>
      </c>
      <c r="C31" s="5">
        <v>1.9221528111484865E-2</v>
      </c>
    </row>
    <row r="32" spans="1:19" x14ac:dyDescent="0.3">
      <c r="A32" s="4" t="s">
        <v>38</v>
      </c>
      <c r="B32" s="5">
        <v>0.55561643835616437</v>
      </c>
      <c r="C32" s="5">
        <v>2.2876712328767122E-2</v>
      </c>
    </row>
    <row r="33" spans="1:3" x14ac:dyDescent="0.3">
      <c r="A33" s="4" t="s">
        <v>39</v>
      </c>
      <c r="B33" s="5">
        <v>0</v>
      </c>
      <c r="C33" s="5">
        <v>0</v>
      </c>
    </row>
    <row r="34" spans="1:3" x14ac:dyDescent="0.3">
      <c r="A34" s="4" t="s">
        <v>40</v>
      </c>
      <c r="B34" s="5">
        <v>0.51112281934199744</v>
      </c>
      <c r="C34" s="5">
        <v>6.9663973773562817E-3</v>
      </c>
    </row>
    <row r="35" spans="1:3" x14ac:dyDescent="0.3">
      <c r="A35" s="4" t="s">
        <v>70</v>
      </c>
      <c r="B35" s="5">
        <v>0.60624999999999996</v>
      </c>
      <c r="C35" s="5">
        <v>2.9166666666666667E-2</v>
      </c>
    </row>
    <row r="36" spans="1:3" x14ac:dyDescent="0.3">
      <c r="A36" s="4" t="s">
        <v>41</v>
      </c>
      <c r="B36" s="5">
        <v>0.83333333333333337</v>
      </c>
      <c r="C36" s="5">
        <v>0</v>
      </c>
    </row>
    <row r="37" spans="1:3" x14ac:dyDescent="0.3">
      <c r="A37" s="4" t="s">
        <v>42</v>
      </c>
      <c r="B37" s="5">
        <v>0.56333692473449282</v>
      </c>
      <c r="C37" s="5">
        <v>2.6012005541018932E-2</v>
      </c>
    </row>
    <row r="38" spans="1:3" x14ac:dyDescent="0.3">
      <c r="A38" s="4" t="s">
        <v>43</v>
      </c>
      <c r="B38" s="5">
        <v>0.166189111747851</v>
      </c>
      <c r="C38" s="5">
        <v>1.1461318051575931E-2</v>
      </c>
    </row>
    <row r="39" spans="1:3" x14ac:dyDescent="0.3">
      <c r="A39" s="4" t="s">
        <v>44</v>
      </c>
      <c r="B39" s="5">
        <v>0.37054507337526205</v>
      </c>
      <c r="C39" s="5">
        <v>7.2851153039832278E-2</v>
      </c>
    </row>
    <row r="40" spans="1:3" x14ac:dyDescent="0.3">
      <c r="A40" s="4" t="s">
        <v>46</v>
      </c>
      <c r="B40" s="5">
        <v>16.771701533177211</v>
      </c>
      <c r="C40" s="5">
        <v>0.54515301287775508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A3AC9-0665-4CA9-8C5A-E6B8049431F8}">
  <dimension ref="A3:C20"/>
  <sheetViews>
    <sheetView workbookViewId="0">
      <selection activeCell="A3" sqref="A3"/>
    </sheetView>
  </sheetViews>
  <sheetFormatPr defaultRowHeight="14.4" x14ac:dyDescent="0.3"/>
  <sheetData>
    <row r="3" spans="1:3" x14ac:dyDescent="0.3">
      <c r="A3" s="20"/>
      <c r="B3" s="21"/>
      <c r="C3" s="22"/>
    </row>
    <row r="4" spans="1:3" x14ac:dyDescent="0.3">
      <c r="A4" s="23"/>
      <c r="B4" s="24"/>
      <c r="C4" s="25"/>
    </row>
    <row r="5" spans="1:3" x14ac:dyDescent="0.3">
      <c r="A5" s="23"/>
      <c r="B5" s="24"/>
      <c r="C5" s="25"/>
    </row>
    <row r="6" spans="1:3" x14ac:dyDescent="0.3">
      <c r="A6" s="23"/>
      <c r="B6" s="24"/>
      <c r="C6" s="25"/>
    </row>
    <row r="7" spans="1:3" x14ac:dyDescent="0.3">
      <c r="A7" s="23"/>
      <c r="B7" s="24"/>
      <c r="C7" s="25"/>
    </row>
    <row r="8" spans="1:3" x14ac:dyDescent="0.3">
      <c r="A8" s="23"/>
      <c r="B8" s="24"/>
      <c r="C8" s="25"/>
    </row>
    <row r="9" spans="1:3" x14ac:dyDescent="0.3">
      <c r="A9" s="23"/>
      <c r="B9" s="24"/>
      <c r="C9" s="25"/>
    </row>
    <row r="10" spans="1:3" x14ac:dyDescent="0.3">
      <c r="A10" s="23"/>
      <c r="B10" s="24"/>
      <c r="C10" s="25"/>
    </row>
    <row r="11" spans="1:3" x14ac:dyDescent="0.3">
      <c r="A11" s="23"/>
      <c r="B11" s="24"/>
      <c r="C11" s="25"/>
    </row>
    <row r="12" spans="1:3" x14ac:dyDescent="0.3">
      <c r="A12" s="23"/>
      <c r="B12" s="24"/>
      <c r="C12" s="25"/>
    </row>
    <row r="13" spans="1:3" x14ac:dyDescent="0.3">
      <c r="A13" s="23"/>
      <c r="B13" s="24"/>
      <c r="C13" s="25"/>
    </row>
    <row r="14" spans="1:3" x14ac:dyDescent="0.3">
      <c r="A14" s="23"/>
      <c r="B14" s="24"/>
      <c r="C14" s="25"/>
    </row>
    <row r="15" spans="1:3" x14ac:dyDescent="0.3">
      <c r="A15" s="23"/>
      <c r="B15" s="24"/>
      <c r="C15" s="25"/>
    </row>
    <row r="16" spans="1:3" x14ac:dyDescent="0.3">
      <c r="A16" s="23"/>
      <c r="B16" s="24"/>
      <c r="C16" s="25"/>
    </row>
    <row r="17" spans="1:3" x14ac:dyDescent="0.3">
      <c r="A17" s="23"/>
      <c r="B17" s="24"/>
      <c r="C17" s="25"/>
    </row>
    <row r="18" spans="1:3" x14ac:dyDescent="0.3">
      <c r="A18" s="23"/>
      <c r="B18" s="24"/>
      <c r="C18" s="25"/>
    </row>
    <row r="19" spans="1:3" x14ac:dyDescent="0.3">
      <c r="A19" s="23"/>
      <c r="B19" s="24"/>
      <c r="C19" s="25"/>
    </row>
    <row r="20" spans="1:3" x14ac:dyDescent="0.3">
      <c r="A20" s="26"/>
      <c r="B20" s="27"/>
      <c r="C20" s="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0A6EC-6EEC-496E-B655-E2AF3DF72CD1}">
  <dimension ref="A3:C20"/>
  <sheetViews>
    <sheetView workbookViewId="0">
      <selection activeCell="C3" sqref="C3"/>
    </sheetView>
  </sheetViews>
  <sheetFormatPr defaultRowHeight="14.4" x14ac:dyDescent="0.3"/>
  <sheetData>
    <row r="3" spans="1:3" x14ac:dyDescent="0.3">
      <c r="A3" s="20"/>
      <c r="B3" s="21"/>
      <c r="C3" s="22"/>
    </row>
    <row r="4" spans="1:3" x14ac:dyDescent="0.3">
      <c r="A4" s="23"/>
      <c r="B4" s="24"/>
      <c r="C4" s="25"/>
    </row>
    <row r="5" spans="1:3" x14ac:dyDescent="0.3">
      <c r="A5" s="23"/>
      <c r="B5" s="24"/>
      <c r="C5" s="25"/>
    </row>
    <row r="6" spans="1:3" x14ac:dyDescent="0.3">
      <c r="A6" s="23"/>
      <c r="B6" s="24"/>
      <c r="C6" s="25"/>
    </row>
    <row r="7" spans="1:3" x14ac:dyDescent="0.3">
      <c r="A7" s="23"/>
      <c r="B7" s="24"/>
      <c r="C7" s="25"/>
    </row>
    <row r="8" spans="1:3" x14ac:dyDescent="0.3">
      <c r="A8" s="23"/>
      <c r="B8" s="24"/>
      <c r="C8" s="25"/>
    </row>
    <row r="9" spans="1:3" x14ac:dyDescent="0.3">
      <c r="A9" s="23"/>
      <c r="B9" s="24"/>
      <c r="C9" s="25"/>
    </row>
    <row r="10" spans="1:3" x14ac:dyDescent="0.3">
      <c r="A10" s="23"/>
      <c r="B10" s="24"/>
      <c r="C10" s="25"/>
    </row>
    <row r="11" spans="1:3" x14ac:dyDescent="0.3">
      <c r="A11" s="23"/>
      <c r="B11" s="24"/>
      <c r="C11" s="25"/>
    </row>
    <row r="12" spans="1:3" x14ac:dyDescent="0.3">
      <c r="A12" s="23"/>
      <c r="B12" s="24"/>
      <c r="C12" s="25"/>
    </row>
    <row r="13" spans="1:3" x14ac:dyDescent="0.3">
      <c r="A13" s="23"/>
      <c r="B13" s="24"/>
      <c r="C13" s="25"/>
    </row>
    <row r="14" spans="1:3" x14ac:dyDescent="0.3">
      <c r="A14" s="23"/>
      <c r="B14" s="24"/>
      <c r="C14" s="25"/>
    </row>
    <row r="15" spans="1:3" x14ac:dyDescent="0.3">
      <c r="A15" s="23"/>
      <c r="B15" s="24"/>
      <c r="C15" s="25"/>
    </row>
    <row r="16" spans="1:3" x14ac:dyDescent="0.3">
      <c r="A16" s="23"/>
      <c r="B16" s="24"/>
      <c r="C16" s="25"/>
    </row>
    <row r="17" spans="1:3" x14ac:dyDescent="0.3">
      <c r="A17" s="23"/>
      <c r="B17" s="24"/>
      <c r="C17" s="25"/>
    </row>
    <row r="18" spans="1:3" x14ac:dyDescent="0.3">
      <c r="A18" s="23"/>
      <c r="B18" s="24"/>
      <c r="C18" s="25"/>
    </row>
    <row r="19" spans="1:3" x14ac:dyDescent="0.3">
      <c r="A19" s="23"/>
      <c r="B19" s="24"/>
      <c r="C19" s="25"/>
    </row>
    <row r="20" spans="1:3" x14ac:dyDescent="0.3">
      <c r="A20" s="26"/>
      <c r="B20" s="27"/>
      <c r="C20" s="2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E7CE6-4B6A-4C26-ACF6-FC5727302151}">
  <dimension ref="A3:D38"/>
  <sheetViews>
    <sheetView workbookViewId="0">
      <selection activeCell="D3" sqref="D3"/>
    </sheetView>
  </sheetViews>
  <sheetFormatPr defaultRowHeight="14.4" x14ac:dyDescent="0.3"/>
  <cols>
    <col min="1" max="1" width="12.5546875" bestFit="1" customWidth="1"/>
    <col min="2" max="2" width="9.77734375" bestFit="1" customWidth="1"/>
    <col min="3" max="3" width="9.33203125" bestFit="1" customWidth="1"/>
    <col min="4" max="4" width="7.109375" bestFit="1" customWidth="1"/>
  </cols>
  <sheetData>
    <row r="3" spans="1:4" x14ac:dyDescent="0.3">
      <c r="A3" s="3" t="s">
        <v>45</v>
      </c>
      <c r="B3" t="s">
        <v>293</v>
      </c>
      <c r="C3" t="s">
        <v>294</v>
      </c>
      <c r="D3" t="s">
        <v>295</v>
      </c>
    </row>
    <row r="4" spans="1:4" x14ac:dyDescent="0.3">
      <c r="A4" s="4">
        <v>1</v>
      </c>
      <c r="B4" s="5">
        <v>1</v>
      </c>
      <c r="C4" s="5">
        <v>0</v>
      </c>
      <c r="D4" s="5">
        <v>0</v>
      </c>
    </row>
    <row r="5" spans="1:4" x14ac:dyDescent="0.3">
      <c r="A5" s="4">
        <v>2</v>
      </c>
      <c r="B5" s="5">
        <v>1</v>
      </c>
      <c r="C5" s="5">
        <v>1</v>
      </c>
      <c r="D5" s="5">
        <v>0</v>
      </c>
    </row>
    <row r="6" spans="1:4" x14ac:dyDescent="0.3">
      <c r="A6" s="4">
        <v>3</v>
      </c>
      <c r="B6" s="5">
        <v>7</v>
      </c>
      <c r="C6" s="5">
        <v>2</v>
      </c>
      <c r="D6" s="5">
        <v>0</v>
      </c>
    </row>
    <row r="7" spans="1:4" x14ac:dyDescent="0.3">
      <c r="A7" s="4">
        <v>28</v>
      </c>
      <c r="B7" s="5">
        <v>15</v>
      </c>
      <c r="C7" s="5">
        <v>12</v>
      </c>
      <c r="D7" s="5">
        <v>1</v>
      </c>
    </row>
    <row r="8" spans="1:4" x14ac:dyDescent="0.3">
      <c r="A8" s="4">
        <v>40</v>
      </c>
      <c r="B8" s="5">
        <v>36</v>
      </c>
      <c r="C8" s="5">
        <v>4</v>
      </c>
      <c r="D8" s="5">
        <v>0</v>
      </c>
    </row>
    <row r="9" spans="1:4" x14ac:dyDescent="0.3">
      <c r="A9" s="4">
        <v>66</v>
      </c>
      <c r="B9" s="5">
        <v>82</v>
      </c>
      <c r="C9" s="5">
        <v>50</v>
      </c>
      <c r="D9" s="5">
        <v>0</v>
      </c>
    </row>
    <row r="10" spans="1:4" x14ac:dyDescent="0.3">
      <c r="A10" s="4">
        <v>86</v>
      </c>
      <c r="B10" s="5">
        <v>67</v>
      </c>
      <c r="C10" s="5">
        <v>19</v>
      </c>
      <c r="D10" s="5">
        <v>0</v>
      </c>
    </row>
    <row r="11" spans="1:4" x14ac:dyDescent="0.3">
      <c r="A11" s="4">
        <v>96</v>
      </c>
      <c r="B11" s="5">
        <v>53</v>
      </c>
      <c r="C11" s="5">
        <v>43</v>
      </c>
      <c r="D11" s="5">
        <v>0</v>
      </c>
    </row>
    <row r="12" spans="1:4" x14ac:dyDescent="0.3">
      <c r="A12" s="4">
        <v>290</v>
      </c>
      <c r="B12" s="5">
        <v>223</v>
      </c>
      <c r="C12" s="5">
        <v>63</v>
      </c>
      <c r="D12" s="5">
        <v>4</v>
      </c>
    </row>
    <row r="13" spans="1:4" x14ac:dyDescent="0.3">
      <c r="A13" s="4">
        <v>359</v>
      </c>
      <c r="B13" s="5">
        <v>292</v>
      </c>
      <c r="C13" s="5">
        <v>67</v>
      </c>
      <c r="D13" s="5">
        <v>0</v>
      </c>
    </row>
    <row r="14" spans="1:4" x14ac:dyDescent="0.3">
      <c r="A14" s="4">
        <v>363</v>
      </c>
      <c r="B14" s="5">
        <v>198</v>
      </c>
      <c r="C14" s="5">
        <v>165</v>
      </c>
      <c r="D14" s="5">
        <v>0</v>
      </c>
    </row>
    <row r="15" spans="1:4" x14ac:dyDescent="0.3">
      <c r="A15" s="4">
        <v>411</v>
      </c>
      <c r="B15" s="5">
        <v>349</v>
      </c>
      <c r="C15" s="5">
        <v>58</v>
      </c>
      <c r="D15" s="5">
        <v>4</v>
      </c>
    </row>
    <row r="16" spans="1:4" x14ac:dyDescent="0.3">
      <c r="A16" s="4">
        <v>457</v>
      </c>
      <c r="B16" s="5">
        <v>266</v>
      </c>
      <c r="C16" s="5">
        <v>187</v>
      </c>
      <c r="D16" s="5">
        <v>4</v>
      </c>
    </row>
    <row r="17" spans="1:4" x14ac:dyDescent="0.3">
      <c r="A17" s="4">
        <v>557</v>
      </c>
      <c r="B17" s="5">
        <v>405</v>
      </c>
      <c r="C17" s="5">
        <v>148</v>
      </c>
      <c r="D17" s="5">
        <v>4</v>
      </c>
    </row>
    <row r="18" spans="1:4" x14ac:dyDescent="0.3">
      <c r="A18" s="4">
        <v>616</v>
      </c>
      <c r="B18" s="5">
        <v>549</v>
      </c>
      <c r="C18" s="5">
        <v>63</v>
      </c>
      <c r="D18" s="5">
        <v>4</v>
      </c>
    </row>
    <row r="19" spans="1:4" x14ac:dyDescent="0.3">
      <c r="A19" s="4">
        <v>1435</v>
      </c>
      <c r="B19" s="5">
        <v>897</v>
      </c>
      <c r="C19" s="5">
        <v>532</v>
      </c>
      <c r="D19" s="5">
        <v>6</v>
      </c>
    </row>
    <row r="20" spans="1:4" x14ac:dyDescent="0.3">
      <c r="A20" s="4">
        <v>2031</v>
      </c>
      <c r="B20" s="5">
        <v>1213</v>
      </c>
      <c r="C20" s="5">
        <v>802</v>
      </c>
      <c r="D20" s="5">
        <v>16</v>
      </c>
    </row>
    <row r="21" spans="1:4" x14ac:dyDescent="0.3">
      <c r="A21" s="4">
        <v>2094</v>
      </c>
      <c r="B21" s="5">
        <v>1438</v>
      </c>
      <c r="C21" s="5">
        <v>649</v>
      </c>
      <c r="D21" s="5">
        <v>7</v>
      </c>
    </row>
    <row r="22" spans="1:4" x14ac:dyDescent="0.3">
      <c r="A22" s="4">
        <v>2500</v>
      </c>
      <c r="B22" s="5">
        <v>1668</v>
      </c>
      <c r="C22" s="5">
        <v>809</v>
      </c>
      <c r="D22" s="5">
        <v>23</v>
      </c>
    </row>
    <row r="23" spans="1:4" x14ac:dyDescent="0.3">
      <c r="A23" s="4">
        <v>2931</v>
      </c>
      <c r="B23" s="5">
        <v>2182</v>
      </c>
      <c r="C23" s="5">
        <v>705</v>
      </c>
      <c r="D23" s="5">
        <v>44</v>
      </c>
    </row>
    <row r="24" spans="1:4" x14ac:dyDescent="0.3">
      <c r="A24" s="4">
        <v>2970</v>
      </c>
      <c r="B24" s="5">
        <v>2970</v>
      </c>
      <c r="C24" s="5">
        <v>0</v>
      </c>
      <c r="D24" s="5">
        <v>0</v>
      </c>
    </row>
    <row r="25" spans="1:4" x14ac:dyDescent="0.3">
      <c r="A25" s="4">
        <v>3140</v>
      </c>
      <c r="B25" s="5">
        <v>1920</v>
      </c>
      <c r="C25" s="5">
        <v>1164</v>
      </c>
      <c r="D25" s="5">
        <v>56</v>
      </c>
    </row>
    <row r="26" spans="1:4" x14ac:dyDescent="0.3">
      <c r="A26" s="4">
        <v>3483</v>
      </c>
      <c r="B26" s="5">
        <v>2737</v>
      </c>
      <c r="C26" s="5">
        <v>733</v>
      </c>
      <c r="D26" s="5">
        <v>13</v>
      </c>
    </row>
    <row r="27" spans="1:4" x14ac:dyDescent="0.3">
      <c r="A27" s="4">
        <v>4034</v>
      </c>
      <c r="B27" s="5">
        <v>2081</v>
      </c>
      <c r="C27" s="5">
        <v>1913</v>
      </c>
      <c r="D27" s="5">
        <v>40</v>
      </c>
    </row>
    <row r="28" spans="1:4" x14ac:dyDescent="0.3">
      <c r="A28" s="4">
        <v>4834</v>
      </c>
      <c r="B28" s="5">
        <v>2886</v>
      </c>
      <c r="C28" s="5">
        <v>1892</v>
      </c>
      <c r="D28" s="5">
        <v>56</v>
      </c>
    </row>
    <row r="29" spans="1:4" x14ac:dyDescent="0.3">
      <c r="A29" s="4">
        <v>5508</v>
      </c>
      <c r="B29" s="5">
        <v>3816</v>
      </c>
      <c r="C29" s="5">
        <v>1414</v>
      </c>
      <c r="D29" s="5">
        <v>278</v>
      </c>
    </row>
    <row r="30" spans="1:4" x14ac:dyDescent="0.3">
      <c r="A30" s="4">
        <v>10326</v>
      </c>
      <c r="B30" s="5">
        <v>6497</v>
      </c>
      <c r="C30" s="5">
        <v>3660</v>
      </c>
      <c r="D30" s="5">
        <v>169</v>
      </c>
    </row>
    <row r="31" spans="1:4" x14ac:dyDescent="0.3">
      <c r="A31" s="4">
        <v>10730</v>
      </c>
      <c r="B31" s="5">
        <v>6859</v>
      </c>
      <c r="C31" s="5">
        <v>3571</v>
      </c>
      <c r="D31" s="5">
        <v>300</v>
      </c>
    </row>
    <row r="32" spans="1:4" x14ac:dyDescent="0.3">
      <c r="A32" s="4">
        <v>11523</v>
      </c>
      <c r="B32" s="5">
        <v>7300</v>
      </c>
      <c r="C32" s="5">
        <v>4056</v>
      </c>
      <c r="D32" s="5">
        <v>167</v>
      </c>
    </row>
    <row r="33" spans="1:4" x14ac:dyDescent="0.3">
      <c r="A33" s="4">
        <v>21100</v>
      </c>
      <c r="B33" s="5">
        <v>14053</v>
      </c>
      <c r="C33" s="5">
        <v>6771</v>
      </c>
      <c r="D33" s="5">
        <v>276</v>
      </c>
    </row>
    <row r="34" spans="1:4" x14ac:dyDescent="0.3">
      <c r="A34" s="4">
        <v>21992</v>
      </c>
      <c r="B34" s="5">
        <v>14468</v>
      </c>
      <c r="C34" s="5">
        <v>6636</v>
      </c>
      <c r="D34" s="5">
        <v>888</v>
      </c>
    </row>
    <row r="35" spans="1:4" x14ac:dyDescent="0.3">
      <c r="A35" s="4">
        <v>25932</v>
      </c>
      <c r="B35" s="5">
        <v>17082</v>
      </c>
      <c r="C35" s="5">
        <v>8731</v>
      </c>
      <c r="D35" s="5">
        <v>119</v>
      </c>
    </row>
    <row r="36" spans="1:4" x14ac:dyDescent="0.3">
      <c r="A36" s="4">
        <v>70148</v>
      </c>
      <c r="B36" s="5">
        <v>52667</v>
      </c>
      <c r="C36" s="5">
        <v>15786</v>
      </c>
      <c r="D36" s="5">
        <v>1695</v>
      </c>
    </row>
    <row r="37" spans="1:4" x14ac:dyDescent="0.3">
      <c r="A37" s="4">
        <v>210158</v>
      </c>
      <c r="B37" s="5">
        <v>145278</v>
      </c>
      <c r="C37" s="5">
        <v>60706</v>
      </c>
      <c r="D37" s="5">
        <v>4174</v>
      </c>
    </row>
    <row r="38" spans="1:4" x14ac:dyDescent="0.3">
      <c r="A38" s="4" t="s">
        <v>46</v>
      </c>
      <c r="B38" s="5">
        <v>290556</v>
      </c>
      <c r="C38" s="5">
        <v>121412</v>
      </c>
      <c r="D38" s="5">
        <v>8348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Z1235"/>
  <sheetViews>
    <sheetView topLeftCell="P14" zoomScale="78" zoomScaleNormal="115" workbookViewId="0">
      <selection activeCell="W38" sqref="W38"/>
    </sheetView>
  </sheetViews>
  <sheetFormatPr defaultRowHeight="14.4" x14ac:dyDescent="0.3"/>
  <cols>
    <col min="2" max="2" width="37" bestFit="1" customWidth="1"/>
    <col min="3" max="3" width="15.88671875" style="8" bestFit="1" customWidth="1"/>
    <col min="4" max="4" width="17.77734375" style="8" customWidth="1"/>
    <col min="5" max="5" width="18.6640625" style="8" customWidth="1"/>
    <col min="6" max="6" width="17.33203125" style="8" customWidth="1"/>
    <col min="7" max="7" width="26.6640625" style="31" bestFit="1" customWidth="1"/>
    <col min="8" max="8" width="27" bestFit="1" customWidth="1"/>
    <col min="9" max="9" width="27.88671875" bestFit="1" customWidth="1"/>
    <col min="10" max="10" width="27.88671875" customWidth="1"/>
    <col min="11" max="12" width="23.109375" customWidth="1"/>
    <col min="13" max="13" width="10.33203125" style="54" bestFit="1" customWidth="1"/>
    <col min="14" max="14" width="37" style="8" bestFit="1" customWidth="1"/>
    <col min="15" max="15" width="14.109375" style="8" customWidth="1"/>
    <col min="16" max="16" width="10.33203125" style="8" customWidth="1"/>
    <col min="17" max="17" width="9.44140625" style="8" customWidth="1"/>
    <col min="19" max="19" width="13.21875" customWidth="1"/>
    <col min="20" max="20" width="15.33203125" customWidth="1"/>
    <col min="23" max="23" width="37.33203125" bestFit="1" customWidth="1"/>
    <col min="24" max="24" width="8.88671875" customWidth="1"/>
    <col min="25" max="25" width="12.33203125" bestFit="1" customWidth="1"/>
    <col min="27" max="27" width="11.77734375" bestFit="1" customWidth="1"/>
    <col min="28" max="28" width="15.109375" bestFit="1" customWidth="1"/>
    <col min="29" max="31" width="15.109375" customWidth="1"/>
    <col min="32" max="33" width="11.5546875" bestFit="1" customWidth="1"/>
    <col min="34" max="34" width="14.5546875" bestFit="1" customWidth="1"/>
    <col min="35" max="35" width="9.88671875" bestFit="1" customWidth="1"/>
    <col min="40" max="40" width="11.5546875" bestFit="1" customWidth="1"/>
    <col min="41" max="41" width="11.109375" bestFit="1" customWidth="1"/>
    <col min="42" max="42" width="10.5546875" bestFit="1" customWidth="1"/>
    <col min="50" max="50" width="11.77734375" bestFit="1" customWidth="1"/>
    <col min="52" max="52" width="15.109375" customWidth="1"/>
    <col min="55" max="55" width="8.88671875" customWidth="1"/>
  </cols>
  <sheetData>
    <row r="1" spans="1:52" x14ac:dyDescent="0.3">
      <c r="A1" t="s">
        <v>0</v>
      </c>
      <c r="B1" t="s">
        <v>49</v>
      </c>
      <c r="C1" s="8" t="s">
        <v>50</v>
      </c>
      <c r="D1" s="8" t="s">
        <v>51</v>
      </c>
      <c r="E1" s="8" t="s">
        <v>52</v>
      </c>
      <c r="F1" s="8" t="s">
        <v>61</v>
      </c>
      <c r="G1" s="30" t="s">
        <v>62</v>
      </c>
      <c r="H1" s="6" t="s">
        <v>64</v>
      </c>
      <c r="I1" s="6" t="s">
        <v>63</v>
      </c>
      <c r="J1" s="9" t="s">
        <v>60</v>
      </c>
      <c r="K1" s="9" t="s">
        <v>58</v>
      </c>
      <c r="L1" s="9"/>
      <c r="M1" s="54" t="s">
        <v>65</v>
      </c>
      <c r="N1" s="8" t="s">
        <v>66</v>
      </c>
      <c r="O1" s="8" t="s">
        <v>67</v>
      </c>
      <c r="P1" s="8" t="s">
        <v>68</v>
      </c>
      <c r="Q1" s="8" t="s">
        <v>69</v>
      </c>
      <c r="S1" s="19"/>
      <c r="T1" s="19"/>
    </row>
    <row r="2" spans="1:52" x14ac:dyDescent="0.3">
      <c r="A2">
        <v>34</v>
      </c>
      <c r="B2" t="s">
        <v>56</v>
      </c>
      <c r="C2" s="8">
        <v>380581</v>
      </c>
      <c r="D2" s="8">
        <v>237093</v>
      </c>
      <c r="E2" s="8">
        <v>143488</v>
      </c>
      <c r="F2" s="8">
        <f t="shared" ref="F2:F37" si="0">SUM(C2:E2)</f>
        <v>761162</v>
      </c>
      <c r="G2">
        <v>1246</v>
      </c>
      <c r="H2">
        <v>575</v>
      </c>
      <c r="I2">
        <v>500</v>
      </c>
      <c r="J2">
        <f t="shared" ref="J2:J37" si="1">SUM(G2,H2,I2)</f>
        <v>2321</v>
      </c>
      <c r="K2" s="10">
        <f>(G2+H2+I2)/(C2+D2+E2)</f>
        <v>3.0492851718819385E-3</v>
      </c>
      <c r="L2" s="10"/>
      <c r="M2" s="54">
        <v>43938</v>
      </c>
      <c r="N2" s="8" t="s">
        <v>56</v>
      </c>
      <c r="O2" s="8">
        <v>1403</v>
      </c>
      <c r="P2" s="8">
        <v>1210</v>
      </c>
      <c r="Q2" s="8">
        <v>12</v>
      </c>
    </row>
    <row r="3" spans="1:52" x14ac:dyDescent="0.3">
      <c r="A3">
        <v>10</v>
      </c>
      <c r="B3" t="s">
        <v>14</v>
      </c>
      <c r="C3" s="8">
        <v>49577103</v>
      </c>
      <c r="D3" s="8">
        <v>34966693</v>
      </c>
      <c r="E3" s="8">
        <v>14610410</v>
      </c>
      <c r="F3" s="8">
        <f t="shared" si="0"/>
        <v>99154206</v>
      </c>
      <c r="G3">
        <v>60799</v>
      </c>
      <c r="H3">
        <v>6480</v>
      </c>
      <c r="I3">
        <v>16658</v>
      </c>
      <c r="J3">
        <f t="shared" si="1"/>
        <v>83937</v>
      </c>
      <c r="K3" s="10">
        <f t="shared" ref="K3:K37" si="2">(G3+H3+I3)/(C3+D3+E3)</f>
        <v>8.4652989909474944E-4</v>
      </c>
      <c r="L3" s="10"/>
      <c r="M3" s="54">
        <v>43945</v>
      </c>
      <c r="N3" s="8" t="s">
        <v>56</v>
      </c>
      <c r="O3" s="8">
        <v>2679</v>
      </c>
      <c r="P3" s="8">
        <f t="shared" ref="P3:P6" si="3">O3-Q3</f>
        <v>2652</v>
      </c>
      <c r="Q3" s="8">
        <v>27</v>
      </c>
      <c r="W3" s="16" t="s">
        <v>66</v>
      </c>
      <c r="X3" s="16" t="s">
        <v>71</v>
      </c>
      <c r="Y3" s="16" t="s">
        <v>110</v>
      </c>
      <c r="Z3" s="16" t="s">
        <v>108</v>
      </c>
      <c r="AA3" s="16" t="s">
        <v>109</v>
      </c>
      <c r="AB3" s="16" t="s">
        <v>136</v>
      </c>
      <c r="AC3" s="16" t="s">
        <v>137</v>
      </c>
      <c r="AD3" s="16" t="s">
        <v>292</v>
      </c>
      <c r="AE3" s="47"/>
      <c r="AS3" t="s">
        <v>136</v>
      </c>
      <c r="AW3" s="43" t="s">
        <v>110</v>
      </c>
      <c r="AX3" s="16" t="s">
        <v>109</v>
      </c>
      <c r="AY3" s="16" t="s">
        <v>108</v>
      </c>
      <c r="AZ3" s="16" t="s">
        <v>292</v>
      </c>
    </row>
    <row r="4" spans="1:52" x14ac:dyDescent="0.3">
      <c r="A4">
        <v>26</v>
      </c>
      <c r="B4" t="s">
        <v>15</v>
      </c>
      <c r="C4" s="8">
        <v>1383727</v>
      </c>
      <c r="D4" s="8">
        <v>1066358</v>
      </c>
      <c r="E4" s="8">
        <v>317369</v>
      </c>
      <c r="F4" s="8">
        <f t="shared" si="0"/>
        <v>2767454</v>
      </c>
      <c r="G4">
        <v>2320</v>
      </c>
      <c r="H4">
        <v>2136</v>
      </c>
      <c r="I4">
        <v>268</v>
      </c>
      <c r="J4">
        <f t="shared" si="1"/>
        <v>4724</v>
      </c>
      <c r="K4" s="10">
        <f t="shared" si="2"/>
        <v>1.7069841088596233E-3</v>
      </c>
      <c r="L4" s="10"/>
      <c r="M4" s="54">
        <v>43948</v>
      </c>
      <c r="N4" s="8" t="s">
        <v>56</v>
      </c>
      <c r="O4" s="8">
        <v>2848</v>
      </c>
      <c r="P4" s="8">
        <f t="shared" si="3"/>
        <v>2815</v>
      </c>
      <c r="Q4" s="8">
        <v>33</v>
      </c>
      <c r="W4" s="15" t="s">
        <v>39</v>
      </c>
      <c r="X4" s="12">
        <v>1</v>
      </c>
      <c r="Y4" s="12">
        <v>1</v>
      </c>
      <c r="Z4" s="12">
        <v>0</v>
      </c>
      <c r="AA4" s="12">
        <v>0</v>
      </c>
      <c r="AB4" s="46">
        <f>IFERROR(cases[[#This Row],[Recoverd]]/cases[[#This Row],[confirmed]],0)</f>
        <v>0</v>
      </c>
      <c r="AC4" s="46">
        <f>IFERROR(cases[[#This Row],[deaths]]/cases[[#This Row],[confirmed]],0)</f>
        <v>0</v>
      </c>
      <c r="AD4" s="48">
        <f>SUM(cases[[#This Row],[confirmed]],cases[[#This Row],[deaths]],cases[[#This Row],[Recoverd]])</f>
        <v>1</v>
      </c>
      <c r="AE4" s="48"/>
      <c r="AS4" t="e">
        <f>AB3re</f>
        <v>#NAME?</v>
      </c>
      <c r="AW4" s="13">
        <v>1</v>
      </c>
      <c r="AX4" s="12">
        <v>0</v>
      </c>
      <c r="AY4" s="12">
        <v>0</v>
      </c>
      <c r="AZ4" s="48">
        <f>SUM(cases[[#This Row],[confirmed]],cases[[#This Row],[deaths]],cases[[#This Row],[Recoverd]])</f>
        <v>1</v>
      </c>
    </row>
    <row r="5" spans="1:52" x14ac:dyDescent="0.3">
      <c r="A5">
        <v>15</v>
      </c>
      <c r="B5" t="s">
        <v>16</v>
      </c>
      <c r="C5" s="8">
        <v>31205576</v>
      </c>
      <c r="D5" s="8">
        <v>26807034</v>
      </c>
      <c r="E5" s="8">
        <v>4398542</v>
      </c>
      <c r="F5" s="8">
        <f t="shared" si="0"/>
        <v>62411152</v>
      </c>
      <c r="G5">
        <v>19115</v>
      </c>
      <c r="H5">
        <v>10944</v>
      </c>
      <c r="I5">
        <v>6198</v>
      </c>
      <c r="J5">
        <f t="shared" si="1"/>
        <v>36257</v>
      </c>
      <c r="K5" s="10">
        <f t="shared" si="2"/>
        <v>5.809378426470961E-4</v>
      </c>
      <c r="L5" s="10"/>
      <c r="M5" s="54">
        <v>43952</v>
      </c>
      <c r="N5" s="8" t="s">
        <v>56</v>
      </c>
      <c r="O5" s="8">
        <v>3754</v>
      </c>
      <c r="P5" s="8">
        <f t="shared" si="3"/>
        <v>3721</v>
      </c>
      <c r="Q5" s="8">
        <v>33</v>
      </c>
      <c r="W5" s="14" t="s">
        <v>33</v>
      </c>
      <c r="X5" s="13">
        <v>0</v>
      </c>
      <c r="Y5" s="13">
        <v>1</v>
      </c>
      <c r="Z5" s="13">
        <v>0</v>
      </c>
      <c r="AA5" s="13">
        <v>1</v>
      </c>
      <c r="AB5" s="46">
        <f>IFERROR(cases[[#This Row],[Recoverd]]/cases[[#This Row],[confirmed]],0)</f>
        <v>1</v>
      </c>
      <c r="AC5" s="46">
        <f>IFERROR(cases[[#This Row],[deaths]]/cases[[#This Row],[confirmed]],0)</f>
        <v>0</v>
      </c>
      <c r="AD5" s="49">
        <f>SUM(cases[[#This Row],[confirmed]],cases[[#This Row],[deaths]],cases[[#This Row],[Recoverd]])</f>
        <v>2</v>
      </c>
      <c r="AE5" s="48"/>
      <c r="AM5">
        <f>MATCH($AN$10,AJ10,0)</f>
        <v>1</v>
      </c>
      <c r="AN5">
        <f>MATCH($AO$10,AJ11,0)</f>
        <v>1</v>
      </c>
      <c r="AO5">
        <f>MATCH(AP10,AH9:AH14,0)</f>
        <v>2</v>
      </c>
      <c r="AW5" s="13">
        <v>1</v>
      </c>
      <c r="AX5" s="13">
        <v>1</v>
      </c>
      <c r="AY5" s="13">
        <v>0</v>
      </c>
      <c r="AZ5" s="49">
        <f>SUM(cases[[#This Row],[confirmed]],cases[[#This Row],[deaths]],cases[[#This Row],[Recoverd]])</f>
        <v>2</v>
      </c>
    </row>
    <row r="6" spans="1:52" x14ac:dyDescent="0.3">
      <c r="A6">
        <v>3</v>
      </c>
      <c r="B6" t="s">
        <v>17</v>
      </c>
      <c r="C6" s="8">
        <v>104099452</v>
      </c>
      <c r="D6" s="8">
        <v>92341436</v>
      </c>
      <c r="E6" s="8">
        <v>11758016</v>
      </c>
      <c r="F6" s="8">
        <f t="shared" si="0"/>
        <v>208198904</v>
      </c>
      <c r="G6">
        <v>17796</v>
      </c>
      <c r="H6">
        <v>6083</v>
      </c>
      <c r="I6">
        <v>5936</v>
      </c>
      <c r="J6">
        <f t="shared" si="1"/>
        <v>29815</v>
      </c>
      <c r="K6" s="10">
        <f t="shared" si="2"/>
        <v>1.4320440418841014E-4</v>
      </c>
      <c r="L6" s="10"/>
      <c r="M6" s="54">
        <v>43967</v>
      </c>
      <c r="N6" s="8" t="s">
        <v>56</v>
      </c>
      <c r="O6" s="8">
        <v>6677</v>
      </c>
      <c r="P6" s="8">
        <f t="shared" si="3"/>
        <v>6644</v>
      </c>
      <c r="Q6" s="8">
        <v>33</v>
      </c>
      <c r="W6" s="15" t="s">
        <v>55</v>
      </c>
      <c r="X6" s="12">
        <v>1</v>
      </c>
      <c r="Y6" s="12">
        <v>2</v>
      </c>
      <c r="Z6" s="12">
        <v>0</v>
      </c>
      <c r="AA6" s="12">
        <v>1</v>
      </c>
      <c r="AB6" s="46">
        <f>IFERROR(cases[[#This Row],[Recoverd]]/cases[[#This Row],[confirmed]],0)</f>
        <v>0.5</v>
      </c>
      <c r="AC6" s="46">
        <f>IFERROR(cases[[#This Row],[deaths]]/cases[[#This Row],[confirmed]],0)</f>
        <v>0</v>
      </c>
      <c r="AD6" s="48">
        <f>SUM(cases[[#This Row],[confirmed]],cases[[#This Row],[deaths]],cases[[#This Row],[Recoverd]])</f>
        <v>3</v>
      </c>
      <c r="AE6" s="49"/>
      <c r="AW6" s="13">
        <v>2</v>
      </c>
      <c r="AX6" s="12">
        <v>1</v>
      </c>
      <c r="AY6" s="12">
        <v>0</v>
      </c>
      <c r="AZ6" s="48">
        <f>SUM(cases[[#This Row],[confirmed]],cases[[#This Row],[deaths]],cases[[#This Row],[Recoverd]])</f>
        <v>3</v>
      </c>
    </row>
    <row r="7" spans="1:52" x14ac:dyDescent="0.3">
      <c r="A7">
        <v>32</v>
      </c>
      <c r="B7" t="s">
        <v>18</v>
      </c>
      <c r="C7" s="8">
        <v>1055450</v>
      </c>
      <c r="D7" s="8">
        <v>28991</v>
      </c>
      <c r="E7" s="8">
        <v>1026459</v>
      </c>
      <c r="F7" s="8">
        <f t="shared" si="0"/>
        <v>2110900</v>
      </c>
      <c r="G7">
        <v>3756</v>
      </c>
      <c r="H7">
        <v>0</v>
      </c>
      <c r="I7">
        <v>778</v>
      </c>
      <c r="J7">
        <f t="shared" si="1"/>
        <v>4534</v>
      </c>
      <c r="K7" s="10">
        <f t="shared" si="2"/>
        <v>2.1478990004263586E-3</v>
      </c>
      <c r="L7" s="10"/>
      <c r="M7" s="54">
        <v>43923</v>
      </c>
      <c r="N7" s="8" t="s">
        <v>14</v>
      </c>
      <c r="O7" s="8">
        <v>1800</v>
      </c>
      <c r="P7" s="8">
        <v>1175</v>
      </c>
      <c r="Q7" s="8">
        <v>132</v>
      </c>
      <c r="W7" s="14" t="s">
        <v>15</v>
      </c>
      <c r="X7" s="13">
        <v>1</v>
      </c>
      <c r="Y7" s="13">
        <v>2</v>
      </c>
      <c r="Z7" s="13">
        <v>0</v>
      </c>
      <c r="AA7" s="13">
        <v>1</v>
      </c>
      <c r="AB7" s="46">
        <f>IFERROR(cases[[#This Row],[Recoverd]]/cases[[#This Row],[confirmed]],0)</f>
        <v>0.5</v>
      </c>
      <c r="AC7" s="46">
        <f>IFERROR(cases[[#This Row],[deaths]]/cases[[#This Row],[confirmed]],0)</f>
        <v>0</v>
      </c>
      <c r="AD7" s="49">
        <f>SUM(cases[[#This Row],[confirmed]],cases[[#This Row],[deaths]],cases[[#This Row],[Recoverd]])</f>
        <v>3</v>
      </c>
      <c r="AE7" s="48"/>
      <c r="AW7" s="13">
        <v>2</v>
      </c>
      <c r="AX7" s="13">
        <v>1</v>
      </c>
      <c r="AY7" s="13">
        <v>0</v>
      </c>
      <c r="AZ7" s="49">
        <f>SUM(cases[[#This Row],[confirmed]],cases[[#This Row],[deaths]],cases[[#This Row],[Recoverd]])</f>
        <v>3</v>
      </c>
    </row>
    <row r="8" spans="1:52" x14ac:dyDescent="0.3">
      <c r="A8">
        <v>17</v>
      </c>
      <c r="B8" t="s">
        <v>19</v>
      </c>
      <c r="C8" s="8">
        <v>25545198</v>
      </c>
      <c r="D8" s="8">
        <v>19607961</v>
      </c>
      <c r="E8" s="8">
        <v>5937237</v>
      </c>
      <c r="F8" s="8">
        <f t="shared" si="0"/>
        <v>51090396</v>
      </c>
      <c r="G8">
        <v>14354</v>
      </c>
      <c r="H8">
        <v>5070</v>
      </c>
      <c r="I8">
        <v>4342</v>
      </c>
      <c r="J8">
        <f t="shared" si="1"/>
        <v>23766</v>
      </c>
      <c r="K8" s="10">
        <f t="shared" si="2"/>
        <v>4.6517549012538479E-4</v>
      </c>
      <c r="L8" s="10"/>
      <c r="M8" s="54">
        <v>43931</v>
      </c>
      <c r="N8" s="8" t="s">
        <v>14</v>
      </c>
      <c r="O8" s="8">
        <v>6374</v>
      </c>
      <c r="P8" s="8">
        <v>6009</v>
      </c>
      <c r="Q8" s="8">
        <v>365</v>
      </c>
      <c r="W8" s="14" t="s">
        <v>34</v>
      </c>
      <c r="X8" s="13">
        <v>3</v>
      </c>
      <c r="Y8" s="13">
        <v>3</v>
      </c>
      <c r="Z8" s="13">
        <v>0</v>
      </c>
      <c r="AA8" s="13">
        <v>0</v>
      </c>
      <c r="AB8" s="46">
        <f>IFERROR(cases[[#This Row],[Recoverd]]/cases[[#This Row],[confirmed]],0)</f>
        <v>0</v>
      </c>
      <c r="AC8" s="46">
        <f>IFERROR(cases[[#This Row],[deaths]]/cases[[#This Row],[confirmed]],0)</f>
        <v>0</v>
      </c>
      <c r="AD8" s="13">
        <f>SUM(cases[[#This Row],[confirmed]],cases[[#This Row],[deaths]],cases[[#This Row],[Recoverd]])</f>
        <v>3</v>
      </c>
      <c r="AE8" s="49"/>
      <c r="AW8" s="13">
        <v>3</v>
      </c>
      <c r="AX8" s="13">
        <v>0</v>
      </c>
      <c r="AY8" s="13">
        <v>0</v>
      </c>
      <c r="AZ8" s="13">
        <f>SUM(cases[[#This Row],[confirmed]],cases[[#This Row],[deaths]],cases[[#This Row],[Recoverd]])</f>
        <v>3</v>
      </c>
    </row>
    <row r="9" spans="1:52" x14ac:dyDescent="0.3">
      <c r="A9">
        <v>33</v>
      </c>
      <c r="B9" t="s">
        <v>55</v>
      </c>
      <c r="C9" s="8">
        <v>585764</v>
      </c>
      <c r="D9" s="8">
        <v>243510</v>
      </c>
      <c r="E9" s="8">
        <v>342254</v>
      </c>
      <c r="F9" s="8">
        <f t="shared" si="0"/>
        <v>1171528</v>
      </c>
      <c r="G9">
        <v>568</v>
      </c>
      <c r="H9">
        <v>273</v>
      </c>
      <c r="I9">
        <v>316</v>
      </c>
      <c r="J9">
        <f t="shared" si="1"/>
        <v>1157</v>
      </c>
      <c r="K9" s="10">
        <f t="shared" si="2"/>
        <v>9.8759910134456883E-4</v>
      </c>
      <c r="L9" s="10"/>
      <c r="M9" s="54">
        <v>43932</v>
      </c>
      <c r="N9" s="8" t="s">
        <v>14</v>
      </c>
      <c r="O9" s="8">
        <v>6958</v>
      </c>
      <c r="P9" s="8">
        <v>6577</v>
      </c>
      <c r="Q9" s="8">
        <v>381</v>
      </c>
      <c r="W9" s="15" t="s">
        <v>32</v>
      </c>
      <c r="X9" s="12">
        <v>2</v>
      </c>
      <c r="Y9" s="12">
        <v>15</v>
      </c>
      <c r="Z9" s="12">
        <v>1</v>
      </c>
      <c r="AA9" s="12">
        <v>12</v>
      </c>
      <c r="AB9" s="46">
        <f>IFERROR(cases[[#This Row],[Recoverd]]/cases[[#This Row],[confirmed]],0)</f>
        <v>0.8</v>
      </c>
      <c r="AC9" s="46">
        <f>IFERROR(cases[[#This Row],[deaths]]/cases[[#This Row],[confirmed]],0)</f>
        <v>6.6666666666666666E-2</v>
      </c>
      <c r="AD9" s="48">
        <f>SUM(cases[[#This Row],[confirmed]],cases[[#This Row],[deaths]],cases[[#This Row],[Recoverd]])</f>
        <v>28</v>
      </c>
      <c r="AE9" s="13"/>
      <c r="AF9" s="44" t="s">
        <v>30</v>
      </c>
      <c r="AG9" s="45">
        <v>52667</v>
      </c>
      <c r="AH9" s="43" t="s">
        <v>135</v>
      </c>
      <c r="AI9" s="43" t="s">
        <v>110</v>
      </c>
      <c r="AJ9" s="42" t="s">
        <v>66</v>
      </c>
      <c r="AK9" s="43" t="s">
        <v>110</v>
      </c>
      <c r="AW9" s="12">
        <v>15</v>
      </c>
      <c r="AX9" s="12">
        <v>12</v>
      </c>
      <c r="AY9" s="12">
        <v>1</v>
      </c>
      <c r="AZ9" s="48">
        <f>SUM(cases[[#This Row],[confirmed]],cases[[#This Row],[deaths]],cases[[#This Row],[Recoverd]])</f>
        <v>28</v>
      </c>
    </row>
    <row r="10" spans="1:52" x14ac:dyDescent="0.3">
      <c r="A10">
        <v>29</v>
      </c>
      <c r="B10" t="s">
        <v>20</v>
      </c>
      <c r="C10" s="8">
        <v>16787941</v>
      </c>
      <c r="D10" s="8">
        <v>419042</v>
      </c>
      <c r="E10" s="8">
        <v>16368899</v>
      </c>
      <c r="F10" s="8">
        <f t="shared" si="0"/>
        <v>33575882</v>
      </c>
      <c r="G10">
        <v>20572</v>
      </c>
      <c r="H10">
        <v>0</v>
      </c>
      <c r="I10">
        <v>24383</v>
      </c>
      <c r="J10">
        <f t="shared" si="1"/>
        <v>44955</v>
      </c>
      <c r="K10" s="10">
        <f t="shared" si="2"/>
        <v>1.3389074931821597E-3</v>
      </c>
      <c r="L10" s="10"/>
      <c r="M10" s="54">
        <v>43933</v>
      </c>
      <c r="N10" s="8" t="s">
        <v>14</v>
      </c>
      <c r="O10" s="8">
        <v>6958</v>
      </c>
      <c r="P10" s="8">
        <v>6553</v>
      </c>
      <c r="Q10" s="8">
        <v>405</v>
      </c>
      <c r="W10" s="14" t="s">
        <v>56</v>
      </c>
      <c r="X10" s="13">
        <v>0</v>
      </c>
      <c r="Y10" s="13">
        <v>33</v>
      </c>
      <c r="Z10" s="13">
        <v>0</v>
      </c>
      <c r="AA10" s="13">
        <v>33</v>
      </c>
      <c r="AB10" s="46">
        <f>IFERROR(cases[[#This Row],[Recoverd]]/cases[[#This Row],[confirmed]],0)</f>
        <v>1</v>
      </c>
      <c r="AC10" s="46">
        <f>IFERROR(cases[[#This Row],[deaths]]/cases[[#This Row],[confirmed]],0)</f>
        <v>0</v>
      </c>
      <c r="AD10" s="49">
        <f>SUM(cases[[#This Row],[confirmed]],cases[[#This Row],[deaths]],cases[[#This Row],[Recoverd]])</f>
        <v>66</v>
      </c>
      <c r="AE10" s="48"/>
      <c r="AH10" s="44" t="s">
        <v>29</v>
      </c>
      <c r="AI10" s="45">
        <v>6859</v>
      </c>
      <c r="AJ10" s="44" t="s">
        <v>30</v>
      </c>
      <c r="AK10" s="45">
        <v>52667</v>
      </c>
      <c r="AN10" s="44" t="str">
        <f>'dashboard 2'!N19</f>
        <v>Maharashtra</v>
      </c>
      <c r="AO10" s="44" t="str">
        <f>'dashboard 2'!O19</f>
        <v>Rest of india</v>
      </c>
      <c r="AP10" s="43" t="str">
        <f>'dashboard 2'!P18</f>
        <v>Madhya Pradesh</v>
      </c>
      <c r="AW10" s="13">
        <v>33</v>
      </c>
      <c r="AX10" s="13">
        <v>33</v>
      </c>
      <c r="AY10" s="13">
        <v>0</v>
      </c>
      <c r="AZ10" s="49">
        <f>SUM(cases[[#This Row],[confirmed]],cases[[#This Row],[deaths]],cases[[#This Row],[Recoverd]])</f>
        <v>66</v>
      </c>
    </row>
    <row r="11" spans="1:52" x14ac:dyDescent="0.3">
      <c r="A11">
        <v>25</v>
      </c>
      <c r="B11" t="s">
        <v>21</v>
      </c>
      <c r="C11" s="8">
        <v>1458545</v>
      </c>
      <c r="D11" s="8">
        <v>551731</v>
      </c>
      <c r="E11" s="8">
        <v>906814</v>
      </c>
      <c r="F11" s="8">
        <f t="shared" si="0"/>
        <v>2917090</v>
      </c>
      <c r="G11">
        <v>2666</v>
      </c>
      <c r="H11">
        <v>1405</v>
      </c>
      <c r="I11">
        <v>1608</v>
      </c>
      <c r="J11">
        <f t="shared" si="1"/>
        <v>5679</v>
      </c>
      <c r="K11" s="10">
        <f t="shared" si="2"/>
        <v>1.94680314971427E-3</v>
      </c>
      <c r="L11" s="10"/>
      <c r="M11" s="54">
        <v>43934</v>
      </c>
      <c r="N11" s="8" t="s">
        <v>14</v>
      </c>
      <c r="O11" s="8">
        <v>8755</v>
      </c>
      <c r="P11" s="8">
        <v>8323</v>
      </c>
      <c r="Q11" s="8">
        <v>432</v>
      </c>
      <c r="W11" s="15" t="s">
        <v>31</v>
      </c>
      <c r="X11" s="12">
        <v>32</v>
      </c>
      <c r="Y11" s="12">
        <v>36</v>
      </c>
      <c r="Z11" s="12">
        <v>0</v>
      </c>
      <c r="AA11" s="12">
        <v>4</v>
      </c>
      <c r="AB11" s="46">
        <f>IFERROR(cases[[#This Row],[Recoverd]]/cases[[#This Row],[confirmed]],0)</f>
        <v>0.1111111111111111</v>
      </c>
      <c r="AC11" s="46">
        <f>IFERROR(cases[[#This Row],[deaths]]/cases[[#This Row],[confirmed]],0)</f>
        <v>0</v>
      </c>
      <c r="AD11" s="48">
        <f>SUM(cases[[#This Row],[confirmed]],cases[[#This Row],[deaths]],cases[[#This Row],[Recoverd]])</f>
        <v>40</v>
      </c>
      <c r="AE11" s="49"/>
      <c r="AH11" s="44" t="s">
        <v>38</v>
      </c>
      <c r="AI11" s="45">
        <v>7300</v>
      </c>
      <c r="AJ11" s="44" t="s">
        <v>134</v>
      </c>
      <c r="AK11" s="45">
        <f>SUM(Y3:Y38)</f>
        <v>92611</v>
      </c>
      <c r="AN11">
        <f>INDEX(AK10,$AM$5)</f>
        <v>52667</v>
      </c>
      <c r="AO11">
        <f>INDEX(AK11:AK11,$AN$5)</f>
        <v>92611</v>
      </c>
      <c r="AP11">
        <f>INDEX(AI9:AI14,$AO$5)</f>
        <v>6859</v>
      </c>
      <c r="AW11" s="12">
        <v>36</v>
      </c>
      <c r="AX11" s="12">
        <v>4</v>
      </c>
      <c r="AY11" s="12">
        <v>0</v>
      </c>
      <c r="AZ11" s="48">
        <f>SUM(cases[[#This Row],[confirmed]],cases[[#This Row],[deaths]],cases[[#This Row],[Recoverd]])</f>
        <v>40</v>
      </c>
    </row>
    <row r="12" spans="1:52" x14ac:dyDescent="0.3">
      <c r="A12">
        <v>9</v>
      </c>
      <c r="B12" t="s">
        <v>22</v>
      </c>
      <c r="C12" s="8">
        <v>60439692</v>
      </c>
      <c r="D12" s="8">
        <v>34694609</v>
      </c>
      <c r="E12" s="8">
        <v>25745083</v>
      </c>
      <c r="F12" s="8">
        <f t="shared" si="0"/>
        <v>120879384</v>
      </c>
      <c r="G12">
        <v>41129</v>
      </c>
      <c r="H12">
        <v>11715</v>
      </c>
      <c r="I12">
        <v>20565</v>
      </c>
      <c r="J12">
        <f t="shared" si="1"/>
        <v>73409</v>
      </c>
      <c r="K12" s="10">
        <f t="shared" si="2"/>
        <v>6.0729131445606973E-4</v>
      </c>
      <c r="L12" s="10"/>
      <c r="M12" s="54">
        <v>43935</v>
      </c>
      <c r="N12" s="8" t="s">
        <v>14</v>
      </c>
      <c r="O12" s="8">
        <v>10505</v>
      </c>
      <c r="P12" s="8">
        <v>10032</v>
      </c>
      <c r="Q12" s="8">
        <v>473</v>
      </c>
      <c r="W12" s="14" t="s">
        <v>36</v>
      </c>
      <c r="X12" s="13">
        <v>32</v>
      </c>
      <c r="Y12" s="13">
        <v>49</v>
      </c>
      <c r="Z12" s="13">
        <v>0</v>
      </c>
      <c r="AA12" s="13">
        <v>17</v>
      </c>
      <c r="AB12" s="46">
        <f>IFERROR(cases[[#This Row],[Recoverd]]/cases[[#This Row],[confirmed]],0)</f>
        <v>0.34693877551020408</v>
      </c>
      <c r="AC12" s="46">
        <f>IFERROR(cases[[#This Row],[deaths]]/cases[[#This Row],[confirmed]],0)</f>
        <v>0</v>
      </c>
      <c r="AD12" s="49">
        <f>SUM(cases[[#This Row],[confirmed]],cases[[#This Row],[deaths]],cases[[#This Row],[Recoverd]])</f>
        <v>66</v>
      </c>
      <c r="AE12" s="48"/>
      <c r="AH12" s="44" t="s">
        <v>20</v>
      </c>
      <c r="AI12" s="45">
        <v>14053</v>
      </c>
      <c r="AW12" s="13">
        <v>49</v>
      </c>
      <c r="AX12" s="13">
        <v>17</v>
      </c>
      <c r="AY12" s="13">
        <v>0</v>
      </c>
      <c r="AZ12" s="49">
        <f>SUM(cases[[#This Row],[confirmed]],cases[[#This Row],[deaths]],cases[[#This Row],[Recoverd]])</f>
        <v>66</v>
      </c>
    </row>
    <row r="13" spans="1:52" x14ac:dyDescent="0.3">
      <c r="A13">
        <v>18</v>
      </c>
      <c r="B13" t="s">
        <v>23</v>
      </c>
      <c r="C13" s="8">
        <v>25351462</v>
      </c>
      <c r="D13" s="8">
        <v>16509359</v>
      </c>
      <c r="E13" s="8">
        <v>8842103</v>
      </c>
      <c r="F13" s="8">
        <f t="shared" si="0"/>
        <v>50702924</v>
      </c>
      <c r="G13">
        <v>13841</v>
      </c>
      <c r="H13">
        <v>6690</v>
      </c>
      <c r="I13">
        <v>4550</v>
      </c>
      <c r="J13">
        <f t="shared" si="1"/>
        <v>25081</v>
      </c>
      <c r="K13" s="10">
        <f t="shared" si="2"/>
        <v>4.9466575142688028E-4</v>
      </c>
      <c r="L13" s="10"/>
      <c r="M13" s="54">
        <v>43936</v>
      </c>
      <c r="N13" s="8" t="s">
        <v>14</v>
      </c>
      <c r="O13" s="8">
        <v>11613</v>
      </c>
      <c r="P13" s="8">
        <v>11088</v>
      </c>
      <c r="Q13" s="8">
        <v>525</v>
      </c>
      <c r="W13" s="15" t="s">
        <v>57</v>
      </c>
      <c r="X13" s="12">
        <v>10</v>
      </c>
      <c r="Y13" s="12">
        <v>53</v>
      </c>
      <c r="Z13" s="12">
        <v>0</v>
      </c>
      <c r="AA13" s="12">
        <v>43</v>
      </c>
      <c r="AB13" s="46">
        <f>IFERROR(cases[[#This Row],[Recoverd]]/cases[[#This Row],[confirmed]],0)</f>
        <v>0.81132075471698117</v>
      </c>
      <c r="AC13" s="46">
        <f>IFERROR(cases[[#This Row],[deaths]]/cases[[#This Row],[confirmed]],0)</f>
        <v>0</v>
      </c>
      <c r="AD13" s="48">
        <f>SUM(cases[[#This Row],[confirmed]],cases[[#This Row],[deaths]],cases[[#This Row],[Recoverd]])</f>
        <v>96</v>
      </c>
      <c r="AE13" s="49"/>
      <c r="AH13" s="44" t="s">
        <v>22</v>
      </c>
      <c r="AI13" s="45">
        <v>14468</v>
      </c>
      <c r="AW13" s="12">
        <v>53</v>
      </c>
      <c r="AX13" s="12">
        <v>43</v>
      </c>
      <c r="AY13" s="12">
        <v>0</v>
      </c>
      <c r="AZ13" s="48">
        <f>SUM(cases[[#This Row],[confirmed]],cases[[#This Row],[deaths]],cases[[#This Row],[Recoverd]])</f>
        <v>96</v>
      </c>
    </row>
    <row r="14" spans="1:52" x14ac:dyDescent="0.3">
      <c r="A14">
        <v>20</v>
      </c>
      <c r="B14" t="s">
        <v>24</v>
      </c>
      <c r="C14" s="8">
        <v>6864602</v>
      </c>
      <c r="D14" s="8">
        <v>6176050</v>
      </c>
      <c r="E14" s="8">
        <v>688552</v>
      </c>
      <c r="F14" s="8">
        <f t="shared" si="0"/>
        <v>13729204</v>
      </c>
      <c r="G14">
        <v>8706</v>
      </c>
      <c r="H14">
        <v>5665</v>
      </c>
      <c r="I14">
        <v>6734</v>
      </c>
      <c r="J14">
        <f t="shared" si="1"/>
        <v>21105</v>
      </c>
      <c r="K14" s="10">
        <f t="shared" si="2"/>
        <v>1.5372340596002507E-3</v>
      </c>
      <c r="L14" s="10"/>
      <c r="M14" s="54">
        <v>43937</v>
      </c>
      <c r="N14" s="8" t="s">
        <v>14</v>
      </c>
      <c r="O14" s="8">
        <v>20235</v>
      </c>
      <c r="P14" s="8">
        <v>19701</v>
      </c>
      <c r="Q14" s="8">
        <v>534</v>
      </c>
      <c r="W14" s="14" t="s">
        <v>21</v>
      </c>
      <c r="X14" s="13">
        <v>48</v>
      </c>
      <c r="Y14" s="13">
        <v>67</v>
      </c>
      <c r="Z14" s="13">
        <v>0</v>
      </c>
      <c r="AA14" s="13">
        <v>19</v>
      </c>
      <c r="AB14" s="46">
        <f>IFERROR(cases[[#This Row],[Recoverd]]/cases[[#This Row],[confirmed]],0)</f>
        <v>0.28358208955223879</v>
      </c>
      <c r="AC14" s="46">
        <f>IFERROR(cases[[#This Row],[deaths]]/cases[[#This Row],[confirmed]],0)</f>
        <v>0</v>
      </c>
      <c r="AD14" s="49">
        <f>SUM(cases[[#This Row],[confirmed]],cases[[#This Row],[deaths]],cases[[#This Row],[Recoverd]])</f>
        <v>86</v>
      </c>
      <c r="AE14" s="48"/>
      <c r="AH14" s="44" t="s">
        <v>40</v>
      </c>
      <c r="AI14" s="45">
        <v>17082</v>
      </c>
      <c r="AW14" s="13">
        <v>67</v>
      </c>
      <c r="AX14" s="13">
        <v>19</v>
      </c>
      <c r="AY14" s="13">
        <v>0</v>
      </c>
      <c r="AZ14" s="49">
        <f>SUM(cases[[#This Row],[confirmed]],cases[[#This Row],[deaths]],cases[[#This Row],[Recoverd]])</f>
        <v>86</v>
      </c>
    </row>
    <row r="15" spans="1:52" x14ac:dyDescent="0.3">
      <c r="A15">
        <v>30</v>
      </c>
      <c r="B15" t="s">
        <v>54</v>
      </c>
      <c r="C15" s="8">
        <v>12267032</v>
      </c>
      <c r="D15" s="8">
        <v>9064220</v>
      </c>
      <c r="E15" s="8">
        <v>3202812</v>
      </c>
      <c r="F15" s="8">
        <f t="shared" si="0"/>
        <v>24534064</v>
      </c>
      <c r="G15">
        <v>11342</v>
      </c>
      <c r="H15">
        <v>7234</v>
      </c>
      <c r="I15">
        <v>4417</v>
      </c>
      <c r="J15">
        <f t="shared" si="1"/>
        <v>22993</v>
      </c>
      <c r="K15" s="10">
        <f t="shared" si="2"/>
        <v>9.3718676204643475E-4</v>
      </c>
      <c r="L15" s="10"/>
      <c r="M15" s="54">
        <v>43938</v>
      </c>
      <c r="N15" s="8" t="s">
        <v>14</v>
      </c>
      <c r="O15" s="8">
        <v>20235</v>
      </c>
      <c r="P15" s="8">
        <f>O15-Q15</f>
        <v>19663</v>
      </c>
      <c r="Q15" s="8">
        <v>572</v>
      </c>
      <c r="W15" s="15" t="s">
        <v>41</v>
      </c>
      <c r="X15" s="12">
        <v>33</v>
      </c>
      <c r="Y15" s="12">
        <v>198</v>
      </c>
      <c r="Z15" s="12">
        <v>0</v>
      </c>
      <c r="AA15" s="12">
        <v>165</v>
      </c>
      <c r="AB15" s="46">
        <f>IFERROR(cases[[#This Row],[Recoverd]]/cases[[#This Row],[confirmed]],0)</f>
        <v>0.83333333333333337</v>
      </c>
      <c r="AC15" s="46">
        <f>IFERROR(cases[[#This Row],[deaths]]/cases[[#This Row],[confirmed]],0)</f>
        <v>0</v>
      </c>
      <c r="AD15" s="48">
        <f>SUM(cases[[#This Row],[confirmed]],cases[[#This Row],[deaths]],cases[[#This Row],[Recoverd]])</f>
        <v>363</v>
      </c>
      <c r="AE15" s="49"/>
      <c r="AW15" s="12">
        <v>198</v>
      </c>
      <c r="AX15" s="12">
        <v>165</v>
      </c>
      <c r="AY15" s="12">
        <v>0</v>
      </c>
      <c r="AZ15" s="48">
        <f>SUM(cases[[#This Row],[confirmed]],cases[[#This Row],[deaths]],cases[[#This Row],[Recoverd]])</f>
        <v>363</v>
      </c>
    </row>
    <row r="16" spans="1:52" x14ac:dyDescent="0.3">
      <c r="A16">
        <v>14</v>
      </c>
      <c r="B16" t="s">
        <v>25</v>
      </c>
      <c r="C16" s="8">
        <v>32988134</v>
      </c>
      <c r="D16" s="8">
        <v>25055073</v>
      </c>
      <c r="E16" s="8">
        <v>7933061</v>
      </c>
      <c r="F16" s="8">
        <f t="shared" si="0"/>
        <v>65976268</v>
      </c>
      <c r="G16">
        <v>7404</v>
      </c>
      <c r="H16">
        <v>5842</v>
      </c>
      <c r="I16">
        <v>4942</v>
      </c>
      <c r="J16">
        <f t="shared" si="1"/>
        <v>18188</v>
      </c>
      <c r="K16" s="10">
        <f t="shared" si="2"/>
        <v>2.7567488358086576E-4</v>
      </c>
      <c r="L16" s="10"/>
      <c r="M16" s="54">
        <v>43939</v>
      </c>
      <c r="N16" s="8" t="s">
        <v>14</v>
      </c>
      <c r="O16" s="8">
        <v>21450</v>
      </c>
      <c r="P16" s="8">
        <v>20487</v>
      </c>
      <c r="Q16" s="8">
        <v>603</v>
      </c>
      <c r="W16" s="14" t="s">
        <v>24</v>
      </c>
      <c r="X16" s="13">
        <v>153</v>
      </c>
      <c r="Y16" s="13">
        <v>223</v>
      </c>
      <c r="Z16" s="13">
        <v>4</v>
      </c>
      <c r="AA16" s="13">
        <v>63</v>
      </c>
      <c r="AB16" s="46">
        <f>IFERROR(cases[[#This Row],[Recoverd]]/cases[[#This Row],[confirmed]],0)</f>
        <v>0.28251121076233182</v>
      </c>
      <c r="AC16" s="46">
        <f>IFERROR(cases[[#This Row],[deaths]]/cases[[#This Row],[confirmed]],0)</f>
        <v>1.7937219730941704E-2</v>
      </c>
      <c r="AD16" s="49">
        <f>SUM(cases[[#This Row],[confirmed]],cases[[#This Row],[deaths]],cases[[#This Row],[Recoverd]])</f>
        <v>290</v>
      </c>
      <c r="AE16" s="48"/>
      <c r="AW16" s="13">
        <v>223</v>
      </c>
      <c r="AX16" s="13">
        <v>63</v>
      </c>
      <c r="AY16" s="13">
        <v>4</v>
      </c>
      <c r="AZ16" s="49">
        <f>SUM(cases[[#This Row],[confirmed]],cases[[#This Row],[deaths]],cases[[#This Row],[Recoverd]])</f>
        <v>290</v>
      </c>
    </row>
    <row r="17" spans="1:52" x14ac:dyDescent="0.3">
      <c r="A17">
        <v>8</v>
      </c>
      <c r="B17" t="s">
        <v>26</v>
      </c>
      <c r="C17" s="8">
        <v>61095297</v>
      </c>
      <c r="D17" s="8">
        <v>37469335</v>
      </c>
      <c r="E17" s="8">
        <v>23625962</v>
      </c>
      <c r="F17" s="8">
        <f t="shared" si="0"/>
        <v>122190594</v>
      </c>
      <c r="G17">
        <v>56333</v>
      </c>
      <c r="H17">
        <v>21072</v>
      </c>
      <c r="I17">
        <v>49093</v>
      </c>
      <c r="J17">
        <f t="shared" si="1"/>
        <v>126498</v>
      </c>
      <c r="K17" s="10">
        <f t="shared" si="2"/>
        <v>1.0352515349913104E-3</v>
      </c>
      <c r="L17" s="10"/>
      <c r="M17" s="54">
        <v>43940</v>
      </c>
      <c r="N17" s="8" t="s">
        <v>14</v>
      </c>
      <c r="O17" s="8">
        <v>26958</v>
      </c>
      <c r="P17" s="8">
        <v>26311</v>
      </c>
      <c r="Q17" s="8">
        <v>647</v>
      </c>
      <c r="W17" s="15" t="s">
        <v>18</v>
      </c>
      <c r="X17" s="12">
        <v>75</v>
      </c>
      <c r="Y17" s="12">
        <v>266</v>
      </c>
      <c r="Z17" s="12">
        <v>4</v>
      </c>
      <c r="AA17" s="12">
        <v>187</v>
      </c>
      <c r="AB17" s="46">
        <f>IFERROR(cases[[#This Row],[Recoverd]]/cases[[#This Row],[confirmed]],0)</f>
        <v>0.70300751879699253</v>
      </c>
      <c r="AC17" s="46">
        <f>IFERROR(cases[[#This Row],[deaths]]/cases[[#This Row],[confirmed]],0)</f>
        <v>1.5037593984962405E-2</v>
      </c>
      <c r="AD17" s="48">
        <f>SUM(cases[[#This Row],[confirmed]],cases[[#This Row],[deaths]],cases[[#This Row],[Recoverd]])</f>
        <v>457</v>
      </c>
      <c r="AE17" s="49"/>
      <c r="AW17" s="12">
        <v>266</v>
      </c>
      <c r="AX17" s="12">
        <v>187</v>
      </c>
      <c r="AY17" s="12">
        <v>4</v>
      </c>
      <c r="AZ17" s="48">
        <f>SUM(cases[[#This Row],[confirmed]],cases[[#This Row],[deaths]],cases[[#This Row],[Recoverd]])</f>
        <v>457</v>
      </c>
    </row>
    <row r="18" spans="1:52" x14ac:dyDescent="0.3">
      <c r="A18">
        <v>13</v>
      </c>
      <c r="B18" t="s">
        <v>27</v>
      </c>
      <c r="C18" s="8">
        <v>33406061</v>
      </c>
      <c r="D18" s="8">
        <v>17471135</v>
      </c>
      <c r="E18" s="8">
        <v>15934926</v>
      </c>
      <c r="F18" s="8">
        <f t="shared" si="0"/>
        <v>66812122</v>
      </c>
      <c r="G18">
        <v>39511</v>
      </c>
      <c r="H18">
        <v>16865</v>
      </c>
      <c r="I18">
        <v>21139</v>
      </c>
      <c r="J18">
        <f t="shared" si="1"/>
        <v>77515</v>
      </c>
      <c r="K18" s="10">
        <f t="shared" si="2"/>
        <v>1.1601936546784129E-3</v>
      </c>
      <c r="L18" s="10"/>
      <c r="M18" s="54">
        <v>43941</v>
      </c>
      <c r="N18" s="8" t="s">
        <v>14</v>
      </c>
      <c r="O18" s="8">
        <v>30733</v>
      </c>
      <c r="P18" s="8">
        <v>30011</v>
      </c>
      <c r="Q18" s="8">
        <v>722</v>
      </c>
      <c r="W18" s="14" t="s">
        <v>19</v>
      </c>
      <c r="X18" s="13">
        <v>225</v>
      </c>
      <c r="Y18" s="13">
        <v>292</v>
      </c>
      <c r="Z18" s="13">
        <v>0</v>
      </c>
      <c r="AA18" s="13">
        <v>67</v>
      </c>
      <c r="AB18" s="46">
        <f>IFERROR(cases[[#This Row],[Recoverd]]/cases[[#This Row],[confirmed]],0)</f>
        <v>0.22945205479452055</v>
      </c>
      <c r="AC18" s="46">
        <f>IFERROR(cases[[#This Row],[deaths]]/cases[[#This Row],[confirmed]],0)</f>
        <v>0</v>
      </c>
      <c r="AD18" s="49">
        <f>SUM(cases[[#This Row],[confirmed]],cases[[#This Row],[deaths]],cases[[#This Row],[Recoverd]])</f>
        <v>359</v>
      </c>
      <c r="AE18" s="48"/>
      <c r="AW18" s="13">
        <v>292</v>
      </c>
      <c r="AX18" s="13">
        <v>67</v>
      </c>
      <c r="AY18" s="13">
        <v>0</v>
      </c>
      <c r="AZ18" s="49">
        <f>SUM(cases[[#This Row],[confirmed]],cases[[#This Row],[deaths]],cases[[#This Row],[Recoverd]])</f>
        <v>359</v>
      </c>
    </row>
    <row r="19" spans="1:52" x14ac:dyDescent="0.3">
      <c r="A19">
        <v>35</v>
      </c>
      <c r="B19" t="s">
        <v>57</v>
      </c>
      <c r="C19" s="8">
        <v>274000</v>
      </c>
      <c r="D19" s="8">
        <v>43840</v>
      </c>
      <c r="E19" s="8">
        <v>230160</v>
      </c>
      <c r="F19" s="8">
        <f t="shared" si="0"/>
        <v>548000</v>
      </c>
      <c r="G19">
        <v>298</v>
      </c>
      <c r="H19">
        <v>240</v>
      </c>
      <c r="I19">
        <v>0</v>
      </c>
      <c r="J19">
        <f t="shared" si="1"/>
        <v>538</v>
      </c>
      <c r="K19" s="10">
        <f t="shared" si="2"/>
        <v>9.8175182481751821E-4</v>
      </c>
      <c r="L19" s="10"/>
      <c r="M19" s="54">
        <v>43942</v>
      </c>
      <c r="N19" s="8" t="s">
        <v>14</v>
      </c>
      <c r="O19" s="8">
        <v>35755</v>
      </c>
      <c r="P19" s="8">
        <v>34998</v>
      </c>
      <c r="Q19" s="8">
        <v>757</v>
      </c>
      <c r="W19" s="15" t="s">
        <v>43</v>
      </c>
      <c r="X19" s="12">
        <v>284</v>
      </c>
      <c r="Y19" s="12">
        <v>349</v>
      </c>
      <c r="Z19" s="12">
        <v>4</v>
      </c>
      <c r="AA19" s="12">
        <v>58</v>
      </c>
      <c r="AB19" s="46">
        <f>IFERROR(cases[[#This Row],[Recoverd]]/cases[[#This Row],[confirmed]],0)</f>
        <v>0.166189111747851</v>
      </c>
      <c r="AC19" s="46">
        <f>IFERROR(cases[[#This Row],[deaths]]/cases[[#This Row],[confirmed]],0)</f>
        <v>1.1461318051575931E-2</v>
      </c>
      <c r="AD19" s="48">
        <f>SUM(cases[[#This Row],[confirmed]],cases[[#This Row],[deaths]],cases[[#This Row],[Recoverd]])</f>
        <v>411</v>
      </c>
      <c r="AE19" s="49"/>
      <c r="AW19" s="12">
        <v>349</v>
      </c>
      <c r="AX19" s="12">
        <v>58</v>
      </c>
      <c r="AY19" s="12">
        <v>4</v>
      </c>
      <c r="AZ19" s="48">
        <f>SUM(cases[[#This Row],[confirmed]],cases[[#This Row],[deaths]],cases[[#This Row],[Recoverd]])</f>
        <v>411</v>
      </c>
    </row>
    <row r="20" spans="1:52" x14ac:dyDescent="0.3">
      <c r="A20">
        <v>36</v>
      </c>
      <c r="B20" t="s">
        <v>28</v>
      </c>
      <c r="C20" s="8">
        <v>64473</v>
      </c>
      <c r="D20" s="8">
        <v>14141</v>
      </c>
      <c r="E20" s="8">
        <v>50332</v>
      </c>
      <c r="F20" s="8">
        <f t="shared" si="0"/>
        <v>128946</v>
      </c>
      <c r="G20">
        <v>250</v>
      </c>
      <c r="H20">
        <v>300</v>
      </c>
      <c r="I20">
        <v>0</v>
      </c>
      <c r="J20">
        <f t="shared" si="1"/>
        <v>550</v>
      </c>
      <c r="K20" s="10">
        <f t="shared" si="2"/>
        <v>4.2653513874024787E-3</v>
      </c>
      <c r="L20" s="10"/>
      <c r="M20" s="54">
        <v>43943</v>
      </c>
      <c r="N20" s="8" t="s">
        <v>14</v>
      </c>
      <c r="O20" s="8">
        <v>41512</v>
      </c>
      <c r="P20" s="8">
        <v>40699</v>
      </c>
      <c r="Q20" s="8">
        <v>813</v>
      </c>
      <c r="W20" s="14" t="s">
        <v>25</v>
      </c>
      <c r="X20" s="13">
        <v>253</v>
      </c>
      <c r="Y20" s="13">
        <v>405</v>
      </c>
      <c r="Z20" s="13">
        <v>4</v>
      </c>
      <c r="AA20" s="13">
        <v>148</v>
      </c>
      <c r="AB20" s="46">
        <f>IFERROR(cases[[#This Row],[Recoverd]]/cases[[#This Row],[confirmed]],0)</f>
        <v>0.36543209876543209</v>
      </c>
      <c r="AC20" s="46">
        <f>IFERROR(cases[[#This Row],[deaths]]/cases[[#This Row],[confirmed]],0)</f>
        <v>9.876543209876543E-3</v>
      </c>
      <c r="AD20" s="49">
        <f>SUM(cases[[#This Row],[confirmed]],cases[[#This Row],[deaths]],cases[[#This Row],[Recoverd]])</f>
        <v>557</v>
      </c>
      <c r="AE20" s="48"/>
      <c r="AW20" s="13">
        <v>405</v>
      </c>
      <c r="AX20" s="13">
        <v>148</v>
      </c>
      <c r="AY20" s="13">
        <v>4</v>
      </c>
      <c r="AZ20" s="49">
        <f>SUM(cases[[#This Row],[confirmed]],cases[[#This Row],[deaths]],cases[[#This Row],[Recoverd]])</f>
        <v>557</v>
      </c>
    </row>
    <row r="21" spans="1:52" x14ac:dyDescent="0.3">
      <c r="A21">
        <v>5</v>
      </c>
      <c r="B21" t="s">
        <v>29</v>
      </c>
      <c r="C21" s="8">
        <v>72626809</v>
      </c>
      <c r="D21" s="8">
        <v>52557404</v>
      </c>
      <c r="E21" s="8">
        <v>20069405</v>
      </c>
      <c r="F21" s="8">
        <f t="shared" si="0"/>
        <v>145253618</v>
      </c>
      <c r="G21">
        <v>38140</v>
      </c>
      <c r="H21">
        <v>10020</v>
      </c>
      <c r="I21">
        <v>18819</v>
      </c>
      <c r="J21">
        <f t="shared" si="1"/>
        <v>66979</v>
      </c>
      <c r="K21" s="10">
        <f t="shared" si="2"/>
        <v>4.6111760190372677E-4</v>
      </c>
      <c r="L21" s="10"/>
      <c r="M21" s="54">
        <v>43944</v>
      </c>
      <c r="N21" s="8" t="s">
        <v>14</v>
      </c>
      <c r="O21" s="8">
        <v>48032</v>
      </c>
      <c r="P21" s="8">
        <v>47139</v>
      </c>
      <c r="Q21" s="8">
        <v>893</v>
      </c>
      <c r="W21" s="15" t="s">
        <v>16</v>
      </c>
      <c r="X21" s="12">
        <v>479</v>
      </c>
      <c r="Y21" s="12">
        <v>549</v>
      </c>
      <c r="Z21" s="12">
        <v>4</v>
      </c>
      <c r="AA21" s="12">
        <v>63</v>
      </c>
      <c r="AB21" s="46">
        <f>IFERROR(cases[[#This Row],[Recoverd]]/cases[[#This Row],[confirmed]],0)</f>
        <v>0.11475409836065574</v>
      </c>
      <c r="AC21" s="46">
        <f>IFERROR(cases[[#This Row],[deaths]]/cases[[#This Row],[confirmed]],0)</f>
        <v>7.2859744990892532E-3</v>
      </c>
      <c r="AD21" s="48">
        <f>SUM(cases[[#This Row],[confirmed]],cases[[#This Row],[deaths]],cases[[#This Row],[Recoverd]])</f>
        <v>616</v>
      </c>
      <c r="AE21" s="49"/>
      <c r="AW21" s="12">
        <v>549</v>
      </c>
      <c r="AX21" s="12">
        <v>63</v>
      </c>
      <c r="AY21" s="12">
        <v>4</v>
      </c>
      <c r="AZ21" s="48">
        <f>SUM(cases[[#This Row],[confirmed]],cases[[#This Row],[deaths]],cases[[#This Row],[Recoverd]])</f>
        <v>616</v>
      </c>
    </row>
    <row r="22" spans="1:52" x14ac:dyDescent="0.3">
      <c r="A22">
        <v>2</v>
      </c>
      <c r="B22" t="s">
        <v>30</v>
      </c>
      <c r="C22" s="8">
        <v>112374333</v>
      </c>
      <c r="D22" s="8">
        <v>61556074</v>
      </c>
      <c r="E22" s="8">
        <v>50818259</v>
      </c>
      <c r="F22" s="8">
        <f t="shared" si="0"/>
        <v>224748666</v>
      </c>
      <c r="G22">
        <v>68998</v>
      </c>
      <c r="H22">
        <v>12398</v>
      </c>
      <c r="I22">
        <v>39048</v>
      </c>
      <c r="J22">
        <f t="shared" si="1"/>
        <v>120444</v>
      </c>
      <c r="K22" s="10">
        <f t="shared" si="2"/>
        <v>5.3590529431663014E-4</v>
      </c>
      <c r="L22" s="10"/>
      <c r="M22" s="54">
        <v>43945</v>
      </c>
      <c r="N22" s="8" t="s">
        <v>14</v>
      </c>
      <c r="O22" s="8">
        <v>54338</v>
      </c>
      <c r="P22" s="8">
        <v>53383</v>
      </c>
      <c r="Q22" s="8">
        <v>955</v>
      </c>
      <c r="W22" s="14" t="s">
        <v>27</v>
      </c>
      <c r="X22" s="13">
        <v>359</v>
      </c>
      <c r="Y22" s="13">
        <v>897</v>
      </c>
      <c r="Z22" s="13">
        <v>6</v>
      </c>
      <c r="AA22" s="13">
        <v>532</v>
      </c>
      <c r="AB22" s="46">
        <f>IFERROR(cases[[#This Row],[Recoverd]]/cases[[#This Row],[confirmed]],0)</f>
        <v>0.59308807134894093</v>
      </c>
      <c r="AC22" s="46">
        <f>IFERROR(cases[[#This Row],[deaths]]/cases[[#This Row],[confirmed]],0)</f>
        <v>6.688963210702341E-3</v>
      </c>
      <c r="AD22" s="49">
        <f>SUM(cases[[#This Row],[confirmed]],cases[[#This Row],[deaths]],cases[[#This Row],[Recoverd]])</f>
        <v>1435</v>
      </c>
      <c r="AE22" s="48"/>
      <c r="AW22" s="13">
        <v>897</v>
      </c>
      <c r="AX22" s="13">
        <v>532</v>
      </c>
      <c r="AY22" s="13">
        <v>6</v>
      </c>
      <c r="AZ22" s="49">
        <f>SUM(cases[[#This Row],[confirmed]],cases[[#This Row],[deaths]],cases[[#This Row],[Recoverd]])</f>
        <v>1435</v>
      </c>
    </row>
    <row r="23" spans="1:52" x14ac:dyDescent="0.3">
      <c r="A23">
        <v>23</v>
      </c>
      <c r="B23" t="s">
        <v>31</v>
      </c>
      <c r="C23" s="8">
        <v>2570390</v>
      </c>
      <c r="D23" s="8">
        <v>1793875</v>
      </c>
      <c r="E23" s="8">
        <v>776515</v>
      </c>
      <c r="F23" s="8">
        <f t="shared" si="0"/>
        <v>5140780</v>
      </c>
      <c r="G23">
        <v>2562</v>
      </c>
      <c r="H23">
        <v>730</v>
      </c>
      <c r="I23">
        <v>697</v>
      </c>
      <c r="J23">
        <f t="shared" si="1"/>
        <v>3989</v>
      </c>
      <c r="K23" s="10">
        <f t="shared" si="2"/>
        <v>7.7595228739607612E-4</v>
      </c>
      <c r="L23" s="10"/>
      <c r="M23" s="54">
        <v>43946</v>
      </c>
      <c r="N23" s="8" t="s">
        <v>14</v>
      </c>
      <c r="O23" s="8">
        <v>61266</v>
      </c>
      <c r="P23" s="8">
        <v>60250</v>
      </c>
      <c r="Q23" s="8">
        <v>1016</v>
      </c>
      <c r="W23" s="15" t="s">
        <v>23</v>
      </c>
      <c r="X23" s="12">
        <v>395</v>
      </c>
      <c r="Y23" s="12">
        <v>1213</v>
      </c>
      <c r="Z23" s="12">
        <v>16</v>
      </c>
      <c r="AA23" s="12">
        <v>802</v>
      </c>
      <c r="AB23" s="46">
        <f>IFERROR(cases[[#This Row],[Recoverd]]/cases[[#This Row],[confirmed]],0)</f>
        <v>0.6611706512778236</v>
      </c>
      <c r="AC23" s="46">
        <f>IFERROR(cases[[#This Row],[deaths]]/cases[[#This Row],[confirmed]],0)</f>
        <v>1.3190436933223413E-2</v>
      </c>
      <c r="AD23" s="48">
        <f>SUM(cases[[#This Row],[confirmed]],cases[[#This Row],[deaths]],cases[[#This Row],[Recoverd]])</f>
        <v>2031</v>
      </c>
      <c r="AE23" s="49"/>
      <c r="AW23" s="12">
        <v>1213</v>
      </c>
      <c r="AX23" s="12">
        <v>802</v>
      </c>
      <c r="AY23" s="12">
        <v>16</v>
      </c>
      <c r="AZ23" s="48">
        <f>SUM(cases[[#This Row],[confirmed]],cases[[#This Row],[deaths]],cases[[#This Row],[Recoverd]])</f>
        <v>2031</v>
      </c>
    </row>
    <row r="24" spans="1:52" x14ac:dyDescent="0.3">
      <c r="A24">
        <v>22</v>
      </c>
      <c r="B24" t="s">
        <v>32</v>
      </c>
      <c r="C24" s="8">
        <v>2966889</v>
      </c>
      <c r="D24" s="8">
        <v>2371439</v>
      </c>
      <c r="E24" s="8">
        <v>595450</v>
      </c>
      <c r="F24" s="8">
        <f t="shared" si="0"/>
        <v>5933778</v>
      </c>
      <c r="G24">
        <v>4585</v>
      </c>
      <c r="H24">
        <v>1970</v>
      </c>
      <c r="I24">
        <v>2487</v>
      </c>
      <c r="J24">
        <f t="shared" si="1"/>
        <v>9042</v>
      </c>
      <c r="K24" s="10">
        <f t="shared" si="2"/>
        <v>1.5238183834986748E-3</v>
      </c>
      <c r="L24" s="10"/>
      <c r="M24" s="54">
        <v>43947</v>
      </c>
      <c r="N24" s="8" t="s">
        <v>14</v>
      </c>
      <c r="O24" s="8">
        <v>68034</v>
      </c>
      <c r="P24" s="8">
        <v>66937</v>
      </c>
      <c r="Q24" s="8">
        <v>1097</v>
      </c>
      <c r="W24" s="14" t="s">
        <v>35</v>
      </c>
      <c r="X24" s="13">
        <v>782</v>
      </c>
      <c r="Y24" s="13">
        <v>1438</v>
      </c>
      <c r="Z24" s="13">
        <v>7</v>
      </c>
      <c r="AA24" s="13">
        <v>649</v>
      </c>
      <c r="AB24" s="46">
        <f>IFERROR(cases[[#This Row],[Recoverd]]/cases[[#This Row],[confirmed]],0)</f>
        <v>0.45132127955493739</v>
      </c>
      <c r="AC24" s="46">
        <f>IFERROR(cases[[#This Row],[deaths]]/cases[[#This Row],[confirmed]],0)</f>
        <v>4.8678720445062586E-3</v>
      </c>
      <c r="AD24" s="49">
        <f>SUM(cases[[#This Row],[confirmed]],cases[[#This Row],[deaths]],cases[[#This Row],[Recoverd]])</f>
        <v>2094</v>
      </c>
      <c r="AE24" s="48"/>
      <c r="AW24" s="13">
        <v>1438</v>
      </c>
      <c r="AX24" s="13">
        <v>649</v>
      </c>
      <c r="AY24" s="13">
        <v>7</v>
      </c>
      <c r="AZ24" s="49">
        <f>SUM(cases[[#This Row],[confirmed]],cases[[#This Row],[deaths]],cases[[#This Row],[Recoverd]])</f>
        <v>2094</v>
      </c>
    </row>
    <row r="25" spans="1:52" x14ac:dyDescent="0.3">
      <c r="A25">
        <v>27</v>
      </c>
      <c r="B25" t="s">
        <v>33</v>
      </c>
      <c r="C25" s="8">
        <v>1097206</v>
      </c>
      <c r="D25" s="8">
        <v>525435</v>
      </c>
      <c r="E25" s="8">
        <v>571771</v>
      </c>
      <c r="F25" s="8">
        <f t="shared" si="0"/>
        <v>2194412</v>
      </c>
      <c r="G25">
        <v>2312</v>
      </c>
      <c r="H25">
        <v>604</v>
      </c>
      <c r="I25">
        <v>1393</v>
      </c>
      <c r="J25">
        <f t="shared" si="1"/>
        <v>4309</v>
      </c>
      <c r="K25" s="10">
        <f t="shared" si="2"/>
        <v>1.9636239685163954E-3</v>
      </c>
      <c r="L25" s="10"/>
      <c r="M25" s="54">
        <v>43948</v>
      </c>
      <c r="N25" s="8" t="s">
        <v>14</v>
      </c>
      <c r="O25" s="8">
        <v>74551</v>
      </c>
      <c r="P25" s="8">
        <v>73374</v>
      </c>
      <c r="Q25" s="8">
        <v>1177</v>
      </c>
      <c r="W25" s="15" t="s">
        <v>54</v>
      </c>
      <c r="X25" s="12">
        <v>836</v>
      </c>
      <c r="Y25" s="12">
        <v>1668</v>
      </c>
      <c r="Z25" s="12">
        <v>23</v>
      </c>
      <c r="AA25" s="12">
        <v>809</v>
      </c>
      <c r="AB25" s="46">
        <f>IFERROR(cases[[#This Row],[Recoverd]]/cases[[#This Row],[confirmed]],0)</f>
        <v>0.48501199040767384</v>
      </c>
      <c r="AC25" s="46">
        <f>IFERROR(cases[[#This Row],[deaths]]/cases[[#This Row],[confirmed]],0)</f>
        <v>1.3788968824940047E-2</v>
      </c>
      <c r="AD25" s="48">
        <f>SUM(cases[[#This Row],[confirmed]],cases[[#This Row],[deaths]],cases[[#This Row],[Recoverd]])</f>
        <v>2500</v>
      </c>
      <c r="AE25" s="49"/>
      <c r="AW25" s="12">
        <v>1668</v>
      </c>
      <c r="AX25" s="12">
        <v>809</v>
      </c>
      <c r="AY25" s="12">
        <v>23</v>
      </c>
      <c r="AZ25" s="48">
        <f>SUM(cases[[#This Row],[confirmed]],cases[[#This Row],[deaths]],cases[[#This Row],[Recoverd]])</f>
        <v>2500</v>
      </c>
    </row>
    <row r="26" spans="1:52" x14ac:dyDescent="0.3">
      <c r="A26">
        <v>24</v>
      </c>
      <c r="B26" t="s">
        <v>34</v>
      </c>
      <c r="C26" s="8">
        <v>1978502</v>
      </c>
      <c r="D26" s="8">
        <v>1407536</v>
      </c>
      <c r="E26" s="8">
        <v>570966</v>
      </c>
      <c r="F26" s="8">
        <f t="shared" si="0"/>
        <v>3957004</v>
      </c>
      <c r="G26">
        <v>1944</v>
      </c>
      <c r="H26">
        <v>630</v>
      </c>
      <c r="I26">
        <v>1250</v>
      </c>
      <c r="J26">
        <f t="shared" si="1"/>
        <v>3824</v>
      </c>
      <c r="K26" s="10">
        <f t="shared" si="2"/>
        <v>9.6638770140237409E-4</v>
      </c>
      <c r="L26" s="10"/>
      <c r="M26" s="54">
        <v>43949</v>
      </c>
      <c r="N26" s="8" t="s">
        <v>14</v>
      </c>
      <c r="O26" s="8">
        <v>80334</v>
      </c>
      <c r="P26" s="8">
        <v>79075</v>
      </c>
      <c r="Q26" s="8">
        <v>1259</v>
      </c>
      <c r="W26" s="14" t="s">
        <v>70</v>
      </c>
      <c r="X26" s="13">
        <v>700</v>
      </c>
      <c r="Y26" s="13">
        <v>1920</v>
      </c>
      <c r="Z26" s="13">
        <v>56</v>
      </c>
      <c r="AA26" s="13">
        <v>1164</v>
      </c>
      <c r="AB26" s="46">
        <f>IFERROR(cases[[#This Row],[Recoverd]]/cases[[#This Row],[confirmed]],0)</f>
        <v>0.60624999999999996</v>
      </c>
      <c r="AC26" s="46">
        <f>IFERROR(cases[[#This Row],[deaths]]/cases[[#This Row],[confirmed]],0)</f>
        <v>2.9166666666666667E-2</v>
      </c>
      <c r="AD26" s="49">
        <f>SUM(cases[[#This Row],[confirmed]],cases[[#This Row],[deaths]],cases[[#This Row],[Recoverd]])</f>
        <v>3140</v>
      </c>
      <c r="AE26" s="48"/>
      <c r="AW26" s="13">
        <v>1920</v>
      </c>
      <c r="AX26" s="13">
        <v>1164</v>
      </c>
      <c r="AY26" s="13">
        <v>56</v>
      </c>
      <c r="AZ26" s="49">
        <f>SUM(cases[[#This Row],[confirmed]],cases[[#This Row],[deaths]],cases[[#This Row],[Recoverd]])</f>
        <v>3140</v>
      </c>
    </row>
    <row r="27" spans="1:52" x14ac:dyDescent="0.3">
      <c r="A27">
        <v>11</v>
      </c>
      <c r="B27" t="s">
        <v>35</v>
      </c>
      <c r="C27" s="8">
        <v>41974218</v>
      </c>
      <c r="D27" s="8">
        <v>34970562</v>
      </c>
      <c r="E27" s="8">
        <v>7003656</v>
      </c>
      <c r="F27" s="8">
        <f t="shared" si="0"/>
        <v>83948436</v>
      </c>
      <c r="G27">
        <v>16497</v>
      </c>
      <c r="H27">
        <v>6339</v>
      </c>
      <c r="I27">
        <v>12180</v>
      </c>
      <c r="J27">
        <f t="shared" si="1"/>
        <v>35016</v>
      </c>
      <c r="K27" s="10">
        <f t="shared" si="2"/>
        <v>4.1711319076867613E-4</v>
      </c>
      <c r="L27" s="10"/>
      <c r="M27" s="54">
        <v>43950</v>
      </c>
      <c r="N27" s="8" t="s">
        <v>14</v>
      </c>
      <c r="O27" s="8">
        <v>88061</v>
      </c>
      <c r="P27" s="8">
        <v>86729</v>
      </c>
      <c r="Q27" s="8">
        <v>1332</v>
      </c>
      <c r="W27" s="15" t="s">
        <v>37</v>
      </c>
      <c r="X27" s="12">
        <v>128</v>
      </c>
      <c r="Y27" s="12">
        <v>2081</v>
      </c>
      <c r="Z27" s="12">
        <v>40</v>
      </c>
      <c r="AA27" s="12">
        <v>1913</v>
      </c>
      <c r="AB27" s="46">
        <f>IFERROR(cases[[#This Row],[Recoverd]]/cases[[#This Row],[confirmed]],0)</f>
        <v>0.91926958193176356</v>
      </c>
      <c r="AC27" s="46">
        <f>IFERROR(cases[[#This Row],[deaths]]/cases[[#This Row],[confirmed]],0)</f>
        <v>1.9221528111484865E-2</v>
      </c>
      <c r="AD27" s="48">
        <f>SUM(cases[[#This Row],[confirmed]],cases[[#This Row],[deaths]],cases[[#This Row],[Recoverd]])</f>
        <v>4034</v>
      </c>
      <c r="AE27" s="49"/>
      <c r="AW27" s="12">
        <v>2081</v>
      </c>
      <c r="AX27" s="12">
        <v>1913</v>
      </c>
      <c r="AY27" s="12">
        <v>40</v>
      </c>
      <c r="AZ27" s="48">
        <f>SUM(cases[[#This Row],[confirmed]],cases[[#This Row],[deaths]],cases[[#This Row],[Recoverd]])</f>
        <v>4034</v>
      </c>
    </row>
    <row r="28" spans="1:52" x14ac:dyDescent="0.3">
      <c r="A28">
        <v>31</v>
      </c>
      <c r="B28" t="s">
        <v>36</v>
      </c>
      <c r="C28" s="8">
        <v>1247953</v>
      </c>
      <c r="D28" s="8">
        <v>395200</v>
      </c>
      <c r="E28" s="8">
        <v>852753</v>
      </c>
      <c r="F28" s="8">
        <f t="shared" si="0"/>
        <v>2495906</v>
      </c>
      <c r="G28">
        <v>4462</v>
      </c>
      <c r="H28">
        <v>96</v>
      </c>
      <c r="I28">
        <v>3473</v>
      </c>
      <c r="J28">
        <f t="shared" si="1"/>
        <v>8031</v>
      </c>
      <c r="K28" s="10">
        <f t="shared" si="2"/>
        <v>3.2176692551722703E-3</v>
      </c>
      <c r="L28" s="10"/>
      <c r="M28" s="54">
        <v>43951</v>
      </c>
      <c r="N28" s="8" t="s">
        <v>14</v>
      </c>
      <c r="O28" s="8">
        <v>94558</v>
      </c>
      <c r="P28" s="8">
        <v>93155</v>
      </c>
      <c r="Q28" s="8">
        <v>1403</v>
      </c>
      <c r="W28" s="14" t="s">
        <v>26</v>
      </c>
      <c r="X28" s="13">
        <v>1431</v>
      </c>
      <c r="Y28" s="13">
        <v>2182</v>
      </c>
      <c r="Z28" s="13">
        <v>44</v>
      </c>
      <c r="AA28" s="13">
        <v>705</v>
      </c>
      <c r="AB28" s="46">
        <f>IFERROR(cases[[#This Row],[Recoverd]]/cases[[#This Row],[confirmed]],0)</f>
        <v>0.32309807516040329</v>
      </c>
      <c r="AC28" s="46">
        <f>IFERROR(cases[[#This Row],[deaths]]/cases[[#This Row],[confirmed]],0)</f>
        <v>2.0164986251145739E-2</v>
      </c>
      <c r="AD28" s="49">
        <f>SUM(cases[[#This Row],[confirmed]],cases[[#This Row],[deaths]],cases[[#This Row],[Recoverd]])</f>
        <v>2931</v>
      </c>
      <c r="AE28" s="48"/>
      <c r="AW28" s="13">
        <v>2182</v>
      </c>
      <c r="AX28" s="13">
        <v>705</v>
      </c>
      <c r="AY28" s="13">
        <v>44</v>
      </c>
      <c r="AZ28" s="49">
        <f>SUM(cases[[#This Row],[confirmed]],cases[[#This Row],[deaths]],cases[[#This Row],[Recoverd]])</f>
        <v>2931</v>
      </c>
    </row>
    <row r="29" spans="1:52" x14ac:dyDescent="0.3">
      <c r="A29">
        <v>16</v>
      </c>
      <c r="B29" t="s">
        <v>37</v>
      </c>
      <c r="C29" s="8">
        <v>27743338</v>
      </c>
      <c r="D29" s="8">
        <v>17344192</v>
      </c>
      <c r="E29" s="8">
        <v>10399146</v>
      </c>
      <c r="F29" s="8">
        <f t="shared" si="0"/>
        <v>55486676</v>
      </c>
      <c r="G29">
        <v>13527</v>
      </c>
      <c r="H29">
        <v>5805</v>
      </c>
      <c r="I29">
        <v>12128</v>
      </c>
      <c r="J29">
        <f t="shared" si="1"/>
        <v>31460</v>
      </c>
      <c r="K29" s="10">
        <f t="shared" si="2"/>
        <v>5.6698296362175308E-4</v>
      </c>
      <c r="L29" s="10"/>
      <c r="M29" s="54">
        <v>43952</v>
      </c>
      <c r="N29" s="8" t="s">
        <v>14</v>
      </c>
      <c r="O29" s="8">
        <v>102460</v>
      </c>
      <c r="P29" s="8">
        <v>100997</v>
      </c>
      <c r="Q29" s="8">
        <v>1463</v>
      </c>
      <c r="W29" s="15" t="s">
        <v>17</v>
      </c>
      <c r="X29" s="12">
        <v>1991</v>
      </c>
      <c r="Y29" s="12">
        <v>2737</v>
      </c>
      <c r="Z29" s="12">
        <v>13</v>
      </c>
      <c r="AA29" s="12">
        <v>733</v>
      </c>
      <c r="AB29" s="46">
        <f>IFERROR(cases[[#This Row],[Recoverd]]/cases[[#This Row],[confirmed]],0)</f>
        <v>0.26781147241505299</v>
      </c>
      <c r="AC29" s="46">
        <f>IFERROR(cases[[#This Row],[deaths]]/cases[[#This Row],[confirmed]],0)</f>
        <v>4.7497259773474606E-3</v>
      </c>
      <c r="AD29" s="48">
        <f>SUM(cases[[#This Row],[confirmed]],cases[[#This Row],[deaths]],cases[[#This Row],[Recoverd]])</f>
        <v>3483</v>
      </c>
      <c r="AE29" s="49"/>
      <c r="AW29" s="12">
        <v>2737</v>
      </c>
      <c r="AX29" s="12">
        <v>733</v>
      </c>
      <c r="AY29" s="12">
        <v>13</v>
      </c>
      <c r="AZ29" s="48">
        <f>SUM(cases[[#This Row],[confirmed]],cases[[#This Row],[deaths]],cases[[#This Row],[Recoverd]])</f>
        <v>3483</v>
      </c>
    </row>
    <row r="30" spans="1:52" x14ac:dyDescent="0.3">
      <c r="A30">
        <v>7</v>
      </c>
      <c r="B30" t="s">
        <v>38</v>
      </c>
      <c r="C30" s="8">
        <v>68548437</v>
      </c>
      <c r="D30" s="8">
        <v>51500352</v>
      </c>
      <c r="E30" s="8">
        <v>17048085</v>
      </c>
      <c r="F30" s="8">
        <f t="shared" si="0"/>
        <v>137096874</v>
      </c>
      <c r="G30">
        <v>51844</v>
      </c>
      <c r="H30">
        <v>21088</v>
      </c>
      <c r="I30">
        <v>10760</v>
      </c>
      <c r="J30">
        <f t="shared" si="1"/>
        <v>83692</v>
      </c>
      <c r="K30" s="10">
        <f t="shared" si="2"/>
        <v>6.1045884970360449E-4</v>
      </c>
      <c r="L30" s="10"/>
      <c r="M30" s="54">
        <v>43953</v>
      </c>
      <c r="N30" s="8" t="s">
        <v>14</v>
      </c>
      <c r="O30" s="8">
        <v>108403</v>
      </c>
      <c r="P30" s="8">
        <v>106878</v>
      </c>
      <c r="Q30" s="8">
        <v>1525</v>
      </c>
      <c r="W30" s="14" t="s">
        <v>14</v>
      </c>
      <c r="X30" s="13">
        <v>938</v>
      </c>
      <c r="Y30" s="13">
        <v>2886</v>
      </c>
      <c r="Z30" s="13">
        <v>56</v>
      </c>
      <c r="AA30" s="13">
        <v>1892</v>
      </c>
      <c r="AB30" s="46">
        <f>IFERROR(cases[[#This Row],[Recoverd]]/cases[[#This Row],[confirmed]],0)</f>
        <v>0.65557865557865558</v>
      </c>
      <c r="AC30" s="46">
        <f>IFERROR(cases[[#This Row],[deaths]]/cases[[#This Row],[confirmed]],0)</f>
        <v>1.9404019404019403E-2</v>
      </c>
      <c r="AD30" s="49">
        <f>SUM(cases[[#This Row],[confirmed]],cases[[#This Row],[deaths]],cases[[#This Row],[Recoverd]])</f>
        <v>4834</v>
      </c>
      <c r="AE30" s="48"/>
      <c r="AW30" s="13">
        <v>2886</v>
      </c>
      <c r="AX30" s="13">
        <v>1892</v>
      </c>
      <c r="AY30" s="13">
        <v>56</v>
      </c>
      <c r="AZ30" s="49">
        <f>SUM(cases[[#This Row],[confirmed]],cases[[#This Row],[deaths]],cases[[#This Row],[Recoverd]])</f>
        <v>4834</v>
      </c>
    </row>
    <row r="31" spans="1:52" x14ac:dyDescent="0.3">
      <c r="A31">
        <v>28</v>
      </c>
      <c r="B31" t="s">
        <v>39</v>
      </c>
      <c r="C31" s="8">
        <v>610577</v>
      </c>
      <c r="D31" s="8">
        <v>456999</v>
      </c>
      <c r="E31" s="8">
        <v>153578</v>
      </c>
      <c r="F31" s="8">
        <f t="shared" si="0"/>
        <v>1221154</v>
      </c>
      <c r="G31">
        <v>1145</v>
      </c>
      <c r="H31">
        <v>260</v>
      </c>
      <c r="I31">
        <v>1300</v>
      </c>
      <c r="J31">
        <f t="shared" si="1"/>
        <v>2705</v>
      </c>
      <c r="K31" s="10">
        <f t="shared" si="2"/>
        <v>2.2151178311662573E-3</v>
      </c>
      <c r="L31" s="10"/>
      <c r="M31" s="54">
        <v>43954</v>
      </c>
      <c r="N31" s="8" t="s">
        <v>14</v>
      </c>
      <c r="O31" s="8">
        <v>114937</v>
      </c>
      <c r="P31" s="8">
        <v>113354</v>
      </c>
      <c r="Q31" s="8">
        <v>1583</v>
      </c>
      <c r="W31" s="15" t="s">
        <v>72</v>
      </c>
      <c r="X31" s="12">
        <v>2970</v>
      </c>
      <c r="Y31" s="12">
        <v>2970</v>
      </c>
      <c r="Z31" s="12">
        <v>0</v>
      </c>
      <c r="AA31" s="12">
        <v>0</v>
      </c>
      <c r="AB31" s="46">
        <f>IFERROR(cases[[#This Row],[Recoverd]]/cases[[#This Row],[confirmed]],0)</f>
        <v>0</v>
      </c>
      <c r="AC31" s="46">
        <f>IFERROR(cases[[#This Row],[deaths]]/cases[[#This Row],[confirmed]],0)</f>
        <v>0</v>
      </c>
      <c r="AD31" s="48">
        <f>SUM(cases[[#This Row],[confirmed]],cases[[#This Row],[deaths]],cases[[#This Row],[Recoverd]])</f>
        <v>2970</v>
      </c>
      <c r="AE31" s="49"/>
      <c r="AW31" s="12">
        <v>2970</v>
      </c>
      <c r="AX31" s="12">
        <v>0</v>
      </c>
      <c r="AY31" s="12">
        <v>0</v>
      </c>
      <c r="AZ31" s="48">
        <f>SUM(cases[[#This Row],[confirmed]],cases[[#This Row],[deaths]],cases[[#This Row],[Recoverd]])</f>
        <v>2970</v>
      </c>
    </row>
    <row r="32" spans="1:52" x14ac:dyDescent="0.3">
      <c r="A32">
        <v>6</v>
      </c>
      <c r="B32" t="s">
        <v>40</v>
      </c>
      <c r="C32" s="8">
        <v>72147030</v>
      </c>
      <c r="D32" s="8">
        <v>37229590</v>
      </c>
      <c r="E32" s="8">
        <v>34917440</v>
      </c>
      <c r="F32" s="8">
        <f t="shared" si="0"/>
        <v>144294060</v>
      </c>
      <c r="G32">
        <v>72616</v>
      </c>
      <c r="H32">
        <v>40179</v>
      </c>
      <c r="I32">
        <v>37353</v>
      </c>
      <c r="J32">
        <f t="shared" si="1"/>
        <v>150148</v>
      </c>
      <c r="K32" s="10">
        <f t="shared" si="2"/>
        <v>1.0405695147811351E-3</v>
      </c>
      <c r="L32" s="10"/>
      <c r="M32" s="54">
        <v>43955</v>
      </c>
      <c r="N32" s="8" t="s">
        <v>14</v>
      </c>
      <c r="O32" s="8">
        <v>125229</v>
      </c>
      <c r="P32" s="8">
        <v>123579</v>
      </c>
      <c r="Q32" s="8">
        <v>1650</v>
      </c>
      <c r="W32" s="14" t="s">
        <v>44</v>
      </c>
      <c r="X32" s="13">
        <v>2124</v>
      </c>
      <c r="Y32" s="13">
        <v>3816</v>
      </c>
      <c r="Z32" s="13">
        <v>278</v>
      </c>
      <c r="AA32" s="13">
        <v>1414</v>
      </c>
      <c r="AB32" s="46">
        <f>IFERROR(cases[[#This Row],[Recoverd]]/cases[[#This Row],[confirmed]],0)</f>
        <v>0.37054507337526205</v>
      </c>
      <c r="AC32" s="46">
        <f>IFERROR(cases[[#This Row],[deaths]]/cases[[#This Row],[confirmed]],0)</f>
        <v>7.2851153039832278E-2</v>
      </c>
      <c r="AD32" s="49">
        <f>SUM(cases[[#This Row],[confirmed]],cases[[#This Row],[deaths]],cases[[#This Row],[Recoverd]])</f>
        <v>5508</v>
      </c>
      <c r="AE32" s="48"/>
      <c r="AW32" s="13">
        <v>3816</v>
      </c>
      <c r="AX32" s="13">
        <v>1414</v>
      </c>
      <c r="AY32" s="13">
        <v>278</v>
      </c>
      <c r="AZ32" s="49">
        <f>SUM(cases[[#This Row],[confirmed]],cases[[#This Row],[deaths]],cases[[#This Row],[Recoverd]])</f>
        <v>5508</v>
      </c>
    </row>
    <row r="33" spans="1:52" x14ac:dyDescent="0.3">
      <c r="A33">
        <v>12</v>
      </c>
      <c r="B33" t="s">
        <v>53</v>
      </c>
      <c r="C33" s="8">
        <v>35003674</v>
      </c>
      <c r="D33" s="8">
        <v>21395009</v>
      </c>
      <c r="E33" s="8">
        <v>13608665</v>
      </c>
      <c r="F33" s="8">
        <f t="shared" si="0"/>
        <v>70007348</v>
      </c>
      <c r="G33">
        <v>17358</v>
      </c>
      <c r="H33">
        <v>7668</v>
      </c>
      <c r="I33">
        <v>13315</v>
      </c>
      <c r="J33">
        <f t="shared" si="1"/>
        <v>38341</v>
      </c>
      <c r="K33" s="10">
        <f t="shared" si="2"/>
        <v>5.4767108161274728E-4</v>
      </c>
      <c r="L33" s="10"/>
      <c r="M33" s="54">
        <v>43956</v>
      </c>
      <c r="N33" s="8" t="s">
        <v>14</v>
      </c>
      <c r="O33" s="8">
        <v>133492</v>
      </c>
      <c r="P33" s="8">
        <v>131775</v>
      </c>
      <c r="Q33" s="8">
        <v>1717</v>
      </c>
      <c r="W33" s="15" t="s">
        <v>42</v>
      </c>
      <c r="X33" s="12">
        <v>2668</v>
      </c>
      <c r="Y33" s="12">
        <v>6497</v>
      </c>
      <c r="Z33" s="12">
        <v>169</v>
      </c>
      <c r="AA33" s="12">
        <v>3660</v>
      </c>
      <c r="AB33" s="46">
        <f>IFERROR(cases[[#This Row],[Recoverd]]/cases[[#This Row],[confirmed]],0)</f>
        <v>0.56333692473449282</v>
      </c>
      <c r="AC33" s="46">
        <f>IFERROR(cases[[#This Row],[deaths]]/cases[[#This Row],[confirmed]],0)</f>
        <v>2.6012005541018932E-2</v>
      </c>
      <c r="AD33" s="48">
        <f>SUM(cases[[#This Row],[confirmed]],cases[[#This Row],[deaths]],cases[[#This Row],[Recoverd]])</f>
        <v>10326</v>
      </c>
      <c r="AE33" s="49"/>
      <c r="AW33" s="12">
        <v>6497</v>
      </c>
      <c r="AX33" s="12">
        <v>3660</v>
      </c>
      <c r="AY33" s="12">
        <v>169</v>
      </c>
      <c r="AZ33" s="48">
        <f>SUM(cases[[#This Row],[confirmed]],cases[[#This Row],[deaths]],cases[[#This Row],[Recoverd]])</f>
        <v>10326</v>
      </c>
    </row>
    <row r="34" spans="1:52" x14ac:dyDescent="0.3">
      <c r="A34">
        <v>21</v>
      </c>
      <c r="B34" t="s">
        <v>41</v>
      </c>
      <c r="C34" s="8">
        <v>3673917</v>
      </c>
      <c r="D34" s="8">
        <v>2712464</v>
      </c>
      <c r="E34" s="8">
        <v>961453</v>
      </c>
      <c r="F34" s="8">
        <f t="shared" si="0"/>
        <v>7347834</v>
      </c>
      <c r="G34">
        <v>4895</v>
      </c>
      <c r="H34">
        <v>1140</v>
      </c>
      <c r="I34">
        <v>3277</v>
      </c>
      <c r="J34">
        <f t="shared" si="1"/>
        <v>9312</v>
      </c>
      <c r="K34" s="10">
        <f t="shared" si="2"/>
        <v>1.2673122446696537E-3</v>
      </c>
      <c r="L34" s="10"/>
      <c r="M34" s="54">
        <v>43957</v>
      </c>
      <c r="N34" s="8" t="s">
        <v>14</v>
      </c>
      <c r="O34" s="8">
        <v>141274</v>
      </c>
      <c r="P34" s="8">
        <v>139497</v>
      </c>
      <c r="Q34" s="8">
        <v>1777</v>
      </c>
      <c r="W34" s="14" t="s">
        <v>29</v>
      </c>
      <c r="X34" s="13">
        <v>2988</v>
      </c>
      <c r="Y34" s="13">
        <v>6859</v>
      </c>
      <c r="Z34" s="13">
        <v>300</v>
      </c>
      <c r="AA34" s="13">
        <v>3571</v>
      </c>
      <c r="AB34" s="46">
        <f>IFERROR(cases[[#This Row],[Recoverd]]/cases[[#This Row],[confirmed]],0)</f>
        <v>0.5206298294211984</v>
      </c>
      <c r="AC34" s="46">
        <f>IFERROR(cases[[#This Row],[deaths]]/cases[[#This Row],[confirmed]],0)</f>
        <v>4.3738154249890651E-2</v>
      </c>
      <c r="AD34" s="49">
        <f>SUM(cases[[#This Row],[confirmed]],cases[[#This Row],[deaths]],cases[[#This Row],[Recoverd]])</f>
        <v>10730</v>
      </c>
      <c r="AE34" s="48"/>
      <c r="AW34" s="13">
        <v>6859</v>
      </c>
      <c r="AX34" s="13">
        <v>3571</v>
      </c>
      <c r="AY34" s="13">
        <v>300</v>
      </c>
      <c r="AZ34" s="49">
        <f>SUM(cases[[#This Row],[confirmed]],cases[[#This Row],[deaths]],cases[[#This Row],[Recoverd]])</f>
        <v>10730</v>
      </c>
    </row>
    <row r="35" spans="1:52" x14ac:dyDescent="0.3">
      <c r="A35">
        <v>1</v>
      </c>
      <c r="B35" t="s">
        <v>42</v>
      </c>
      <c r="C35" s="8">
        <v>199812341</v>
      </c>
      <c r="D35" s="8">
        <v>155317278</v>
      </c>
      <c r="E35" s="8">
        <v>44495063</v>
      </c>
      <c r="F35" s="8">
        <f t="shared" si="0"/>
        <v>399624682</v>
      </c>
      <c r="G35">
        <v>58310</v>
      </c>
      <c r="H35">
        <v>39104</v>
      </c>
      <c r="I35">
        <v>37156</v>
      </c>
      <c r="J35">
        <f t="shared" si="1"/>
        <v>134570</v>
      </c>
      <c r="K35" s="10">
        <f t="shared" si="2"/>
        <v>3.3674096236127875E-4</v>
      </c>
      <c r="L35" s="10"/>
      <c r="M35" s="54">
        <v>43958</v>
      </c>
      <c r="N35" s="8" t="s">
        <v>14</v>
      </c>
      <c r="O35" s="8">
        <v>149361</v>
      </c>
      <c r="P35" s="8">
        <v>147528</v>
      </c>
      <c r="Q35" s="8">
        <v>1833</v>
      </c>
      <c r="W35" s="15" t="s">
        <v>38</v>
      </c>
      <c r="X35" s="12">
        <v>3077</v>
      </c>
      <c r="Y35" s="12">
        <v>7300</v>
      </c>
      <c r="Z35" s="12">
        <v>167</v>
      </c>
      <c r="AA35" s="12">
        <v>4056</v>
      </c>
      <c r="AB35" s="46">
        <f>IFERROR(cases[[#This Row],[Recoverd]]/cases[[#This Row],[confirmed]],0)</f>
        <v>0.55561643835616437</v>
      </c>
      <c r="AC35" s="46">
        <f>IFERROR(cases[[#This Row],[deaths]]/cases[[#This Row],[confirmed]],0)</f>
        <v>2.2876712328767122E-2</v>
      </c>
      <c r="AD35" s="48">
        <f>SUM(cases[[#This Row],[confirmed]],cases[[#This Row],[deaths]],cases[[#This Row],[Recoverd]])</f>
        <v>11523</v>
      </c>
      <c r="AE35" s="49"/>
      <c r="AW35" s="12">
        <v>7300</v>
      </c>
      <c r="AX35" s="12">
        <v>4056</v>
      </c>
      <c r="AY35" s="12">
        <v>167</v>
      </c>
      <c r="AZ35" s="48">
        <f>SUM(cases[[#This Row],[confirmed]],cases[[#This Row],[deaths]],cases[[#This Row],[Recoverd]])</f>
        <v>11523</v>
      </c>
    </row>
    <row r="36" spans="1:52" x14ac:dyDescent="0.3">
      <c r="A36">
        <v>19</v>
      </c>
      <c r="B36" t="s">
        <v>43</v>
      </c>
      <c r="C36" s="8">
        <v>10086292</v>
      </c>
      <c r="D36" s="8">
        <v>7036954</v>
      </c>
      <c r="E36" s="8">
        <v>3049338</v>
      </c>
      <c r="F36" s="8">
        <f t="shared" si="0"/>
        <v>20172584</v>
      </c>
      <c r="G36">
        <v>6660</v>
      </c>
      <c r="H36">
        <v>3284</v>
      </c>
      <c r="I36">
        <v>5228</v>
      </c>
      <c r="J36">
        <f t="shared" si="1"/>
        <v>15172</v>
      </c>
      <c r="K36" s="10">
        <f t="shared" si="2"/>
        <v>7.5210989330866092E-4</v>
      </c>
      <c r="L36" s="10"/>
      <c r="M36" s="54">
        <v>43959</v>
      </c>
      <c r="N36" s="8" t="s">
        <v>14</v>
      </c>
      <c r="O36" s="8">
        <v>156681</v>
      </c>
      <c r="P36" s="8">
        <v>154794</v>
      </c>
      <c r="Q36" s="8">
        <v>1887</v>
      </c>
      <c r="W36" s="14" t="s">
        <v>20</v>
      </c>
      <c r="X36" s="13">
        <v>7006</v>
      </c>
      <c r="Y36" s="13">
        <v>14053</v>
      </c>
      <c r="Z36" s="13">
        <v>276</v>
      </c>
      <c r="AA36" s="13">
        <v>6771</v>
      </c>
      <c r="AB36" s="46">
        <f>IFERROR(cases[[#This Row],[Recoverd]]/cases[[#This Row],[confirmed]],0)</f>
        <v>0.48181882871984627</v>
      </c>
      <c r="AC36" s="46">
        <f>IFERROR(cases[[#This Row],[deaths]]/cases[[#This Row],[confirmed]],0)</f>
        <v>1.9639934533551555E-2</v>
      </c>
      <c r="AD36" s="49">
        <f>SUM(cases[[#This Row],[confirmed]],cases[[#This Row],[deaths]],cases[[#This Row],[Recoverd]])</f>
        <v>21100</v>
      </c>
      <c r="AE36" s="48"/>
      <c r="AW36" s="13">
        <v>14053</v>
      </c>
      <c r="AX36" s="13">
        <v>6771</v>
      </c>
      <c r="AY36" s="13">
        <v>276</v>
      </c>
      <c r="AZ36" s="49">
        <f>SUM(cases[[#This Row],[confirmed]],cases[[#This Row],[deaths]],cases[[#This Row],[Recoverd]])</f>
        <v>21100</v>
      </c>
    </row>
    <row r="37" spans="1:52" x14ac:dyDescent="0.3">
      <c r="A37">
        <v>4</v>
      </c>
      <c r="B37" t="s">
        <v>44</v>
      </c>
      <c r="C37" s="8">
        <v>91276115</v>
      </c>
      <c r="D37" s="8">
        <v>62183113</v>
      </c>
      <c r="E37" s="8">
        <v>29093002</v>
      </c>
      <c r="F37" s="8">
        <f t="shared" si="0"/>
        <v>182552230</v>
      </c>
      <c r="G37">
        <v>51163</v>
      </c>
      <c r="H37">
        <v>19684</v>
      </c>
      <c r="I37">
        <v>58882</v>
      </c>
      <c r="J37">
        <f t="shared" si="1"/>
        <v>129729</v>
      </c>
      <c r="K37" s="10">
        <f t="shared" si="2"/>
        <v>7.1064045615876615E-4</v>
      </c>
      <c r="L37" s="10"/>
      <c r="M37" s="54">
        <v>43960</v>
      </c>
      <c r="N37" s="8" t="s">
        <v>14</v>
      </c>
      <c r="O37" s="8">
        <v>165069</v>
      </c>
      <c r="P37" s="8">
        <v>163139</v>
      </c>
      <c r="Q37" s="8">
        <v>1930</v>
      </c>
      <c r="W37" s="15" t="s">
        <v>22</v>
      </c>
      <c r="X37" s="12">
        <v>6944</v>
      </c>
      <c r="Y37" s="12">
        <v>14468</v>
      </c>
      <c r="Z37" s="12">
        <v>888</v>
      </c>
      <c r="AA37" s="12">
        <v>6636</v>
      </c>
      <c r="AB37" s="46">
        <f>IFERROR(cases[[#This Row],[Recoverd]]/cases[[#This Row],[confirmed]],0)</f>
        <v>0.45866740392590544</v>
      </c>
      <c r="AC37" s="46">
        <f>IFERROR(cases[[#This Row],[deaths]]/cases[[#This Row],[confirmed]],0)</f>
        <v>6.1376831628421342E-2</v>
      </c>
      <c r="AD37" s="48">
        <f>SUM(cases[[#This Row],[confirmed]],cases[[#This Row],[deaths]],cases[[#This Row],[Recoverd]])</f>
        <v>21992</v>
      </c>
      <c r="AE37" s="49"/>
      <c r="AW37" s="12">
        <v>14468</v>
      </c>
      <c r="AX37" s="12">
        <v>6636</v>
      </c>
      <c r="AY37" s="12">
        <v>888</v>
      </c>
      <c r="AZ37" s="48">
        <f>SUM(cases[[#This Row],[confirmed]],cases[[#This Row],[deaths]],cases[[#This Row],[Recoverd]])</f>
        <v>21992</v>
      </c>
    </row>
    <row r="38" spans="1:52" x14ac:dyDescent="0.3">
      <c r="B38" t="s">
        <v>59</v>
      </c>
      <c r="C38" s="8">
        <f>SUM(C2:C37)</f>
        <v>1210568111</v>
      </c>
      <c r="D38" s="8">
        <f>SUM(D2:D37)</f>
        <v>833521087</v>
      </c>
      <c r="E38" s="8">
        <f>SUM(E2:E37)</f>
        <v>377047024</v>
      </c>
      <c r="G38" s="32">
        <v>739024</v>
      </c>
      <c r="H38" s="7">
        <v>279588</v>
      </c>
      <c r="I38" s="7">
        <v>431173</v>
      </c>
      <c r="J38" s="11"/>
      <c r="M38" s="54">
        <v>43961</v>
      </c>
      <c r="N38" s="8" t="s">
        <v>14</v>
      </c>
      <c r="O38" s="8">
        <v>173735</v>
      </c>
      <c r="P38" s="8">
        <v>171755</v>
      </c>
      <c r="Q38" s="8">
        <v>1980</v>
      </c>
      <c r="W38" s="14" t="s">
        <v>40</v>
      </c>
      <c r="X38" s="13">
        <v>8232</v>
      </c>
      <c r="Y38" s="13">
        <v>17082</v>
      </c>
      <c r="Z38" s="13">
        <v>119</v>
      </c>
      <c r="AA38" s="13">
        <v>8731</v>
      </c>
      <c r="AB38" s="46">
        <f>IFERROR(cases[[#This Row],[Recoverd]]/cases[[#This Row],[confirmed]],0)</f>
        <v>0.51112281934199744</v>
      </c>
      <c r="AC38" s="46">
        <f>IFERROR(cases[[#This Row],[deaths]]/cases[[#This Row],[confirmed]],0)</f>
        <v>6.9663973773562817E-3</v>
      </c>
      <c r="AD38" s="49">
        <f>SUM(cases[[#This Row],[confirmed]],cases[[#This Row],[deaths]],cases[[#This Row],[Recoverd]])</f>
        <v>25932</v>
      </c>
      <c r="AE38" s="48"/>
      <c r="AW38" s="13">
        <v>17082</v>
      </c>
      <c r="AX38" s="13">
        <v>8731</v>
      </c>
      <c r="AY38" s="13">
        <v>119</v>
      </c>
      <c r="AZ38" s="49">
        <f>SUM(cases[[#This Row],[confirmed]],cases[[#This Row],[deaths]],cases[[#This Row],[Recoverd]])</f>
        <v>25932</v>
      </c>
    </row>
    <row r="39" spans="1:52" x14ac:dyDescent="0.3">
      <c r="M39" s="54">
        <v>43962</v>
      </c>
      <c r="N39" s="8" t="s">
        <v>14</v>
      </c>
      <c r="O39" s="8">
        <v>181144</v>
      </c>
      <c r="P39" s="8">
        <v>179126</v>
      </c>
      <c r="Q39" s="8">
        <v>2018</v>
      </c>
      <c r="W39" s="17" t="s">
        <v>30</v>
      </c>
      <c r="X39" s="18">
        <v>35186</v>
      </c>
      <c r="Y39" s="18">
        <v>52667</v>
      </c>
      <c r="Z39" s="18">
        <v>1695</v>
      </c>
      <c r="AA39" s="18">
        <v>15786</v>
      </c>
      <c r="AB39" s="46">
        <f>IFERROR(cases[[#This Row],[Recoverd]]/cases[[#This Row],[confirmed]],0)</f>
        <v>0.2997322801754419</v>
      </c>
      <c r="AC39" s="46">
        <f>IFERROR(cases[[#This Row],[deaths]]/cases[[#This Row],[confirmed]],0)</f>
        <v>3.218334061176828E-2</v>
      </c>
      <c r="AD39" s="48">
        <f>SUM(cases[[#This Row],[confirmed]],cases[[#This Row],[deaths]],cases[[#This Row],[Recoverd]])</f>
        <v>70148</v>
      </c>
      <c r="AE39" s="49"/>
      <c r="AW39" s="12">
        <v>52667</v>
      </c>
      <c r="AX39" s="18">
        <v>15786</v>
      </c>
      <c r="AY39" s="18">
        <v>1695</v>
      </c>
      <c r="AZ39" s="48">
        <f>SUM(cases[[#This Row],[confirmed]],cases[[#This Row],[deaths]],cases[[#This Row],[Recoverd]])</f>
        <v>70148</v>
      </c>
    </row>
    <row r="40" spans="1:52" x14ac:dyDescent="0.3">
      <c r="M40" s="54">
        <v>43963</v>
      </c>
      <c r="N40" s="8" t="s">
        <v>14</v>
      </c>
      <c r="O40" s="8">
        <v>191874</v>
      </c>
      <c r="P40" s="8">
        <v>189823</v>
      </c>
      <c r="Q40" s="8">
        <v>2051</v>
      </c>
      <c r="W40" s="17" t="s">
        <v>111</v>
      </c>
      <c r="X40" s="18">
        <f>SUM(X3:X39)</f>
        <v>80387</v>
      </c>
      <c r="Y40" s="18">
        <f>SUM(Y3:Y39)</f>
        <v>145278</v>
      </c>
      <c r="Z40" s="18">
        <f>SUM(Z3:Z39)</f>
        <v>4174</v>
      </c>
      <c r="AA40" s="18">
        <f>SUM(AA3:AA39)</f>
        <v>60706</v>
      </c>
      <c r="AB40" s="46">
        <f>IFERROR(cases[[#This Row],[Recoverd]]/cases[[#This Row],[confirmed]],0)</f>
        <v>0.41786092870221231</v>
      </c>
      <c r="AC40" s="46">
        <f>IFERROR(cases[[#This Row],[deaths]]/cases[[#This Row],[confirmed]],0)</f>
        <v>2.8731122399812774E-2</v>
      </c>
      <c r="AD40" s="48">
        <f>SUM(cases[[#This Row],[confirmed]],cases[[#This Row],[deaths]],cases[[#This Row],[Recoverd]])</f>
        <v>210158</v>
      </c>
      <c r="AE40" s="48"/>
      <c r="AW40" s="13">
        <f>SUM(AW3:AW39)</f>
        <v>145278</v>
      </c>
      <c r="AX40" s="18">
        <f>SUM(AX3:AX39)</f>
        <v>60706</v>
      </c>
      <c r="AY40" s="18">
        <f>SUM(AY3:AY39)</f>
        <v>4174</v>
      </c>
      <c r="AZ40" s="48">
        <f>SUM(cases[[#This Row],[confirmed]],cases[[#This Row],[deaths]],cases[[#This Row],[Recoverd]])</f>
        <v>210158</v>
      </c>
    </row>
    <row r="41" spans="1:52" x14ac:dyDescent="0.3">
      <c r="M41" s="54">
        <v>43964</v>
      </c>
      <c r="N41" s="8" t="s">
        <v>14</v>
      </c>
      <c r="O41" s="8">
        <v>201196</v>
      </c>
      <c r="P41" s="8">
        <v>199059</v>
      </c>
      <c r="Q41" s="8">
        <v>2137</v>
      </c>
      <c r="AE41" s="48"/>
    </row>
    <row r="42" spans="1:52" x14ac:dyDescent="0.3">
      <c r="M42" s="54">
        <v>43965</v>
      </c>
      <c r="N42" s="8" t="s">
        <v>14</v>
      </c>
      <c r="O42" s="8">
        <v>210452</v>
      </c>
      <c r="P42" s="8">
        <v>208247</v>
      </c>
      <c r="Q42" s="8">
        <v>2100</v>
      </c>
    </row>
    <row r="43" spans="1:52" x14ac:dyDescent="0.3">
      <c r="M43" s="54">
        <v>43966</v>
      </c>
      <c r="N43" s="8" t="s">
        <v>14</v>
      </c>
      <c r="O43" s="8">
        <v>219490</v>
      </c>
      <c r="P43" s="8">
        <v>217183</v>
      </c>
      <c r="Q43" s="8">
        <v>2157</v>
      </c>
    </row>
    <row r="44" spans="1:52" x14ac:dyDescent="0.3">
      <c r="M44" s="54">
        <v>43968</v>
      </c>
      <c r="N44" s="8" t="s">
        <v>14</v>
      </c>
      <c r="O44" s="8">
        <v>238998</v>
      </c>
      <c r="P44" s="8">
        <v>236618</v>
      </c>
      <c r="Q44" s="8">
        <v>2230</v>
      </c>
    </row>
    <row r="45" spans="1:52" x14ac:dyDescent="0.3">
      <c r="M45" s="54">
        <v>43969</v>
      </c>
      <c r="N45" s="8" t="s">
        <v>14</v>
      </c>
      <c r="O45" s="8">
        <v>248771</v>
      </c>
      <c r="P45" s="8">
        <v>246279</v>
      </c>
      <c r="Q45" s="8">
        <v>2282</v>
      </c>
    </row>
    <row r="46" spans="1:52" x14ac:dyDescent="0.3">
      <c r="M46" s="54">
        <v>43970</v>
      </c>
      <c r="N46" s="8" t="s">
        <v>14</v>
      </c>
      <c r="O46" s="8">
        <v>258450</v>
      </c>
      <c r="P46" s="8">
        <v>255961</v>
      </c>
      <c r="Q46" s="8">
        <v>2339</v>
      </c>
    </row>
    <row r="47" spans="1:52" x14ac:dyDescent="0.3">
      <c r="M47" s="54">
        <v>43971</v>
      </c>
      <c r="N47" s="8" t="s">
        <v>14</v>
      </c>
      <c r="O47" s="8">
        <v>267612</v>
      </c>
      <c r="P47" s="8">
        <v>265052</v>
      </c>
      <c r="Q47" s="8">
        <v>2407</v>
      </c>
    </row>
    <row r="48" spans="1:52" x14ac:dyDescent="0.3">
      <c r="M48" s="54">
        <v>43930</v>
      </c>
      <c r="N48" s="8" t="s">
        <v>15</v>
      </c>
      <c r="O48" s="8">
        <v>206</v>
      </c>
      <c r="P48" s="8">
        <v>185</v>
      </c>
      <c r="Q48" s="8">
        <v>1</v>
      </c>
    </row>
    <row r="49" spans="13:17" x14ac:dyDescent="0.3">
      <c r="M49" s="54">
        <v>43935</v>
      </c>
      <c r="N49" s="8" t="s">
        <v>15</v>
      </c>
      <c r="O49" s="8">
        <v>280</v>
      </c>
      <c r="P49" s="8">
        <v>250</v>
      </c>
      <c r="Q49" s="8">
        <v>1</v>
      </c>
    </row>
    <row r="50" spans="13:17" x14ac:dyDescent="0.3">
      <c r="M50" s="54">
        <v>43938</v>
      </c>
      <c r="N50" s="8" t="s">
        <v>15</v>
      </c>
      <c r="O50" s="8">
        <v>363</v>
      </c>
      <c r="P50" s="8">
        <v>338</v>
      </c>
      <c r="Q50" s="8">
        <v>1</v>
      </c>
    </row>
    <row r="51" spans="13:17" x14ac:dyDescent="0.3">
      <c r="M51" s="54">
        <v>43939</v>
      </c>
      <c r="N51" s="8" t="s">
        <v>15</v>
      </c>
      <c r="O51" s="8">
        <v>389</v>
      </c>
      <c r="P51" s="8">
        <v>358</v>
      </c>
      <c r="Q51" s="8">
        <v>1</v>
      </c>
    </row>
    <row r="52" spans="13:17" x14ac:dyDescent="0.3">
      <c r="M52" s="54">
        <v>43941</v>
      </c>
      <c r="N52" s="8" t="s">
        <v>15</v>
      </c>
      <c r="O52" s="8">
        <v>439</v>
      </c>
      <c r="P52" s="8">
        <v>405</v>
      </c>
      <c r="Q52" s="8">
        <v>1</v>
      </c>
    </row>
    <row r="53" spans="13:17" x14ac:dyDescent="0.3">
      <c r="M53" s="54">
        <v>43942</v>
      </c>
      <c r="N53" s="8" t="s">
        <v>15</v>
      </c>
      <c r="O53" s="8">
        <v>454</v>
      </c>
      <c r="P53" s="8">
        <v>433</v>
      </c>
      <c r="Q53" s="8">
        <v>1</v>
      </c>
    </row>
    <row r="54" spans="13:17" x14ac:dyDescent="0.3">
      <c r="M54" s="54">
        <v>43943</v>
      </c>
      <c r="N54" s="8" t="s">
        <v>15</v>
      </c>
      <c r="O54" s="8">
        <v>496</v>
      </c>
      <c r="P54" s="8">
        <v>441</v>
      </c>
      <c r="Q54" s="8">
        <v>2</v>
      </c>
    </row>
    <row r="55" spans="13:17" x14ac:dyDescent="0.3">
      <c r="M55" s="54">
        <v>43945</v>
      </c>
      <c r="N55" s="8" t="s">
        <v>15</v>
      </c>
      <c r="O55" s="8">
        <v>526</v>
      </c>
      <c r="P55" s="8">
        <v>508</v>
      </c>
      <c r="Q55" s="8">
        <v>2</v>
      </c>
    </row>
    <row r="56" spans="13:17" x14ac:dyDescent="0.3">
      <c r="M56" s="54">
        <v>43947</v>
      </c>
      <c r="N56" s="8" t="s">
        <v>15</v>
      </c>
      <c r="O56" s="8">
        <v>568</v>
      </c>
      <c r="P56" s="8">
        <v>529</v>
      </c>
      <c r="Q56" s="8">
        <v>2</v>
      </c>
    </row>
    <row r="57" spans="13:17" x14ac:dyDescent="0.3">
      <c r="M57" s="54">
        <v>43948</v>
      </c>
      <c r="N57" s="8" t="s">
        <v>15</v>
      </c>
      <c r="O57" s="8">
        <v>584</v>
      </c>
      <c r="P57" s="8">
        <v>566</v>
      </c>
      <c r="Q57" s="8">
        <v>2</v>
      </c>
    </row>
    <row r="58" spans="13:17" x14ac:dyDescent="0.3">
      <c r="M58" s="54">
        <v>43949</v>
      </c>
      <c r="N58" s="8" t="s">
        <v>15</v>
      </c>
      <c r="O58" s="8">
        <v>610</v>
      </c>
      <c r="P58" s="8">
        <v>581</v>
      </c>
      <c r="Q58" s="8">
        <v>2</v>
      </c>
    </row>
    <row r="59" spans="13:17" x14ac:dyDescent="0.3">
      <c r="M59" s="54">
        <v>43950</v>
      </c>
      <c r="N59" s="8" t="s">
        <v>15</v>
      </c>
      <c r="O59" s="8">
        <v>662</v>
      </c>
      <c r="P59" s="8">
        <v>595</v>
      </c>
      <c r="Q59" s="8">
        <v>2</v>
      </c>
    </row>
    <row r="60" spans="13:17" x14ac:dyDescent="0.3">
      <c r="M60" s="54">
        <v>43951</v>
      </c>
      <c r="N60" s="8" t="s">
        <v>15</v>
      </c>
      <c r="O60" s="8">
        <v>694</v>
      </c>
      <c r="P60" s="8">
        <v>656</v>
      </c>
      <c r="Q60" s="8">
        <v>2</v>
      </c>
    </row>
    <row r="61" spans="13:17" x14ac:dyDescent="0.3">
      <c r="M61" s="54">
        <v>43952</v>
      </c>
      <c r="N61" s="8" t="s">
        <v>15</v>
      </c>
      <c r="O61" s="8">
        <v>724</v>
      </c>
      <c r="P61" s="8">
        <v>692</v>
      </c>
      <c r="Q61" s="8">
        <v>2</v>
      </c>
    </row>
    <row r="62" spans="13:17" x14ac:dyDescent="0.3">
      <c r="M62" s="54">
        <v>43954</v>
      </c>
      <c r="N62" s="8" t="s">
        <v>15</v>
      </c>
      <c r="O62" s="8">
        <v>810</v>
      </c>
      <c r="P62" s="8">
        <v>761</v>
      </c>
      <c r="Q62" s="8">
        <v>2</v>
      </c>
    </row>
    <row r="63" spans="13:17" x14ac:dyDescent="0.3">
      <c r="M63" s="54">
        <v>43955</v>
      </c>
      <c r="N63" s="8" t="s">
        <v>15</v>
      </c>
      <c r="O63" s="8">
        <v>869</v>
      </c>
      <c r="P63" s="8">
        <v>762</v>
      </c>
      <c r="Q63" s="8">
        <v>2</v>
      </c>
    </row>
    <row r="64" spans="13:17" x14ac:dyDescent="0.3">
      <c r="M64" s="54">
        <v>43956</v>
      </c>
      <c r="N64" s="8" t="s">
        <v>15</v>
      </c>
      <c r="O64" s="8">
        <v>970</v>
      </c>
      <c r="P64" s="8">
        <v>814</v>
      </c>
      <c r="Q64" s="8">
        <v>2</v>
      </c>
    </row>
    <row r="65" spans="13:17" x14ac:dyDescent="0.3">
      <c r="M65" s="54">
        <v>43957</v>
      </c>
      <c r="N65" s="8" t="s">
        <v>15</v>
      </c>
      <c r="O65" s="8">
        <v>1039</v>
      </c>
      <c r="P65" s="8">
        <v>857</v>
      </c>
      <c r="Q65" s="8">
        <v>2</v>
      </c>
    </row>
    <row r="66" spans="13:17" x14ac:dyDescent="0.3">
      <c r="M66" s="54">
        <v>43958</v>
      </c>
      <c r="N66" s="8" t="s">
        <v>15</v>
      </c>
      <c r="O66" s="8">
        <v>1144</v>
      </c>
      <c r="P66" s="8">
        <v>952</v>
      </c>
      <c r="Q66" s="8">
        <v>2</v>
      </c>
    </row>
    <row r="67" spans="13:17" x14ac:dyDescent="0.3">
      <c r="M67" s="54">
        <v>43959</v>
      </c>
      <c r="N67" s="8" t="s">
        <v>15</v>
      </c>
      <c r="O67" s="8">
        <v>1354</v>
      </c>
      <c r="P67" s="8">
        <v>1015</v>
      </c>
      <c r="Q67" s="8">
        <v>2</v>
      </c>
    </row>
    <row r="68" spans="13:17" x14ac:dyDescent="0.3">
      <c r="M68" s="54">
        <v>43960</v>
      </c>
      <c r="N68" s="8" t="s">
        <v>15</v>
      </c>
      <c r="O68" s="8">
        <v>1597</v>
      </c>
      <c r="P68" s="8">
        <v>1266</v>
      </c>
      <c r="Q68" s="8">
        <v>2</v>
      </c>
    </row>
    <row r="69" spans="13:17" x14ac:dyDescent="0.3">
      <c r="M69" s="54">
        <v>43961</v>
      </c>
      <c r="N69" s="8" t="s">
        <v>15</v>
      </c>
      <c r="O69" s="8">
        <v>1823</v>
      </c>
      <c r="P69" s="8">
        <v>1363</v>
      </c>
      <c r="Q69" s="8">
        <v>2</v>
      </c>
    </row>
    <row r="70" spans="13:17" x14ac:dyDescent="0.3">
      <c r="M70" s="54">
        <v>43962</v>
      </c>
      <c r="N70" s="8" t="s">
        <v>15</v>
      </c>
      <c r="O70" s="8">
        <v>2078</v>
      </c>
      <c r="P70" s="8">
        <v>1538</v>
      </c>
      <c r="Q70" s="8">
        <v>2</v>
      </c>
    </row>
    <row r="71" spans="13:17" x14ac:dyDescent="0.3">
      <c r="M71" s="54">
        <v>43963</v>
      </c>
      <c r="N71" s="8" t="s">
        <v>15</v>
      </c>
      <c r="O71" s="8">
        <v>2257</v>
      </c>
      <c r="P71" s="8">
        <v>1798</v>
      </c>
      <c r="Q71" s="8">
        <v>2</v>
      </c>
    </row>
    <row r="72" spans="13:17" x14ac:dyDescent="0.3">
      <c r="M72" s="54">
        <v>43964</v>
      </c>
      <c r="N72" s="8" t="s">
        <v>15</v>
      </c>
      <c r="O72" s="8">
        <v>2483</v>
      </c>
      <c r="P72" s="8">
        <v>1902</v>
      </c>
      <c r="Q72" s="8">
        <v>2</v>
      </c>
    </row>
    <row r="73" spans="13:17" x14ac:dyDescent="0.3">
      <c r="M73" s="54">
        <v>43965</v>
      </c>
      <c r="N73" s="8" t="s">
        <v>15</v>
      </c>
      <c r="O73" s="8">
        <v>2677</v>
      </c>
      <c r="P73" s="8">
        <v>2233</v>
      </c>
      <c r="Q73" s="8">
        <v>2</v>
      </c>
    </row>
    <row r="74" spans="13:17" x14ac:dyDescent="0.3">
      <c r="M74" s="54">
        <v>43966</v>
      </c>
      <c r="N74" s="8" t="s">
        <v>15</v>
      </c>
      <c r="O74" s="8">
        <v>2942</v>
      </c>
      <c r="P74" s="8">
        <v>2546</v>
      </c>
      <c r="Q74" s="8">
        <v>2</v>
      </c>
    </row>
    <row r="75" spans="13:17" x14ac:dyDescent="0.3">
      <c r="M75" s="54">
        <v>43967</v>
      </c>
      <c r="N75" s="8" t="s">
        <v>15</v>
      </c>
      <c r="O75" s="8">
        <v>3163</v>
      </c>
      <c r="P75" s="8">
        <v>2861</v>
      </c>
      <c r="Q75" s="8">
        <v>2</v>
      </c>
    </row>
    <row r="76" spans="13:17" x14ac:dyDescent="0.3">
      <c r="M76" s="54">
        <v>43968</v>
      </c>
      <c r="N76" s="8" t="s">
        <v>15</v>
      </c>
      <c r="O76" s="8">
        <v>3349</v>
      </c>
      <c r="P76" s="8">
        <v>2966</v>
      </c>
      <c r="Q76" s="8">
        <v>2</v>
      </c>
    </row>
    <row r="77" spans="13:17" x14ac:dyDescent="0.3">
      <c r="M77" s="54">
        <v>43969</v>
      </c>
      <c r="N77" s="8" t="s">
        <v>15</v>
      </c>
      <c r="O77" s="8">
        <v>3662</v>
      </c>
      <c r="P77" s="8">
        <v>3166</v>
      </c>
      <c r="Q77" s="8">
        <v>2</v>
      </c>
    </row>
    <row r="78" spans="13:17" x14ac:dyDescent="0.3">
      <c r="M78" s="54">
        <v>43970</v>
      </c>
      <c r="N78" s="8" t="s">
        <v>15</v>
      </c>
      <c r="O78" s="8">
        <v>3941</v>
      </c>
      <c r="P78" s="8">
        <v>3392</v>
      </c>
      <c r="Q78" s="8">
        <v>2</v>
      </c>
    </row>
    <row r="79" spans="13:17" x14ac:dyDescent="0.3">
      <c r="M79" s="54">
        <v>43971</v>
      </c>
      <c r="N79" s="8" t="s">
        <v>15</v>
      </c>
      <c r="O79" s="8">
        <v>4157</v>
      </c>
      <c r="P79" s="8">
        <v>3710</v>
      </c>
      <c r="Q79" s="8">
        <v>2</v>
      </c>
    </row>
    <row r="80" spans="13:17" x14ac:dyDescent="0.3">
      <c r="M80" s="54">
        <v>43923</v>
      </c>
      <c r="N80" s="8" t="s">
        <v>16</v>
      </c>
      <c r="O80" s="8">
        <v>962</v>
      </c>
      <c r="P80" s="8">
        <v>819</v>
      </c>
      <c r="Q80" s="8">
        <v>16</v>
      </c>
    </row>
    <row r="81" spans="13:17" x14ac:dyDescent="0.3">
      <c r="M81" s="54">
        <v>43931</v>
      </c>
      <c r="N81" s="8" t="s">
        <v>16</v>
      </c>
      <c r="O81" s="8">
        <v>2863</v>
      </c>
      <c r="P81" s="8">
        <v>2685</v>
      </c>
      <c r="Q81" s="8">
        <v>29</v>
      </c>
    </row>
    <row r="82" spans="13:17" x14ac:dyDescent="0.3">
      <c r="M82" s="54">
        <v>43932</v>
      </c>
      <c r="N82" s="8" t="s">
        <v>16</v>
      </c>
      <c r="O82" s="8">
        <v>3011</v>
      </c>
      <c r="P82" s="8">
        <v>2842</v>
      </c>
      <c r="Q82" s="8">
        <v>29</v>
      </c>
    </row>
    <row r="83" spans="13:17" x14ac:dyDescent="0.3">
      <c r="M83" s="54">
        <v>43933</v>
      </c>
      <c r="N83" s="8" t="s">
        <v>16</v>
      </c>
      <c r="O83" s="8">
        <v>3138</v>
      </c>
      <c r="P83" s="8">
        <v>2973</v>
      </c>
      <c r="Q83" s="8">
        <v>29</v>
      </c>
    </row>
    <row r="84" spans="13:17" x14ac:dyDescent="0.3">
      <c r="M84" s="54">
        <v>43935</v>
      </c>
      <c r="N84" s="8" t="s">
        <v>16</v>
      </c>
      <c r="O84" s="8">
        <v>3491</v>
      </c>
      <c r="P84" s="8">
        <v>3267</v>
      </c>
      <c r="Q84" s="8">
        <v>31</v>
      </c>
    </row>
    <row r="85" spans="13:17" x14ac:dyDescent="0.3">
      <c r="M85" s="54">
        <v>43936</v>
      </c>
      <c r="N85" s="8" t="s">
        <v>16</v>
      </c>
      <c r="O85" s="8">
        <v>3613</v>
      </c>
      <c r="P85" s="8">
        <v>3492</v>
      </c>
      <c r="Q85" s="8">
        <v>32</v>
      </c>
    </row>
    <row r="86" spans="13:17" x14ac:dyDescent="0.3">
      <c r="M86" s="54">
        <v>43937</v>
      </c>
      <c r="N86" s="8" t="s">
        <v>16</v>
      </c>
      <c r="O86" s="8">
        <v>4108</v>
      </c>
      <c r="P86" s="8">
        <v>3803</v>
      </c>
      <c r="Q86" s="8">
        <v>34</v>
      </c>
    </row>
    <row r="87" spans="13:17" x14ac:dyDescent="0.3">
      <c r="M87" s="54">
        <v>43938</v>
      </c>
      <c r="N87" s="8" t="s">
        <v>16</v>
      </c>
      <c r="O87" s="8">
        <v>4236</v>
      </c>
      <c r="P87" s="8">
        <v>4024</v>
      </c>
      <c r="Q87" s="8">
        <v>34</v>
      </c>
    </row>
    <row r="88" spans="13:17" x14ac:dyDescent="0.3">
      <c r="M88" s="54">
        <v>43939</v>
      </c>
      <c r="N88" s="8" t="s">
        <v>16</v>
      </c>
      <c r="O88" s="8">
        <v>4400</v>
      </c>
      <c r="P88" s="8">
        <v>4199</v>
      </c>
      <c r="Q88" s="8">
        <v>34</v>
      </c>
    </row>
    <row r="89" spans="13:17" x14ac:dyDescent="0.3">
      <c r="M89" s="54">
        <v>43940</v>
      </c>
      <c r="N89" s="8" t="s">
        <v>16</v>
      </c>
      <c r="O89" s="8">
        <v>4865</v>
      </c>
      <c r="P89" s="8">
        <v>4584</v>
      </c>
      <c r="Q89" s="8">
        <v>34</v>
      </c>
    </row>
    <row r="90" spans="13:17" x14ac:dyDescent="0.3">
      <c r="M90" s="54">
        <v>43941</v>
      </c>
      <c r="N90" s="8" t="s">
        <v>16</v>
      </c>
      <c r="O90" s="8">
        <v>5112</v>
      </c>
      <c r="P90" s="8">
        <v>4937</v>
      </c>
      <c r="Q90" s="8">
        <v>34</v>
      </c>
    </row>
    <row r="91" spans="13:17" x14ac:dyDescent="0.3">
      <c r="M91" s="54">
        <v>43942</v>
      </c>
      <c r="N91" s="8" t="s">
        <v>16</v>
      </c>
      <c r="O91" s="8">
        <v>5514</v>
      </c>
      <c r="P91" s="8">
        <v>5245</v>
      </c>
      <c r="Q91" s="8">
        <v>34</v>
      </c>
    </row>
    <row r="92" spans="13:17" x14ac:dyDescent="0.3">
      <c r="M92" s="54">
        <v>43945</v>
      </c>
      <c r="N92" s="8" t="s">
        <v>16</v>
      </c>
      <c r="O92" s="8">
        <v>6680</v>
      </c>
      <c r="P92" s="8">
        <v>6391</v>
      </c>
      <c r="Q92" s="8">
        <v>35</v>
      </c>
    </row>
    <row r="93" spans="13:17" x14ac:dyDescent="0.3">
      <c r="M93" s="54">
        <v>43946</v>
      </c>
      <c r="N93" s="8" t="s">
        <v>16</v>
      </c>
      <c r="O93" s="8">
        <v>7159</v>
      </c>
      <c r="P93" s="8">
        <v>6781</v>
      </c>
      <c r="Q93" s="8">
        <v>35</v>
      </c>
    </row>
    <row r="94" spans="13:17" x14ac:dyDescent="0.3">
      <c r="M94" s="54">
        <v>43947</v>
      </c>
      <c r="N94" s="8" t="s">
        <v>16</v>
      </c>
      <c r="O94" s="8">
        <v>7823</v>
      </c>
      <c r="P94" s="8">
        <v>7474</v>
      </c>
      <c r="Q94" s="8">
        <v>35</v>
      </c>
    </row>
    <row r="95" spans="13:17" x14ac:dyDescent="0.3">
      <c r="M95" s="54">
        <v>43948</v>
      </c>
      <c r="N95" s="8" t="s">
        <v>16</v>
      </c>
      <c r="O95" s="8">
        <v>8117</v>
      </c>
      <c r="P95" s="8">
        <v>7985</v>
      </c>
      <c r="Q95" s="8">
        <v>35</v>
      </c>
    </row>
    <row r="96" spans="13:17" x14ac:dyDescent="0.3">
      <c r="M96" s="54">
        <v>43950</v>
      </c>
      <c r="N96" s="8" t="s">
        <v>16</v>
      </c>
      <c r="O96" s="8">
        <v>9520</v>
      </c>
      <c r="P96" s="8">
        <v>8771</v>
      </c>
      <c r="Q96" s="8">
        <v>37</v>
      </c>
    </row>
    <row r="97" spans="13:17" x14ac:dyDescent="0.3">
      <c r="M97" s="54">
        <v>43953</v>
      </c>
      <c r="N97" s="8" t="s">
        <v>16</v>
      </c>
      <c r="O97" s="8">
        <v>11623</v>
      </c>
      <c r="P97" s="8">
        <v>10499</v>
      </c>
      <c r="Q97" s="8">
        <v>42</v>
      </c>
    </row>
    <row r="98" spans="13:17" x14ac:dyDescent="0.3">
      <c r="M98" s="54">
        <v>43955</v>
      </c>
      <c r="N98" s="8" t="s">
        <v>16</v>
      </c>
      <c r="O98" s="8">
        <v>12775</v>
      </c>
      <c r="P98" s="8">
        <v>11764</v>
      </c>
      <c r="Q98" s="8">
        <v>42</v>
      </c>
    </row>
    <row r="99" spans="13:17" x14ac:dyDescent="0.3">
      <c r="M99" s="54">
        <v>43956</v>
      </c>
      <c r="N99" s="8" t="s">
        <v>16</v>
      </c>
      <c r="O99" s="8">
        <v>13442</v>
      </c>
      <c r="P99" s="8">
        <v>12533</v>
      </c>
      <c r="Q99" s="8">
        <v>43</v>
      </c>
    </row>
    <row r="100" spans="13:17" x14ac:dyDescent="0.3">
      <c r="M100" s="54">
        <v>43960</v>
      </c>
      <c r="N100" s="8" t="s">
        <v>16</v>
      </c>
      <c r="O100" s="8">
        <v>16167</v>
      </c>
      <c r="P100" s="8">
        <v>15076</v>
      </c>
      <c r="Q100" s="8">
        <v>59</v>
      </c>
    </row>
    <row r="101" spans="13:17" x14ac:dyDescent="0.3">
      <c r="M101" s="54">
        <v>43961</v>
      </c>
      <c r="N101" s="8" t="s">
        <v>16</v>
      </c>
      <c r="O101" s="8">
        <v>18002</v>
      </c>
      <c r="P101" s="8">
        <v>16236</v>
      </c>
      <c r="Q101" s="8">
        <v>62</v>
      </c>
    </row>
    <row r="102" spans="13:17" x14ac:dyDescent="0.3">
      <c r="M102" s="54">
        <v>43962</v>
      </c>
      <c r="N102" s="8" t="s">
        <v>16</v>
      </c>
      <c r="O102" s="8">
        <v>19589</v>
      </c>
      <c r="P102" s="8">
        <v>17813</v>
      </c>
      <c r="Q102" s="8">
        <v>64</v>
      </c>
    </row>
    <row r="103" spans="13:17" x14ac:dyDescent="0.3">
      <c r="M103" s="54">
        <v>43963</v>
      </c>
      <c r="N103" s="8" t="s">
        <v>16</v>
      </c>
      <c r="O103" s="8">
        <v>21791</v>
      </c>
      <c r="P103" s="8">
        <v>19211</v>
      </c>
      <c r="Q103" s="8">
        <v>64</v>
      </c>
    </row>
    <row r="104" spans="13:17" x14ac:dyDescent="0.3">
      <c r="M104" s="54">
        <v>43965</v>
      </c>
      <c r="N104" s="8" t="s">
        <v>16</v>
      </c>
      <c r="O104" s="8">
        <v>25824</v>
      </c>
      <c r="P104" s="8">
        <v>23178</v>
      </c>
      <c r="Q104" s="8">
        <v>86</v>
      </c>
    </row>
    <row r="105" spans="13:17" x14ac:dyDescent="0.3">
      <c r="M105" s="54">
        <v>43966</v>
      </c>
      <c r="N105" s="8" t="s">
        <v>16</v>
      </c>
      <c r="O105" s="8">
        <v>28178</v>
      </c>
      <c r="P105" s="8">
        <v>25431</v>
      </c>
      <c r="Q105" s="8">
        <v>86</v>
      </c>
    </row>
    <row r="106" spans="13:17" x14ac:dyDescent="0.3">
      <c r="M106" s="54">
        <v>43967</v>
      </c>
      <c r="N106" s="8" t="s">
        <v>16</v>
      </c>
      <c r="O106" s="8">
        <v>31276</v>
      </c>
      <c r="P106" s="8">
        <v>28332</v>
      </c>
      <c r="Q106" s="8">
        <v>91</v>
      </c>
    </row>
    <row r="107" spans="13:17" x14ac:dyDescent="0.3">
      <c r="M107" s="54">
        <v>43968</v>
      </c>
      <c r="N107" s="8" t="s">
        <v>16</v>
      </c>
      <c r="O107" s="8">
        <v>34376</v>
      </c>
      <c r="P107" s="8">
        <v>32035</v>
      </c>
      <c r="Q107" s="8">
        <v>97</v>
      </c>
    </row>
    <row r="108" spans="13:17" x14ac:dyDescent="0.3">
      <c r="M108" s="54">
        <v>43969</v>
      </c>
      <c r="N108" s="8" t="s">
        <v>16</v>
      </c>
      <c r="O108" s="8">
        <v>37898</v>
      </c>
      <c r="P108" s="8">
        <v>35159</v>
      </c>
      <c r="Q108" s="8">
        <v>106</v>
      </c>
    </row>
    <row r="109" spans="13:17" x14ac:dyDescent="0.3">
      <c r="M109" s="54">
        <v>43970</v>
      </c>
      <c r="N109" s="8" t="s">
        <v>16</v>
      </c>
      <c r="O109" s="8">
        <v>41116</v>
      </c>
      <c r="P109" s="8">
        <v>38138</v>
      </c>
      <c r="Q109" s="8">
        <v>141</v>
      </c>
    </row>
    <row r="110" spans="13:17" x14ac:dyDescent="0.3">
      <c r="M110" s="54">
        <v>43971</v>
      </c>
      <c r="N110" s="8" t="s">
        <v>16</v>
      </c>
      <c r="O110" s="8">
        <v>47084</v>
      </c>
      <c r="P110" s="8">
        <v>42729</v>
      </c>
      <c r="Q110" s="8">
        <v>170</v>
      </c>
    </row>
    <row r="111" spans="13:17" x14ac:dyDescent="0.3">
      <c r="M111" s="54">
        <v>43926</v>
      </c>
      <c r="N111" s="8" t="s">
        <v>17</v>
      </c>
      <c r="O111" s="8">
        <v>3037</v>
      </c>
      <c r="P111" s="8">
        <v>2299</v>
      </c>
      <c r="Q111" s="8">
        <v>32</v>
      </c>
    </row>
    <row r="112" spans="13:17" x14ac:dyDescent="0.3">
      <c r="M112" s="54">
        <v>43926</v>
      </c>
      <c r="N112" s="8" t="s">
        <v>17</v>
      </c>
      <c r="O112" s="8">
        <v>3037</v>
      </c>
      <c r="P112" s="8">
        <v>2299</v>
      </c>
      <c r="Q112" s="8">
        <v>32</v>
      </c>
    </row>
    <row r="113" spans="13:17" x14ac:dyDescent="0.3">
      <c r="M113" s="54">
        <v>43929</v>
      </c>
      <c r="N113" s="8" t="s">
        <v>17</v>
      </c>
      <c r="O113" s="8">
        <v>4596</v>
      </c>
      <c r="P113" s="8">
        <f t="shared" ref="P113:P155" si="4">O113-Q113</f>
        <v>4558</v>
      </c>
      <c r="Q113" s="8">
        <v>38</v>
      </c>
    </row>
    <row r="114" spans="13:17" x14ac:dyDescent="0.3">
      <c r="M114" s="54">
        <v>43930</v>
      </c>
      <c r="N114" s="8" t="s">
        <v>17</v>
      </c>
      <c r="O114" s="8">
        <v>4991</v>
      </c>
      <c r="P114" s="8">
        <f t="shared" si="4"/>
        <v>4948</v>
      </c>
      <c r="Q114" s="8">
        <v>43</v>
      </c>
    </row>
    <row r="115" spans="13:17" x14ac:dyDescent="0.3">
      <c r="M115" s="54">
        <v>43931</v>
      </c>
      <c r="N115" s="8" t="s">
        <v>17</v>
      </c>
      <c r="O115" s="8">
        <v>5457</v>
      </c>
      <c r="P115" s="8">
        <f t="shared" si="4"/>
        <v>5397</v>
      </c>
      <c r="Q115" s="8">
        <v>60</v>
      </c>
    </row>
    <row r="116" spans="13:17" x14ac:dyDescent="0.3">
      <c r="M116" s="54">
        <v>43932</v>
      </c>
      <c r="N116" s="8" t="s">
        <v>17</v>
      </c>
      <c r="O116" s="8">
        <v>6250</v>
      </c>
      <c r="P116" s="8">
        <f t="shared" si="4"/>
        <v>6189</v>
      </c>
      <c r="Q116" s="8">
        <v>61</v>
      </c>
    </row>
    <row r="117" spans="13:17" x14ac:dyDescent="0.3">
      <c r="M117" s="54">
        <v>43933</v>
      </c>
      <c r="N117" s="8" t="s">
        <v>17</v>
      </c>
      <c r="O117" s="8">
        <v>6703</v>
      </c>
      <c r="P117" s="8">
        <f t="shared" si="4"/>
        <v>6639</v>
      </c>
      <c r="Q117" s="8">
        <v>64</v>
      </c>
    </row>
    <row r="118" spans="13:17" x14ac:dyDescent="0.3">
      <c r="M118" s="54">
        <v>43934</v>
      </c>
      <c r="N118" s="8" t="s">
        <v>17</v>
      </c>
      <c r="O118" s="8">
        <v>7263</v>
      </c>
      <c r="P118" s="8">
        <f t="shared" si="4"/>
        <v>7198</v>
      </c>
      <c r="Q118" s="8">
        <v>65</v>
      </c>
    </row>
    <row r="119" spans="13:17" x14ac:dyDescent="0.3">
      <c r="M119" s="54">
        <v>43935</v>
      </c>
      <c r="N119" s="8" t="s">
        <v>17</v>
      </c>
      <c r="O119" s="8">
        <v>7727</v>
      </c>
      <c r="P119" s="8">
        <f t="shared" si="4"/>
        <v>7665</v>
      </c>
      <c r="Q119" s="8">
        <v>62</v>
      </c>
    </row>
    <row r="120" spans="13:17" x14ac:dyDescent="0.3">
      <c r="M120" s="54">
        <v>43936</v>
      </c>
      <c r="N120" s="8" t="s">
        <v>17</v>
      </c>
      <c r="O120" s="8">
        <v>8263</v>
      </c>
      <c r="P120" s="8">
        <f t="shared" si="4"/>
        <v>8197</v>
      </c>
      <c r="Q120" s="8">
        <v>66</v>
      </c>
    </row>
    <row r="121" spans="13:17" x14ac:dyDescent="0.3">
      <c r="M121" s="54">
        <v>43937</v>
      </c>
      <c r="N121" s="8" t="s">
        <v>17</v>
      </c>
      <c r="O121" s="8">
        <v>8846</v>
      </c>
      <c r="P121" s="8">
        <f t="shared" si="4"/>
        <v>8774</v>
      </c>
      <c r="Q121" s="8">
        <v>72</v>
      </c>
    </row>
    <row r="122" spans="13:17" x14ac:dyDescent="0.3">
      <c r="M122" s="54">
        <v>43938</v>
      </c>
      <c r="N122" s="8" t="s">
        <v>17</v>
      </c>
      <c r="O122" s="8">
        <v>9486</v>
      </c>
      <c r="P122" s="8">
        <f t="shared" si="4"/>
        <v>9403</v>
      </c>
      <c r="Q122" s="8">
        <v>83</v>
      </c>
    </row>
    <row r="123" spans="13:17" x14ac:dyDescent="0.3">
      <c r="M123" s="54">
        <v>43939</v>
      </c>
      <c r="N123" s="8" t="s">
        <v>17</v>
      </c>
      <c r="O123" s="8">
        <v>10130</v>
      </c>
      <c r="P123" s="8">
        <f t="shared" si="4"/>
        <v>10045</v>
      </c>
      <c r="Q123" s="8">
        <v>85</v>
      </c>
    </row>
    <row r="124" spans="13:17" x14ac:dyDescent="0.3">
      <c r="M124" s="54">
        <v>43940</v>
      </c>
      <c r="N124" s="8" t="s">
        <v>17</v>
      </c>
      <c r="O124" s="8">
        <v>10745</v>
      </c>
      <c r="P124" s="8">
        <f t="shared" si="4"/>
        <v>10653</v>
      </c>
      <c r="Q124" s="8">
        <v>92</v>
      </c>
    </row>
    <row r="125" spans="13:17" x14ac:dyDescent="0.3">
      <c r="M125" s="54">
        <v>43941</v>
      </c>
      <c r="N125" s="8" t="s">
        <v>17</v>
      </c>
      <c r="O125" s="8">
        <v>11319</v>
      </c>
      <c r="P125" s="8">
        <f t="shared" si="4"/>
        <v>11223</v>
      </c>
      <c r="Q125" s="8">
        <v>96</v>
      </c>
    </row>
    <row r="126" spans="13:17" x14ac:dyDescent="0.3">
      <c r="M126" s="54">
        <v>43942</v>
      </c>
      <c r="N126" s="8" t="s">
        <v>17</v>
      </c>
      <c r="O126" s="8">
        <v>11999</v>
      </c>
      <c r="P126" s="8">
        <f t="shared" si="4"/>
        <v>11884</v>
      </c>
      <c r="Q126" s="8">
        <v>115</v>
      </c>
    </row>
    <row r="127" spans="13:17" x14ac:dyDescent="0.3">
      <c r="M127" s="54">
        <v>43943</v>
      </c>
      <c r="N127" s="8" t="s">
        <v>17</v>
      </c>
      <c r="O127" s="8">
        <v>12978</v>
      </c>
      <c r="P127" s="8">
        <f t="shared" si="4"/>
        <v>12842</v>
      </c>
      <c r="Q127" s="8">
        <v>136</v>
      </c>
    </row>
    <row r="128" spans="13:17" x14ac:dyDescent="0.3">
      <c r="M128" s="54">
        <v>43944</v>
      </c>
      <c r="N128" s="8" t="s">
        <v>17</v>
      </c>
      <c r="O128" s="8">
        <v>13785</v>
      </c>
      <c r="P128" s="8">
        <f t="shared" si="4"/>
        <v>13637</v>
      </c>
      <c r="Q128" s="8">
        <v>148</v>
      </c>
    </row>
    <row r="129" spans="13:17" x14ac:dyDescent="0.3">
      <c r="M129" s="54">
        <v>43945</v>
      </c>
      <c r="N129" s="8" t="s">
        <v>17</v>
      </c>
      <c r="O129" s="8">
        <v>14924</v>
      </c>
      <c r="P129" s="8">
        <f t="shared" si="4"/>
        <v>14748</v>
      </c>
      <c r="Q129" s="8">
        <v>176</v>
      </c>
    </row>
    <row r="130" spans="13:17" x14ac:dyDescent="0.3">
      <c r="M130" s="54">
        <v>43946</v>
      </c>
      <c r="N130" s="8" t="s">
        <v>17</v>
      </c>
      <c r="O130" s="8">
        <v>15885</v>
      </c>
      <c r="P130" s="8">
        <f t="shared" si="4"/>
        <v>15647</v>
      </c>
      <c r="Q130" s="8">
        <v>238</v>
      </c>
    </row>
    <row r="131" spans="13:17" x14ac:dyDescent="0.3">
      <c r="M131" s="54">
        <v>43947</v>
      </c>
      <c r="N131" s="8" t="s">
        <v>17</v>
      </c>
      <c r="O131" s="8">
        <v>17041</v>
      </c>
      <c r="P131" s="8">
        <f t="shared" si="4"/>
        <v>16786</v>
      </c>
      <c r="Q131" s="8">
        <v>255</v>
      </c>
    </row>
    <row r="132" spans="13:17" x14ac:dyDescent="0.3">
      <c r="M132" s="54">
        <v>43948</v>
      </c>
      <c r="N132" s="8" t="s">
        <v>17</v>
      </c>
      <c r="O132" s="8">
        <v>18179</v>
      </c>
      <c r="P132" s="8">
        <f t="shared" si="4"/>
        <v>17851</v>
      </c>
      <c r="Q132" s="8">
        <v>328</v>
      </c>
    </row>
    <row r="133" spans="13:17" x14ac:dyDescent="0.3">
      <c r="M133" s="54">
        <v>43949</v>
      </c>
      <c r="N133" s="8" t="s">
        <v>17</v>
      </c>
      <c r="O133" s="8">
        <v>19790</v>
      </c>
      <c r="P133" s="8">
        <f t="shared" si="4"/>
        <v>19444</v>
      </c>
      <c r="Q133" s="8">
        <v>346</v>
      </c>
    </row>
    <row r="134" spans="13:17" x14ac:dyDescent="0.3">
      <c r="M134" s="54">
        <v>43950</v>
      </c>
      <c r="N134" s="8" t="s">
        <v>17</v>
      </c>
      <c r="O134" s="8">
        <v>21180</v>
      </c>
      <c r="P134" s="8">
        <f t="shared" si="4"/>
        <v>20797</v>
      </c>
      <c r="Q134" s="8">
        <v>383</v>
      </c>
    </row>
    <row r="135" spans="13:17" x14ac:dyDescent="0.3">
      <c r="M135" s="54">
        <v>43951</v>
      </c>
      <c r="N135" s="8" t="s">
        <v>17</v>
      </c>
      <c r="O135" s="8">
        <v>22672</v>
      </c>
      <c r="P135" s="8">
        <f t="shared" si="4"/>
        <v>22263</v>
      </c>
      <c r="Q135" s="8">
        <v>409</v>
      </c>
    </row>
    <row r="136" spans="13:17" x14ac:dyDescent="0.3">
      <c r="M136" s="54">
        <v>43952</v>
      </c>
      <c r="N136" s="8" t="s">
        <v>17</v>
      </c>
      <c r="O136" s="8">
        <v>24118</v>
      </c>
      <c r="P136" s="8">
        <f t="shared" si="4"/>
        <v>23652</v>
      </c>
      <c r="Q136" s="8">
        <v>466</v>
      </c>
    </row>
    <row r="137" spans="13:17" x14ac:dyDescent="0.3">
      <c r="M137" s="54">
        <v>43953</v>
      </c>
      <c r="N137" s="8" t="s">
        <v>17</v>
      </c>
      <c r="O137" s="8">
        <v>25724</v>
      </c>
      <c r="P137" s="8">
        <f t="shared" si="4"/>
        <v>25248</v>
      </c>
      <c r="Q137" s="8">
        <v>476</v>
      </c>
    </row>
    <row r="138" spans="13:17" x14ac:dyDescent="0.3">
      <c r="M138" s="54">
        <v>43954</v>
      </c>
      <c r="N138" s="8" t="s">
        <v>17</v>
      </c>
      <c r="O138" s="8">
        <v>26951</v>
      </c>
      <c r="P138" s="8">
        <f t="shared" si="4"/>
        <v>26466</v>
      </c>
      <c r="Q138" s="8">
        <v>485</v>
      </c>
    </row>
    <row r="139" spans="13:17" x14ac:dyDescent="0.3">
      <c r="M139" s="54">
        <v>43955</v>
      </c>
      <c r="N139" s="8" t="s">
        <v>17</v>
      </c>
      <c r="O139" s="8">
        <v>28345</v>
      </c>
      <c r="P139" s="8">
        <f t="shared" si="4"/>
        <v>27820</v>
      </c>
      <c r="Q139" s="8">
        <v>525</v>
      </c>
    </row>
    <row r="140" spans="13:17" x14ac:dyDescent="0.3">
      <c r="M140" s="54">
        <v>43956</v>
      </c>
      <c r="N140" s="8" t="s">
        <v>17</v>
      </c>
      <c r="O140" s="8">
        <v>28791</v>
      </c>
      <c r="P140" s="8">
        <f t="shared" si="4"/>
        <v>28262</v>
      </c>
      <c r="Q140" s="8">
        <v>529</v>
      </c>
    </row>
    <row r="141" spans="13:17" x14ac:dyDescent="0.3">
      <c r="M141" s="54">
        <v>43957</v>
      </c>
      <c r="N141" s="8" t="s">
        <v>17</v>
      </c>
      <c r="O141" s="8">
        <v>29328</v>
      </c>
      <c r="P141" s="8">
        <f t="shared" si="4"/>
        <v>28789</v>
      </c>
      <c r="Q141" s="8">
        <v>539</v>
      </c>
    </row>
    <row r="142" spans="13:17" x14ac:dyDescent="0.3">
      <c r="M142" s="54">
        <v>43958</v>
      </c>
      <c r="N142" s="8" t="s">
        <v>17</v>
      </c>
      <c r="O142" s="8">
        <v>29841</v>
      </c>
      <c r="P142" s="8">
        <f t="shared" si="4"/>
        <v>29294</v>
      </c>
      <c r="Q142" s="8">
        <v>547</v>
      </c>
    </row>
    <row r="143" spans="13:17" x14ac:dyDescent="0.3">
      <c r="M143" s="54">
        <v>43959</v>
      </c>
      <c r="N143" s="8" t="s">
        <v>17</v>
      </c>
      <c r="O143" s="8">
        <v>30320</v>
      </c>
      <c r="P143" s="8">
        <f t="shared" si="4"/>
        <v>29756</v>
      </c>
      <c r="Q143" s="8">
        <v>564</v>
      </c>
    </row>
    <row r="144" spans="13:17" x14ac:dyDescent="0.3">
      <c r="M144" s="54">
        <v>43960</v>
      </c>
      <c r="N144" s="8" t="s">
        <v>17</v>
      </c>
      <c r="O144" s="8">
        <v>31552</v>
      </c>
      <c r="P144" s="8">
        <f t="shared" si="4"/>
        <v>30967</v>
      </c>
      <c r="Q144" s="8">
        <v>585</v>
      </c>
    </row>
    <row r="145" spans="13:17" x14ac:dyDescent="0.3">
      <c r="M145" s="54">
        <v>43961</v>
      </c>
      <c r="N145" s="8" t="s">
        <v>17</v>
      </c>
      <c r="O145" s="8">
        <v>32670</v>
      </c>
      <c r="P145" s="8">
        <f t="shared" si="4"/>
        <v>32017</v>
      </c>
      <c r="Q145" s="8">
        <v>653</v>
      </c>
    </row>
    <row r="146" spans="13:17" x14ac:dyDescent="0.3">
      <c r="M146" s="54">
        <v>43962</v>
      </c>
      <c r="N146" s="8" t="s">
        <v>17</v>
      </c>
      <c r="O146" s="8">
        <v>34662</v>
      </c>
      <c r="P146" s="8">
        <f t="shared" si="4"/>
        <v>33948</v>
      </c>
      <c r="Q146" s="8">
        <v>714</v>
      </c>
    </row>
    <row r="147" spans="13:17" x14ac:dyDescent="0.3">
      <c r="M147" s="54">
        <v>43963</v>
      </c>
      <c r="N147" s="8" t="s">
        <v>17</v>
      </c>
      <c r="O147" s="8">
        <v>37430</v>
      </c>
      <c r="P147" s="8">
        <f t="shared" si="4"/>
        <v>36634</v>
      </c>
      <c r="Q147" s="8">
        <v>796</v>
      </c>
    </row>
    <row r="148" spans="13:17" x14ac:dyDescent="0.3">
      <c r="M148" s="54">
        <v>43964</v>
      </c>
      <c r="N148" s="8" t="s">
        <v>17</v>
      </c>
      <c r="O148" s="8">
        <v>39149</v>
      </c>
      <c r="P148" s="8">
        <f t="shared" si="4"/>
        <v>38240</v>
      </c>
      <c r="Q148" s="8">
        <v>909</v>
      </c>
    </row>
    <row r="149" spans="13:17" x14ac:dyDescent="0.3">
      <c r="M149" s="54">
        <v>43965</v>
      </c>
      <c r="N149" s="8" t="s">
        <v>17</v>
      </c>
      <c r="O149" s="8">
        <v>40782</v>
      </c>
      <c r="P149" s="8">
        <f t="shared" si="4"/>
        <v>39812</v>
      </c>
      <c r="Q149" s="8">
        <v>970</v>
      </c>
    </row>
    <row r="150" spans="13:17" x14ac:dyDescent="0.3">
      <c r="M150" s="54">
        <v>43966</v>
      </c>
      <c r="N150" s="8" t="s">
        <v>17</v>
      </c>
      <c r="O150" s="8">
        <v>42645</v>
      </c>
      <c r="P150" s="8">
        <f t="shared" si="4"/>
        <v>41635</v>
      </c>
      <c r="Q150" s="8">
        <v>1010</v>
      </c>
    </row>
    <row r="151" spans="13:17" x14ac:dyDescent="0.3">
      <c r="M151" s="54">
        <v>43967</v>
      </c>
      <c r="N151" s="8" t="s">
        <v>17</v>
      </c>
      <c r="O151" s="8">
        <v>44340</v>
      </c>
      <c r="P151" s="8">
        <f t="shared" si="4"/>
        <v>43257</v>
      </c>
      <c r="Q151" s="8">
        <v>1083</v>
      </c>
    </row>
    <row r="152" spans="13:17" x14ac:dyDescent="0.3">
      <c r="M152" s="54">
        <v>43968</v>
      </c>
      <c r="N152" s="8" t="s">
        <v>17</v>
      </c>
      <c r="O152" s="8">
        <v>45729</v>
      </c>
      <c r="P152" s="8">
        <f t="shared" si="4"/>
        <v>44536</v>
      </c>
      <c r="Q152" s="8">
        <v>1193</v>
      </c>
    </row>
    <row r="153" spans="13:17" x14ac:dyDescent="0.3">
      <c r="M153" s="54">
        <v>43969</v>
      </c>
      <c r="N153" s="8" t="s">
        <v>17</v>
      </c>
      <c r="O153" s="8">
        <v>46996</v>
      </c>
      <c r="P153" s="8">
        <f t="shared" si="4"/>
        <v>45605</v>
      </c>
      <c r="Q153" s="8">
        <v>1391</v>
      </c>
    </row>
    <row r="154" spans="13:17" x14ac:dyDescent="0.3">
      <c r="M154" s="54">
        <v>43970</v>
      </c>
      <c r="N154" s="8" t="s">
        <v>17</v>
      </c>
      <c r="O154" s="8">
        <v>50563</v>
      </c>
      <c r="P154" s="8">
        <f t="shared" si="4"/>
        <v>49068</v>
      </c>
      <c r="Q154" s="8">
        <v>1495</v>
      </c>
    </row>
    <row r="155" spans="13:17" x14ac:dyDescent="0.3">
      <c r="M155" s="54">
        <v>43971</v>
      </c>
      <c r="N155" s="8" t="s">
        <v>17</v>
      </c>
      <c r="O155" s="8">
        <v>53361</v>
      </c>
      <c r="P155" s="8">
        <f t="shared" si="4"/>
        <v>51754</v>
      </c>
      <c r="Q155" s="8">
        <v>1607</v>
      </c>
    </row>
    <row r="156" spans="13:17" x14ac:dyDescent="0.3">
      <c r="M156" s="54">
        <v>43923</v>
      </c>
      <c r="N156" s="8" t="s">
        <v>18</v>
      </c>
      <c r="O156" s="8">
        <v>124</v>
      </c>
      <c r="P156" s="8">
        <v>98</v>
      </c>
      <c r="Q156" s="8">
        <v>18</v>
      </c>
    </row>
    <row r="157" spans="13:17" x14ac:dyDescent="0.3">
      <c r="M157" s="54">
        <v>43929</v>
      </c>
      <c r="N157" s="8" t="s">
        <v>18</v>
      </c>
      <c r="O157" s="8">
        <v>184</v>
      </c>
      <c r="P157" s="8">
        <v>162</v>
      </c>
      <c r="Q157" s="8">
        <v>18</v>
      </c>
    </row>
    <row r="158" spans="13:17" x14ac:dyDescent="0.3">
      <c r="M158" s="54">
        <v>43931</v>
      </c>
      <c r="N158" s="8" t="s">
        <v>18</v>
      </c>
      <c r="O158" s="8">
        <v>223</v>
      </c>
      <c r="P158" s="8">
        <v>199</v>
      </c>
      <c r="Q158" s="8">
        <v>19</v>
      </c>
    </row>
    <row r="159" spans="13:17" x14ac:dyDescent="0.3">
      <c r="M159" s="54">
        <v>43932</v>
      </c>
      <c r="N159" s="8" t="s">
        <v>18</v>
      </c>
      <c r="O159" s="8">
        <v>264</v>
      </c>
      <c r="P159" s="8">
        <v>223</v>
      </c>
      <c r="Q159" s="8">
        <v>19</v>
      </c>
    </row>
    <row r="160" spans="13:17" x14ac:dyDescent="0.3">
      <c r="M160" s="54">
        <v>43933</v>
      </c>
      <c r="N160" s="8" t="s">
        <v>18</v>
      </c>
      <c r="O160" s="8">
        <v>279</v>
      </c>
      <c r="P160" s="8">
        <v>247</v>
      </c>
      <c r="Q160" s="8">
        <v>21</v>
      </c>
    </row>
    <row r="161" spans="13:17" x14ac:dyDescent="0.3">
      <c r="M161" s="54">
        <v>43934</v>
      </c>
      <c r="N161" s="8" t="s">
        <v>18</v>
      </c>
      <c r="O161" s="8">
        <v>296</v>
      </c>
      <c r="P161" s="8">
        <v>263</v>
      </c>
      <c r="Q161" s="8">
        <v>21</v>
      </c>
    </row>
    <row r="162" spans="13:17" x14ac:dyDescent="0.3">
      <c r="M162" s="54">
        <v>43935</v>
      </c>
      <c r="N162" s="8" t="s">
        <v>18</v>
      </c>
      <c r="O162" s="8">
        <v>309</v>
      </c>
      <c r="P162" s="8">
        <v>285</v>
      </c>
      <c r="Q162" s="8">
        <v>21</v>
      </c>
    </row>
    <row r="163" spans="13:17" x14ac:dyDescent="0.3">
      <c r="M163" s="54">
        <v>43936</v>
      </c>
      <c r="N163" s="8" t="s">
        <v>18</v>
      </c>
      <c r="O163" s="8">
        <v>317</v>
      </c>
      <c r="P163" s="8">
        <v>293</v>
      </c>
      <c r="Q163" s="8">
        <v>21</v>
      </c>
    </row>
    <row r="164" spans="13:17" x14ac:dyDescent="0.3">
      <c r="M164" s="54">
        <v>43937</v>
      </c>
      <c r="N164" s="8" t="s">
        <v>18</v>
      </c>
      <c r="O164" s="8">
        <v>337</v>
      </c>
      <c r="P164" s="8">
        <v>315</v>
      </c>
      <c r="Q164" s="8">
        <v>21</v>
      </c>
    </row>
    <row r="165" spans="13:17" x14ac:dyDescent="0.3">
      <c r="M165" s="54">
        <v>43938</v>
      </c>
      <c r="N165" s="8" t="s">
        <v>18</v>
      </c>
      <c r="O165" s="8">
        <v>358</v>
      </c>
      <c r="P165" s="8">
        <v>335</v>
      </c>
      <c r="Q165" s="8">
        <v>21</v>
      </c>
    </row>
    <row r="166" spans="13:17" x14ac:dyDescent="0.3">
      <c r="M166" s="54">
        <v>43939</v>
      </c>
      <c r="N166" s="8" t="s">
        <v>18</v>
      </c>
      <c r="O166" s="8">
        <v>381</v>
      </c>
      <c r="P166" s="8">
        <v>348</v>
      </c>
      <c r="Q166" s="8">
        <v>23</v>
      </c>
    </row>
    <row r="167" spans="13:17" x14ac:dyDescent="0.3">
      <c r="M167" s="54">
        <v>43940</v>
      </c>
      <c r="N167" s="8" t="s">
        <v>18</v>
      </c>
      <c r="O167" s="8">
        <v>430</v>
      </c>
      <c r="P167" s="8">
        <v>388</v>
      </c>
      <c r="Q167" s="8">
        <v>26</v>
      </c>
    </row>
    <row r="168" spans="13:17" x14ac:dyDescent="0.3">
      <c r="M168" s="54">
        <v>43941</v>
      </c>
      <c r="N168" s="8" t="s">
        <v>18</v>
      </c>
      <c r="O168" s="8">
        <v>453</v>
      </c>
      <c r="P168" s="8">
        <v>417</v>
      </c>
      <c r="Q168" s="8">
        <v>26</v>
      </c>
    </row>
    <row r="169" spans="13:17" x14ac:dyDescent="0.3">
      <c r="M169" s="54">
        <v>43942</v>
      </c>
      <c r="N169" s="8" t="s">
        <v>18</v>
      </c>
      <c r="O169" s="8">
        <v>497</v>
      </c>
      <c r="P169" s="8">
        <v>445</v>
      </c>
      <c r="Q169" s="8">
        <v>27</v>
      </c>
    </row>
    <row r="170" spans="13:17" x14ac:dyDescent="0.3">
      <c r="M170" s="54">
        <v>43943</v>
      </c>
      <c r="N170" s="8" t="s">
        <v>18</v>
      </c>
      <c r="O170" s="8">
        <v>529</v>
      </c>
      <c r="P170" s="8">
        <v>492</v>
      </c>
      <c r="Q170" s="8">
        <v>27</v>
      </c>
    </row>
    <row r="171" spans="13:17" x14ac:dyDescent="0.3">
      <c r="M171" s="54">
        <v>43944</v>
      </c>
      <c r="N171" s="8" t="s">
        <v>18</v>
      </c>
      <c r="O171" s="8">
        <v>599</v>
      </c>
      <c r="P171" s="8">
        <v>557</v>
      </c>
      <c r="Q171" s="8">
        <v>27</v>
      </c>
    </row>
    <row r="172" spans="13:17" x14ac:dyDescent="0.3">
      <c r="M172" s="54">
        <v>43945</v>
      </c>
      <c r="N172" s="8" t="s">
        <v>18</v>
      </c>
      <c r="O172" s="8">
        <v>638</v>
      </c>
      <c r="P172" s="8">
        <v>603</v>
      </c>
      <c r="Q172" s="8">
        <v>27</v>
      </c>
    </row>
    <row r="173" spans="13:17" x14ac:dyDescent="0.3">
      <c r="M173" s="54">
        <v>43946</v>
      </c>
      <c r="N173" s="8" t="s">
        <v>18</v>
      </c>
      <c r="O173" s="8">
        <v>734</v>
      </c>
      <c r="P173" s="8">
        <v>668</v>
      </c>
      <c r="Q173" s="8">
        <v>28</v>
      </c>
    </row>
    <row r="174" spans="13:17" x14ac:dyDescent="0.3">
      <c r="M174" s="54">
        <v>43947</v>
      </c>
      <c r="N174" s="8" t="s">
        <v>18</v>
      </c>
      <c r="O174" s="8">
        <v>756</v>
      </c>
      <c r="P174" s="8">
        <v>677</v>
      </c>
      <c r="Q174" s="8">
        <v>30</v>
      </c>
    </row>
    <row r="175" spans="13:17" x14ac:dyDescent="0.3">
      <c r="M175" s="54">
        <v>43948</v>
      </c>
      <c r="N175" s="8" t="s">
        <v>18</v>
      </c>
      <c r="O175" s="8">
        <v>843</v>
      </c>
      <c r="P175" s="8">
        <v>777</v>
      </c>
      <c r="Q175" s="8">
        <v>40</v>
      </c>
    </row>
    <row r="176" spans="13:17" x14ac:dyDescent="0.3">
      <c r="M176" s="54">
        <v>43949</v>
      </c>
      <c r="N176" s="8" t="s">
        <v>18</v>
      </c>
      <c r="O176" s="8">
        <v>924</v>
      </c>
      <c r="P176" s="8">
        <v>857</v>
      </c>
      <c r="Q176" s="8">
        <v>56</v>
      </c>
    </row>
    <row r="177" spans="13:17" x14ac:dyDescent="0.3">
      <c r="M177" s="54">
        <v>43950</v>
      </c>
      <c r="N177" s="8" t="s">
        <v>18</v>
      </c>
      <c r="O177" s="8">
        <v>1012</v>
      </c>
      <c r="P177" s="8">
        <v>922</v>
      </c>
      <c r="Q177" s="8">
        <v>67</v>
      </c>
    </row>
    <row r="178" spans="13:17" x14ac:dyDescent="0.3">
      <c r="M178" s="54">
        <v>43951</v>
      </c>
      <c r="N178" s="8" t="s">
        <v>18</v>
      </c>
      <c r="O178" s="8">
        <v>1147</v>
      </c>
      <c r="P178" s="8">
        <v>1022</v>
      </c>
      <c r="Q178" s="8">
        <v>74</v>
      </c>
    </row>
    <row r="179" spans="13:17" x14ac:dyDescent="0.3">
      <c r="M179" s="54">
        <v>43952</v>
      </c>
      <c r="N179" s="8" t="s">
        <v>18</v>
      </c>
      <c r="O179" s="8">
        <v>1252</v>
      </c>
      <c r="P179" s="8">
        <v>1131</v>
      </c>
      <c r="Q179" s="8">
        <v>88</v>
      </c>
    </row>
    <row r="180" spans="13:17" x14ac:dyDescent="0.3">
      <c r="M180" s="54">
        <v>43953</v>
      </c>
      <c r="N180" s="8" t="s">
        <v>18</v>
      </c>
      <c r="O180" s="8">
        <v>1462</v>
      </c>
      <c r="P180" s="8">
        <v>1339</v>
      </c>
      <c r="Q180" s="8">
        <v>94</v>
      </c>
    </row>
    <row r="181" spans="13:17" x14ac:dyDescent="0.3">
      <c r="M181" s="54">
        <v>43954</v>
      </c>
      <c r="N181" s="8" t="s">
        <v>18</v>
      </c>
      <c r="O181" s="8">
        <v>1616</v>
      </c>
      <c r="P181" s="8">
        <v>1491</v>
      </c>
      <c r="Q181" s="8">
        <v>97</v>
      </c>
    </row>
    <row r="182" spans="13:17" x14ac:dyDescent="0.3">
      <c r="M182" s="54">
        <v>43955</v>
      </c>
      <c r="N182" s="8" t="s">
        <v>18</v>
      </c>
      <c r="O182" s="8">
        <v>1678</v>
      </c>
      <c r="P182" s="8">
        <v>1545</v>
      </c>
      <c r="Q182" s="8">
        <v>102</v>
      </c>
    </row>
    <row r="183" spans="13:17" x14ac:dyDescent="0.3">
      <c r="M183" s="54">
        <v>43956</v>
      </c>
      <c r="N183" s="8" t="s">
        <v>18</v>
      </c>
      <c r="O183" s="8">
        <v>1713</v>
      </c>
      <c r="P183" s="8">
        <v>1576</v>
      </c>
      <c r="Q183" s="8">
        <v>115</v>
      </c>
    </row>
    <row r="184" spans="13:17" x14ac:dyDescent="0.3">
      <c r="M184" s="54">
        <v>43957</v>
      </c>
      <c r="N184" s="8" t="s">
        <v>18</v>
      </c>
      <c r="O184" s="8">
        <v>1785</v>
      </c>
      <c r="P184" s="8">
        <v>1641</v>
      </c>
      <c r="Q184" s="8">
        <v>120</v>
      </c>
    </row>
    <row r="185" spans="13:17" x14ac:dyDescent="0.3">
      <c r="M185" s="54">
        <v>43958</v>
      </c>
      <c r="N185" s="8" t="s">
        <v>18</v>
      </c>
      <c r="O185" s="8">
        <v>1845</v>
      </c>
      <c r="P185" s="8">
        <v>1698</v>
      </c>
      <c r="Q185" s="8">
        <v>129</v>
      </c>
    </row>
    <row r="186" spans="13:17" x14ac:dyDescent="0.3">
      <c r="M186" s="54">
        <v>43959</v>
      </c>
      <c r="N186" s="8" t="s">
        <v>18</v>
      </c>
      <c r="O186" s="8">
        <v>1913</v>
      </c>
      <c r="P186" s="8">
        <v>1748</v>
      </c>
      <c r="Q186" s="8">
        <v>146</v>
      </c>
    </row>
    <row r="187" spans="13:17" x14ac:dyDescent="0.3">
      <c r="M187" s="54">
        <v>43960</v>
      </c>
      <c r="N187" s="8" t="s">
        <v>18</v>
      </c>
      <c r="O187" s="8">
        <v>2055</v>
      </c>
      <c r="P187" s="8">
        <v>1871</v>
      </c>
      <c r="Q187" s="8">
        <v>169</v>
      </c>
    </row>
    <row r="188" spans="13:17" x14ac:dyDescent="0.3">
      <c r="M188" s="54">
        <v>43961</v>
      </c>
      <c r="N188" s="8" t="s">
        <v>18</v>
      </c>
      <c r="O188" s="8">
        <v>2142</v>
      </c>
      <c r="P188" s="8">
        <v>1947</v>
      </c>
      <c r="Q188" s="8">
        <v>173</v>
      </c>
    </row>
    <row r="189" spans="13:17" x14ac:dyDescent="0.3">
      <c r="M189" s="54">
        <v>43962</v>
      </c>
      <c r="N189" s="8" t="s">
        <v>18</v>
      </c>
      <c r="O189" s="8">
        <v>2177</v>
      </c>
      <c r="P189" s="8">
        <v>1978</v>
      </c>
      <c r="Q189" s="8">
        <v>173</v>
      </c>
    </row>
    <row r="190" spans="13:17" x14ac:dyDescent="0.3">
      <c r="M190" s="54">
        <v>43963</v>
      </c>
      <c r="N190" s="8" t="s">
        <v>18</v>
      </c>
      <c r="O190" s="8">
        <v>2276</v>
      </c>
      <c r="P190" s="8">
        <v>2069</v>
      </c>
      <c r="Q190" s="8">
        <v>187</v>
      </c>
    </row>
    <row r="191" spans="13:17" x14ac:dyDescent="0.3">
      <c r="M191" s="54">
        <v>43964</v>
      </c>
      <c r="N191" s="8" t="s">
        <v>18</v>
      </c>
      <c r="O191" s="8">
        <v>2420</v>
      </c>
      <c r="P191" s="8">
        <v>2206</v>
      </c>
      <c r="Q191" s="8">
        <v>189</v>
      </c>
    </row>
    <row r="192" spans="13:17" x14ac:dyDescent="0.3">
      <c r="M192" s="54">
        <v>43965</v>
      </c>
      <c r="N192" s="8" t="s">
        <v>18</v>
      </c>
      <c r="O192" s="8">
        <v>2505</v>
      </c>
      <c r="P192" s="8">
        <v>2299</v>
      </c>
      <c r="Q192" s="8">
        <v>191</v>
      </c>
    </row>
    <row r="193" spans="13:17" x14ac:dyDescent="0.3">
      <c r="M193" s="54">
        <v>43966</v>
      </c>
      <c r="N193" s="8" t="s">
        <v>18</v>
      </c>
      <c r="O193" s="8">
        <v>2586</v>
      </c>
      <c r="P193" s="8">
        <v>2383</v>
      </c>
      <c r="Q193" s="8">
        <v>191</v>
      </c>
    </row>
    <row r="194" spans="13:17" x14ac:dyDescent="0.3">
      <c r="M194" s="54">
        <v>43967</v>
      </c>
      <c r="N194" s="8" t="s">
        <v>18</v>
      </c>
      <c r="O194" s="8">
        <v>2718</v>
      </c>
      <c r="P194" s="8">
        <v>2513</v>
      </c>
      <c r="Q194" s="8">
        <v>191</v>
      </c>
    </row>
    <row r="195" spans="13:17" x14ac:dyDescent="0.3">
      <c r="M195" s="54">
        <v>43968</v>
      </c>
      <c r="N195" s="8" t="s">
        <v>18</v>
      </c>
      <c r="O195" s="8">
        <v>2812</v>
      </c>
      <c r="P195" s="8">
        <v>2604</v>
      </c>
      <c r="Q195" s="8">
        <v>191</v>
      </c>
    </row>
    <row r="196" spans="13:17" x14ac:dyDescent="0.3">
      <c r="M196" s="54">
        <v>43969</v>
      </c>
      <c r="N196" s="8" t="s">
        <v>18</v>
      </c>
      <c r="O196" s="8">
        <v>2892</v>
      </c>
      <c r="P196" s="8">
        <v>2663</v>
      </c>
      <c r="Q196" s="8">
        <v>196</v>
      </c>
    </row>
    <row r="197" spans="13:17" x14ac:dyDescent="0.3">
      <c r="M197" s="54">
        <v>43970</v>
      </c>
      <c r="N197" s="8" t="s">
        <v>18</v>
      </c>
      <c r="O197" s="8">
        <v>3031</v>
      </c>
      <c r="P197" s="8">
        <v>2783</v>
      </c>
      <c r="Q197" s="8">
        <v>199</v>
      </c>
    </row>
    <row r="198" spans="13:17" x14ac:dyDescent="0.3">
      <c r="M198" s="54">
        <v>43923</v>
      </c>
      <c r="N198" s="8" t="s">
        <v>19</v>
      </c>
      <c r="O198" s="8">
        <v>1232</v>
      </c>
      <c r="P198" s="8">
        <v>921</v>
      </c>
      <c r="Q198" s="8">
        <v>9</v>
      </c>
    </row>
    <row r="199" spans="13:17" x14ac:dyDescent="0.3">
      <c r="M199" s="54">
        <v>43931</v>
      </c>
      <c r="N199" s="8" t="s">
        <v>19</v>
      </c>
      <c r="O199" s="8">
        <v>3473</v>
      </c>
      <c r="P199" s="8">
        <v>3322</v>
      </c>
      <c r="Q199" s="8">
        <v>18</v>
      </c>
    </row>
    <row r="200" spans="13:17" x14ac:dyDescent="0.3">
      <c r="M200" s="54">
        <v>43932</v>
      </c>
      <c r="N200" s="8" t="s">
        <v>19</v>
      </c>
      <c r="O200" s="8">
        <v>3858</v>
      </c>
      <c r="P200" s="8">
        <v>3503</v>
      </c>
      <c r="Q200" s="8">
        <v>18</v>
      </c>
    </row>
    <row r="201" spans="13:17" x14ac:dyDescent="0.3">
      <c r="M201" s="54">
        <v>43933</v>
      </c>
      <c r="N201" s="8" t="s">
        <v>19</v>
      </c>
      <c r="O201" s="8">
        <v>3945</v>
      </c>
      <c r="P201" s="8">
        <v>3856</v>
      </c>
      <c r="Q201" s="8">
        <v>31</v>
      </c>
    </row>
    <row r="202" spans="13:17" x14ac:dyDescent="0.3">
      <c r="M202" s="54">
        <v>43934</v>
      </c>
      <c r="N202" s="8" t="s">
        <v>19</v>
      </c>
      <c r="O202" s="8">
        <v>4377</v>
      </c>
      <c r="P202" s="8">
        <v>3969</v>
      </c>
      <c r="Q202" s="8">
        <v>31</v>
      </c>
    </row>
    <row r="203" spans="13:17" x14ac:dyDescent="0.3">
      <c r="M203" s="54">
        <v>43935</v>
      </c>
      <c r="N203" s="8" t="s">
        <v>19</v>
      </c>
      <c r="O203" s="8">
        <v>4812</v>
      </c>
      <c r="P203" s="8">
        <v>4319</v>
      </c>
      <c r="Q203" s="8">
        <v>33</v>
      </c>
    </row>
    <row r="204" spans="13:17" x14ac:dyDescent="0.3">
      <c r="M204" s="54">
        <v>43936</v>
      </c>
      <c r="N204" s="8" t="s">
        <v>19</v>
      </c>
      <c r="O204" s="8">
        <v>5122</v>
      </c>
      <c r="P204" s="8">
        <v>4878</v>
      </c>
      <c r="Q204" s="8">
        <v>33</v>
      </c>
    </row>
    <row r="205" spans="13:17" x14ac:dyDescent="0.3">
      <c r="M205" s="54">
        <v>43937</v>
      </c>
      <c r="N205" s="8" t="s">
        <v>19</v>
      </c>
      <c r="O205" s="8">
        <v>5519</v>
      </c>
      <c r="P205" s="8">
        <v>5168</v>
      </c>
      <c r="Q205" s="8">
        <v>33</v>
      </c>
    </row>
    <row r="206" spans="13:17" x14ac:dyDescent="0.3">
      <c r="M206" s="54">
        <v>43938</v>
      </c>
      <c r="N206" s="8" t="s">
        <v>19</v>
      </c>
      <c r="O206" s="8">
        <v>5776</v>
      </c>
      <c r="P206" s="8">
        <v>5484</v>
      </c>
      <c r="Q206" s="8">
        <v>36</v>
      </c>
    </row>
    <row r="207" spans="13:17" x14ac:dyDescent="0.3">
      <c r="M207" s="54">
        <v>43939</v>
      </c>
      <c r="N207" s="8" t="s">
        <v>19</v>
      </c>
      <c r="O207" s="8">
        <v>5776</v>
      </c>
      <c r="P207" s="8">
        <v>5484</v>
      </c>
      <c r="Q207" s="8">
        <v>36</v>
      </c>
    </row>
    <row r="208" spans="13:17" x14ac:dyDescent="0.3">
      <c r="M208" s="54">
        <v>43940</v>
      </c>
      <c r="N208" s="8" t="s">
        <v>19</v>
      </c>
      <c r="O208" s="8">
        <v>6675</v>
      </c>
      <c r="P208" s="8">
        <v>6086</v>
      </c>
      <c r="Q208" s="8">
        <v>36</v>
      </c>
    </row>
    <row r="209" spans="13:17" x14ac:dyDescent="0.3">
      <c r="M209" s="54">
        <v>43941</v>
      </c>
      <c r="N209" s="8" t="s">
        <v>19</v>
      </c>
      <c r="O209" s="8">
        <v>7601</v>
      </c>
      <c r="P209" s="8">
        <v>7029</v>
      </c>
      <c r="Q209" s="8">
        <v>36</v>
      </c>
    </row>
    <row r="210" spans="13:17" x14ac:dyDescent="0.3">
      <c r="M210" s="54">
        <v>43942</v>
      </c>
      <c r="N210" s="8" t="s">
        <v>19</v>
      </c>
      <c r="O210" s="8">
        <v>8272</v>
      </c>
      <c r="P210" s="8">
        <v>7555</v>
      </c>
      <c r="Q210" s="8">
        <v>36</v>
      </c>
    </row>
    <row r="211" spans="13:17" x14ac:dyDescent="0.3">
      <c r="M211" s="54">
        <v>43943</v>
      </c>
      <c r="N211" s="8" t="s">
        <v>19</v>
      </c>
      <c r="O211" s="8">
        <v>9220</v>
      </c>
      <c r="P211" s="8">
        <v>8296</v>
      </c>
      <c r="Q211" s="8">
        <v>36</v>
      </c>
    </row>
    <row r="212" spans="13:17" x14ac:dyDescent="0.3">
      <c r="M212" s="54">
        <v>43944</v>
      </c>
      <c r="N212" s="8" t="s">
        <v>19</v>
      </c>
      <c r="O212" s="8">
        <v>10346</v>
      </c>
      <c r="P212" s="8">
        <v>9206</v>
      </c>
      <c r="Q212" s="8">
        <v>36</v>
      </c>
    </row>
    <row r="213" spans="13:17" x14ac:dyDescent="0.3">
      <c r="M213" s="54">
        <v>43945</v>
      </c>
      <c r="N213" s="8" t="s">
        <v>19</v>
      </c>
      <c r="O213" s="8">
        <v>11386</v>
      </c>
      <c r="P213" s="8">
        <v>10213</v>
      </c>
      <c r="Q213" s="8">
        <v>36</v>
      </c>
    </row>
    <row r="214" spans="13:17" x14ac:dyDescent="0.3">
      <c r="M214" s="54">
        <v>43946</v>
      </c>
      <c r="N214" s="8" t="s">
        <v>19</v>
      </c>
      <c r="O214" s="8">
        <v>12596</v>
      </c>
      <c r="P214" s="8">
        <v>11168</v>
      </c>
      <c r="Q214" s="8">
        <v>37</v>
      </c>
    </row>
    <row r="215" spans="13:17" x14ac:dyDescent="0.3">
      <c r="M215" s="54">
        <v>43947</v>
      </c>
      <c r="N215" s="8" t="s">
        <v>19</v>
      </c>
      <c r="O215" s="8">
        <v>13786</v>
      </c>
      <c r="P215" s="8">
        <v>12406</v>
      </c>
      <c r="Q215" s="8">
        <v>37</v>
      </c>
    </row>
    <row r="216" spans="13:17" x14ac:dyDescent="0.3">
      <c r="M216" s="54">
        <v>43948</v>
      </c>
      <c r="N216" s="8" t="s">
        <v>19</v>
      </c>
      <c r="O216" s="8">
        <v>14987</v>
      </c>
      <c r="P216" s="8">
        <v>13882</v>
      </c>
      <c r="Q216" s="8">
        <v>37</v>
      </c>
    </row>
    <row r="217" spans="13:17" x14ac:dyDescent="0.3">
      <c r="M217" s="54">
        <v>43949</v>
      </c>
      <c r="N217" s="8" t="s">
        <v>19</v>
      </c>
      <c r="O217" s="8">
        <v>15737</v>
      </c>
      <c r="P217" s="8">
        <v>14953</v>
      </c>
      <c r="Q217" s="8">
        <v>38</v>
      </c>
    </row>
    <row r="218" spans="13:17" x14ac:dyDescent="0.3">
      <c r="M218" s="54">
        <v>43950</v>
      </c>
      <c r="N218" s="8" t="s">
        <v>19</v>
      </c>
      <c r="O218" s="8">
        <v>16546</v>
      </c>
      <c r="P218" s="8">
        <v>15658</v>
      </c>
      <c r="Q218" s="8">
        <v>38</v>
      </c>
    </row>
    <row r="219" spans="13:17" x14ac:dyDescent="0.3">
      <c r="M219" s="54">
        <v>43951</v>
      </c>
      <c r="N219" s="8" t="s">
        <v>19</v>
      </c>
      <c r="O219" s="8">
        <v>17541</v>
      </c>
      <c r="P219" s="8">
        <v>16602</v>
      </c>
      <c r="Q219" s="8">
        <v>40</v>
      </c>
    </row>
    <row r="220" spans="13:17" x14ac:dyDescent="0.3">
      <c r="M220" s="54">
        <v>43952</v>
      </c>
      <c r="N220" s="8" t="s">
        <v>19</v>
      </c>
      <c r="O220" s="8">
        <v>18039</v>
      </c>
      <c r="P220" s="8">
        <v>17199</v>
      </c>
      <c r="Q220" s="8">
        <v>43</v>
      </c>
    </row>
    <row r="221" spans="13:17" x14ac:dyDescent="0.3">
      <c r="M221" s="54">
        <v>43954</v>
      </c>
      <c r="N221" s="8" t="s">
        <v>19</v>
      </c>
      <c r="O221" s="8">
        <v>19902</v>
      </c>
      <c r="P221" s="8">
        <v>18848</v>
      </c>
      <c r="Q221" s="8">
        <v>57</v>
      </c>
    </row>
    <row r="222" spans="13:17" x14ac:dyDescent="0.3">
      <c r="M222" s="54">
        <v>43956</v>
      </c>
      <c r="N222" s="8" t="s">
        <v>19</v>
      </c>
      <c r="O222" s="8">
        <v>21323</v>
      </c>
      <c r="P222" s="8">
        <v>20300</v>
      </c>
      <c r="Q222" s="8">
        <v>58</v>
      </c>
    </row>
    <row r="223" spans="13:17" x14ac:dyDescent="0.3">
      <c r="M223" s="54">
        <v>43957</v>
      </c>
      <c r="N223" s="8" t="s">
        <v>19</v>
      </c>
      <c r="O223" s="8">
        <v>22188</v>
      </c>
      <c r="P223" s="8">
        <v>20873</v>
      </c>
      <c r="Q223" s="8">
        <v>59</v>
      </c>
    </row>
    <row r="224" spans="13:17" x14ac:dyDescent="0.3">
      <c r="M224" s="54">
        <v>43959</v>
      </c>
      <c r="N224" s="8" t="s">
        <v>19</v>
      </c>
      <c r="O224" s="8">
        <v>23629</v>
      </c>
      <c r="P224" s="8">
        <v>22509</v>
      </c>
      <c r="Q224" s="8">
        <v>59</v>
      </c>
    </row>
    <row r="225" spans="13:17" x14ac:dyDescent="0.3">
      <c r="M225" s="54">
        <v>43960</v>
      </c>
      <c r="N225" s="8" t="s">
        <v>19</v>
      </c>
      <c r="O225" s="8">
        <v>24506</v>
      </c>
      <c r="P225" s="8">
        <v>23326</v>
      </c>
      <c r="Q225" s="8">
        <v>59</v>
      </c>
    </row>
    <row r="226" spans="13:17" x14ac:dyDescent="0.3">
      <c r="M226" s="54">
        <v>43961</v>
      </c>
      <c r="N226" s="8" t="s">
        <v>19</v>
      </c>
      <c r="O226" s="8">
        <v>25282</v>
      </c>
      <c r="P226" s="8">
        <v>24186</v>
      </c>
      <c r="Q226" s="8">
        <v>59</v>
      </c>
    </row>
    <row r="227" spans="13:17" x14ac:dyDescent="0.3">
      <c r="M227" s="54">
        <v>43963</v>
      </c>
      <c r="N227" s="8" t="s">
        <v>19</v>
      </c>
      <c r="O227" s="8">
        <v>27339</v>
      </c>
      <c r="P227" s="8">
        <v>25741</v>
      </c>
      <c r="Q227" s="8">
        <v>59</v>
      </c>
    </row>
    <row r="228" spans="13:17" x14ac:dyDescent="0.3">
      <c r="M228" s="54">
        <v>43964</v>
      </c>
      <c r="N228" s="8" t="s">
        <v>19</v>
      </c>
      <c r="O228" s="8">
        <v>28837</v>
      </c>
      <c r="P228" s="8">
        <v>27012</v>
      </c>
      <c r="Q228" s="8">
        <v>59</v>
      </c>
    </row>
    <row r="229" spans="13:17" x14ac:dyDescent="0.3">
      <c r="M229" s="54">
        <v>43965</v>
      </c>
      <c r="N229" s="8" t="s">
        <v>19</v>
      </c>
      <c r="O229" s="8">
        <v>29697</v>
      </c>
      <c r="P229" s="8">
        <v>28234</v>
      </c>
      <c r="Q229" s="8">
        <v>59</v>
      </c>
    </row>
    <row r="230" spans="13:17" x14ac:dyDescent="0.3">
      <c r="M230" s="54">
        <v>43966</v>
      </c>
      <c r="N230" s="8" t="s">
        <v>19</v>
      </c>
      <c r="O230" s="8">
        <v>31341</v>
      </c>
      <c r="P230" s="8">
        <v>29812</v>
      </c>
      <c r="Q230" s="8">
        <v>66</v>
      </c>
    </row>
    <row r="231" spans="13:17" x14ac:dyDescent="0.3">
      <c r="M231" s="54">
        <v>43967</v>
      </c>
      <c r="N231" s="8" t="s">
        <v>19</v>
      </c>
      <c r="O231" s="8">
        <v>32678</v>
      </c>
      <c r="P231" s="8">
        <v>31275</v>
      </c>
      <c r="Q231" s="8">
        <v>67</v>
      </c>
    </row>
    <row r="232" spans="13:17" x14ac:dyDescent="0.3">
      <c r="M232" s="54">
        <v>43969</v>
      </c>
      <c r="N232" s="8" t="s">
        <v>19</v>
      </c>
      <c r="O232" s="8">
        <v>36606</v>
      </c>
      <c r="P232" s="8">
        <v>34656</v>
      </c>
      <c r="Q232" s="8">
        <v>93</v>
      </c>
    </row>
    <row r="233" spans="13:17" x14ac:dyDescent="0.3">
      <c r="M233" s="54">
        <v>43970</v>
      </c>
      <c r="N233" s="8" t="s">
        <v>19</v>
      </c>
      <c r="O233" s="8">
        <v>39010</v>
      </c>
      <c r="P233" s="8">
        <v>36586</v>
      </c>
      <c r="Q233" s="8">
        <v>100</v>
      </c>
    </row>
    <row r="234" spans="13:17" x14ac:dyDescent="0.3">
      <c r="M234" s="54">
        <v>43930</v>
      </c>
      <c r="N234" s="8" t="s">
        <v>55</v>
      </c>
      <c r="O234" s="8">
        <v>80</v>
      </c>
      <c r="P234" s="8">
        <v>80</v>
      </c>
      <c r="Q234" s="8">
        <v>0</v>
      </c>
    </row>
    <row r="235" spans="13:17" x14ac:dyDescent="0.3">
      <c r="M235" s="54">
        <v>43931</v>
      </c>
      <c r="N235" s="8" t="s">
        <v>55</v>
      </c>
      <c r="O235" s="8">
        <v>130</v>
      </c>
      <c r="P235" s="8">
        <v>130</v>
      </c>
      <c r="Q235" s="8">
        <v>0</v>
      </c>
    </row>
    <row r="236" spans="13:17" x14ac:dyDescent="0.3">
      <c r="M236" s="54">
        <v>43932</v>
      </c>
      <c r="N236" s="8" t="s">
        <v>55</v>
      </c>
      <c r="O236" s="8">
        <v>211</v>
      </c>
      <c r="P236" s="8">
        <v>211</v>
      </c>
      <c r="Q236" s="8">
        <v>0</v>
      </c>
    </row>
    <row r="237" spans="13:17" x14ac:dyDescent="0.3">
      <c r="M237" s="54">
        <v>43936</v>
      </c>
      <c r="N237" s="8" t="s">
        <v>55</v>
      </c>
      <c r="O237" s="8">
        <v>356</v>
      </c>
      <c r="P237" s="8">
        <v>356</v>
      </c>
      <c r="Q237" s="8">
        <v>0</v>
      </c>
    </row>
    <row r="238" spans="13:17" x14ac:dyDescent="0.3">
      <c r="M238" s="54">
        <v>43937</v>
      </c>
      <c r="N238" s="8" t="s">
        <v>55</v>
      </c>
      <c r="O238" s="8">
        <v>382</v>
      </c>
      <c r="P238" s="8">
        <v>382</v>
      </c>
      <c r="Q238" s="8">
        <v>0</v>
      </c>
    </row>
    <row r="239" spans="13:17" x14ac:dyDescent="0.3">
      <c r="M239" s="54">
        <v>43922</v>
      </c>
      <c r="N239" s="8" t="s">
        <v>20</v>
      </c>
      <c r="O239" s="8">
        <v>2621</v>
      </c>
      <c r="P239" s="8">
        <f t="shared" ref="P239" si="5">O239-Q239</f>
        <v>2621</v>
      </c>
      <c r="Q239" s="8">
        <f>0</f>
        <v>0</v>
      </c>
    </row>
    <row r="240" spans="13:17" x14ac:dyDescent="0.3">
      <c r="M240" s="54">
        <v>43928</v>
      </c>
      <c r="N240" s="8" t="s">
        <v>20</v>
      </c>
      <c r="O240" s="8">
        <v>9041</v>
      </c>
      <c r="P240" s="8">
        <v>7308</v>
      </c>
      <c r="Q240" s="8">
        <v>576</v>
      </c>
    </row>
    <row r="241" spans="13:17" x14ac:dyDescent="0.3">
      <c r="M241" s="54">
        <v>43930</v>
      </c>
      <c r="N241" s="8" t="s">
        <v>20</v>
      </c>
      <c r="O241" s="8">
        <v>9968</v>
      </c>
      <c r="P241" s="8">
        <v>8643</v>
      </c>
      <c r="Q241" s="8">
        <v>720</v>
      </c>
    </row>
    <row r="242" spans="13:17" x14ac:dyDescent="0.3">
      <c r="M242" s="54">
        <v>43931</v>
      </c>
      <c r="N242" s="8" t="s">
        <v>20</v>
      </c>
      <c r="O242" s="8">
        <v>11061</v>
      </c>
      <c r="P242" s="8">
        <v>9662</v>
      </c>
      <c r="Q242" s="8">
        <v>903</v>
      </c>
    </row>
    <row r="243" spans="13:17" x14ac:dyDescent="0.3">
      <c r="M243" s="54">
        <v>43932</v>
      </c>
      <c r="N243" s="8" t="s">
        <v>20</v>
      </c>
      <c r="O243" s="8">
        <v>11709</v>
      </c>
      <c r="P243" s="8">
        <v>10218</v>
      </c>
      <c r="Q243" s="8">
        <v>1069</v>
      </c>
    </row>
    <row r="244" spans="13:17" x14ac:dyDescent="0.3">
      <c r="M244" s="54">
        <v>43933</v>
      </c>
      <c r="N244" s="8" t="s">
        <v>20</v>
      </c>
      <c r="O244" s="8">
        <v>14036</v>
      </c>
      <c r="P244" s="8">
        <v>11748</v>
      </c>
      <c r="Q244" s="8">
        <v>1154</v>
      </c>
    </row>
    <row r="245" spans="13:17" x14ac:dyDescent="0.3">
      <c r="M245" s="54">
        <v>43934</v>
      </c>
      <c r="N245" s="8" t="s">
        <v>20</v>
      </c>
      <c r="O245" s="8">
        <v>15032</v>
      </c>
      <c r="P245" s="8">
        <v>12283</v>
      </c>
      <c r="Q245" s="8">
        <v>1510</v>
      </c>
    </row>
    <row r="246" spans="13:17" x14ac:dyDescent="0.3">
      <c r="M246" s="54">
        <v>43935</v>
      </c>
      <c r="N246" s="8" t="s">
        <v>20</v>
      </c>
      <c r="O246" s="8">
        <v>16282</v>
      </c>
      <c r="P246" s="8">
        <v>13748</v>
      </c>
      <c r="Q246" s="8">
        <v>1561</v>
      </c>
    </row>
    <row r="247" spans="13:17" x14ac:dyDescent="0.3">
      <c r="M247" s="54">
        <v>43936</v>
      </c>
      <c r="N247" s="8" t="s">
        <v>20</v>
      </c>
      <c r="O247" s="8">
        <v>16605</v>
      </c>
      <c r="P247" s="8">
        <v>13865</v>
      </c>
      <c r="Q247" s="8">
        <v>1578</v>
      </c>
    </row>
    <row r="248" spans="13:17" x14ac:dyDescent="0.3">
      <c r="M248" s="54">
        <v>43937</v>
      </c>
      <c r="N248" s="8" t="s">
        <v>20</v>
      </c>
      <c r="O248" s="8">
        <v>18784</v>
      </c>
      <c r="P248" s="8">
        <v>14692</v>
      </c>
      <c r="Q248" s="8">
        <v>1640</v>
      </c>
    </row>
    <row r="249" spans="13:17" x14ac:dyDescent="0.3">
      <c r="M249" s="54">
        <v>43938</v>
      </c>
      <c r="N249" s="8" t="s">
        <v>20</v>
      </c>
      <c r="O249" s="8">
        <v>21409</v>
      </c>
      <c r="P249" s="8">
        <v>16899</v>
      </c>
      <c r="Q249" s="8">
        <v>1707</v>
      </c>
    </row>
    <row r="250" spans="13:17" x14ac:dyDescent="0.3">
      <c r="M250" s="54">
        <v>43939</v>
      </c>
      <c r="N250" s="8" t="s">
        <v>20</v>
      </c>
      <c r="O250" s="8">
        <v>22283</v>
      </c>
      <c r="P250" s="8">
        <v>17449</v>
      </c>
      <c r="Q250" s="8">
        <v>1893</v>
      </c>
    </row>
    <row r="251" spans="13:17" x14ac:dyDescent="0.3">
      <c r="M251" s="54">
        <v>43940</v>
      </c>
      <c r="N251" s="8" t="s">
        <v>20</v>
      </c>
      <c r="O251" s="8">
        <v>24387</v>
      </c>
      <c r="P251" s="8">
        <v>19393</v>
      </c>
      <c r="Q251" s="8">
        <v>2003</v>
      </c>
    </row>
    <row r="252" spans="13:17" x14ac:dyDescent="0.3">
      <c r="M252" s="54">
        <v>43941</v>
      </c>
      <c r="N252" s="8" t="s">
        <v>20</v>
      </c>
      <c r="O252" s="8">
        <v>25900</v>
      </c>
      <c r="P252" s="8">
        <v>20712</v>
      </c>
      <c r="Q252" s="8">
        <v>2081</v>
      </c>
    </row>
    <row r="253" spans="13:17" x14ac:dyDescent="0.3">
      <c r="M253" s="54">
        <v>43942</v>
      </c>
      <c r="N253" s="8" t="s">
        <v>20</v>
      </c>
      <c r="O253" s="8">
        <v>26627</v>
      </c>
      <c r="P253" s="8">
        <v>21810</v>
      </c>
      <c r="Q253" s="8">
        <v>2156</v>
      </c>
    </row>
    <row r="254" spans="13:17" x14ac:dyDescent="0.3">
      <c r="M254" s="54">
        <v>43943</v>
      </c>
      <c r="N254" s="8" t="s">
        <v>20</v>
      </c>
      <c r="O254" s="8">
        <v>28309</v>
      </c>
      <c r="P254" s="8">
        <v>22713</v>
      </c>
      <c r="Q254" s="8">
        <v>2248</v>
      </c>
    </row>
    <row r="255" spans="13:17" x14ac:dyDescent="0.3">
      <c r="M255" s="54">
        <v>43944</v>
      </c>
      <c r="N255" s="8" t="s">
        <v>20</v>
      </c>
      <c r="O255" s="8">
        <v>30560</v>
      </c>
      <c r="P255" s="8">
        <v>24538</v>
      </c>
      <c r="Q255" s="8">
        <v>2375</v>
      </c>
    </row>
    <row r="256" spans="13:17" x14ac:dyDescent="0.3">
      <c r="M256" s="54">
        <v>43945</v>
      </c>
      <c r="N256" s="8" t="s">
        <v>20</v>
      </c>
      <c r="O256" s="8">
        <v>33672</v>
      </c>
      <c r="P256" s="8">
        <v>26552</v>
      </c>
      <c r="Q256" s="8">
        <v>2514</v>
      </c>
    </row>
    <row r="257" spans="13:17" x14ac:dyDescent="0.3">
      <c r="M257" s="54">
        <v>43946</v>
      </c>
      <c r="N257" s="8" t="s">
        <v>20</v>
      </c>
      <c r="O257" s="8">
        <v>35519</v>
      </c>
      <c r="P257" s="8">
        <v>28693</v>
      </c>
      <c r="Q257" s="8">
        <v>2625</v>
      </c>
    </row>
    <row r="258" spans="13:17" x14ac:dyDescent="0.3">
      <c r="M258" s="54">
        <v>43947</v>
      </c>
      <c r="N258" s="8" t="s">
        <v>20</v>
      </c>
      <c r="O258" s="8">
        <v>37613</v>
      </c>
      <c r="P258" s="8">
        <v>31919</v>
      </c>
      <c r="Q258" s="8">
        <v>2918</v>
      </c>
    </row>
    <row r="259" spans="13:17" x14ac:dyDescent="0.3">
      <c r="M259" s="54">
        <v>43948</v>
      </c>
      <c r="N259" s="8" t="s">
        <v>20</v>
      </c>
      <c r="O259" s="8">
        <v>39911</v>
      </c>
      <c r="P259" s="8">
        <v>34145</v>
      </c>
      <c r="Q259" s="8">
        <v>3108</v>
      </c>
    </row>
    <row r="260" spans="13:17" x14ac:dyDescent="0.3">
      <c r="M260" s="54">
        <v>43949</v>
      </c>
      <c r="N260" s="8" t="s">
        <v>20</v>
      </c>
      <c r="O260" s="8">
        <v>43370</v>
      </c>
      <c r="P260" s="8">
        <v>36195</v>
      </c>
      <c r="Q260" s="8">
        <v>3314</v>
      </c>
    </row>
    <row r="261" spans="13:17" x14ac:dyDescent="0.3">
      <c r="M261" s="54">
        <v>43950</v>
      </c>
      <c r="N261" s="8" t="s">
        <v>20</v>
      </c>
      <c r="O261" s="8">
        <v>47225</v>
      </c>
      <c r="P261" s="8">
        <v>39920</v>
      </c>
      <c r="Q261" s="8">
        <v>3439</v>
      </c>
    </row>
    <row r="262" spans="13:17" x14ac:dyDescent="0.3">
      <c r="M262" s="54">
        <v>43953</v>
      </c>
      <c r="N262" s="8" t="s">
        <v>20</v>
      </c>
      <c r="O262" s="8">
        <v>58210</v>
      </c>
      <c r="P262" s="8">
        <f t="shared" ref="P262:P280" si="6">O262-Q262</f>
        <v>54088</v>
      </c>
      <c r="Q262" s="8">
        <v>4122</v>
      </c>
    </row>
    <row r="263" spans="13:17" x14ac:dyDescent="0.3">
      <c r="M263" s="54">
        <v>43954</v>
      </c>
      <c r="N263" s="8" t="s">
        <v>20</v>
      </c>
      <c r="O263" s="8">
        <v>60246</v>
      </c>
      <c r="P263" s="8">
        <f t="shared" si="6"/>
        <v>55697</v>
      </c>
      <c r="Q263" s="8">
        <v>4549</v>
      </c>
    </row>
    <row r="264" spans="13:17" x14ac:dyDescent="0.3">
      <c r="M264" s="54">
        <v>43955</v>
      </c>
      <c r="N264" s="8" t="s">
        <v>20</v>
      </c>
      <c r="O264" s="8">
        <v>64108</v>
      </c>
      <c r="P264" s="8">
        <f t="shared" si="6"/>
        <v>59210</v>
      </c>
      <c r="Q264" s="8">
        <v>4898</v>
      </c>
    </row>
    <row r="265" spans="13:17" x14ac:dyDescent="0.3">
      <c r="M265" s="54">
        <v>43956</v>
      </c>
      <c r="N265" s="8" t="s">
        <v>20</v>
      </c>
      <c r="O265" s="8">
        <v>67852</v>
      </c>
      <c r="P265" s="8">
        <f t="shared" si="6"/>
        <v>62748</v>
      </c>
      <c r="Q265" s="8">
        <v>5104</v>
      </c>
    </row>
    <row r="266" spans="13:17" x14ac:dyDescent="0.3">
      <c r="M266" s="54">
        <v>43957</v>
      </c>
      <c r="N266" s="8" t="s">
        <v>20</v>
      </c>
      <c r="O266" s="8">
        <v>71934</v>
      </c>
      <c r="P266" s="8">
        <f t="shared" si="6"/>
        <v>66402</v>
      </c>
      <c r="Q266" s="8">
        <v>5532</v>
      </c>
    </row>
    <row r="267" spans="13:17" x14ac:dyDescent="0.3">
      <c r="M267" s="54">
        <v>43958</v>
      </c>
      <c r="N267" s="8" t="s">
        <v>20</v>
      </c>
      <c r="O267" s="8">
        <v>77234</v>
      </c>
      <c r="P267" s="8">
        <f t="shared" si="6"/>
        <v>71254</v>
      </c>
      <c r="Q267" s="8">
        <v>5980</v>
      </c>
    </row>
    <row r="268" spans="13:17" x14ac:dyDescent="0.3">
      <c r="M268" s="54">
        <v>43959</v>
      </c>
      <c r="N268" s="8" t="s">
        <v>20</v>
      </c>
      <c r="O268" s="8">
        <v>81367</v>
      </c>
      <c r="P268" s="8">
        <f t="shared" si="6"/>
        <v>75049</v>
      </c>
      <c r="Q268" s="8">
        <v>6318</v>
      </c>
    </row>
    <row r="269" spans="13:17" x14ac:dyDescent="0.3">
      <c r="M269" s="54">
        <v>43960</v>
      </c>
      <c r="N269" s="8" t="s">
        <v>20</v>
      </c>
      <c r="O269" s="8">
        <v>84226</v>
      </c>
      <c r="P269" s="8">
        <f t="shared" si="6"/>
        <v>77684</v>
      </c>
      <c r="Q269" s="8">
        <v>6542</v>
      </c>
    </row>
    <row r="270" spans="13:17" x14ac:dyDescent="0.3">
      <c r="M270" s="54">
        <v>43961</v>
      </c>
      <c r="N270" s="8" t="s">
        <v>20</v>
      </c>
      <c r="O270" s="8">
        <v>93810</v>
      </c>
      <c r="P270" s="8">
        <f t="shared" si="6"/>
        <v>86887</v>
      </c>
      <c r="Q270" s="8">
        <v>6923</v>
      </c>
    </row>
    <row r="271" spans="13:17" x14ac:dyDescent="0.3">
      <c r="M271" s="54">
        <v>43962</v>
      </c>
      <c r="N271" s="8" t="s">
        <v>20</v>
      </c>
      <c r="O271" s="8">
        <v>97678</v>
      </c>
      <c r="P271" s="8">
        <f t="shared" si="6"/>
        <v>90445</v>
      </c>
      <c r="Q271" s="8">
        <v>7233</v>
      </c>
    </row>
    <row r="272" spans="13:17" x14ac:dyDescent="0.3">
      <c r="M272" s="54">
        <v>43963</v>
      </c>
      <c r="N272" s="8" t="s">
        <v>20</v>
      </c>
      <c r="O272" s="8">
        <v>106109</v>
      </c>
      <c r="P272" s="8">
        <f t="shared" si="6"/>
        <v>98470</v>
      </c>
      <c r="Q272" s="8">
        <v>7639</v>
      </c>
    </row>
    <row r="273" spans="13:17" x14ac:dyDescent="0.3">
      <c r="M273" s="54">
        <v>43964</v>
      </c>
      <c r="N273" s="8" t="s">
        <v>20</v>
      </c>
      <c r="O273" s="8">
        <v>113345</v>
      </c>
      <c r="P273" s="8">
        <f t="shared" si="6"/>
        <v>105347</v>
      </c>
      <c r="Q273" s="8">
        <v>7998</v>
      </c>
    </row>
    <row r="274" spans="13:17" x14ac:dyDescent="0.3">
      <c r="M274" s="54">
        <v>43965</v>
      </c>
      <c r="N274" s="8" t="s">
        <v>20</v>
      </c>
      <c r="O274" s="8">
        <v>119736</v>
      </c>
      <c r="P274" s="8">
        <f t="shared" si="6"/>
        <v>111266</v>
      </c>
      <c r="Q274" s="8">
        <v>8470</v>
      </c>
    </row>
    <row r="275" spans="13:17" x14ac:dyDescent="0.3">
      <c r="M275" s="54">
        <v>43966</v>
      </c>
      <c r="N275" s="8" t="s">
        <v>20</v>
      </c>
      <c r="O275" s="8">
        <v>125189</v>
      </c>
      <c r="P275" s="8">
        <f t="shared" si="6"/>
        <v>116294</v>
      </c>
      <c r="Q275" s="8">
        <v>8895</v>
      </c>
    </row>
    <row r="276" spans="13:17" x14ac:dyDescent="0.3">
      <c r="M276" s="54">
        <v>43967</v>
      </c>
      <c r="N276" s="8" t="s">
        <v>20</v>
      </c>
      <c r="O276" s="8">
        <v>130845</v>
      </c>
      <c r="P276" s="8">
        <f t="shared" si="6"/>
        <v>121512</v>
      </c>
      <c r="Q276" s="8">
        <v>9333</v>
      </c>
    </row>
    <row r="277" spans="13:17" x14ac:dyDescent="0.3">
      <c r="M277" s="54">
        <v>43968</v>
      </c>
      <c r="N277" s="8" t="s">
        <v>20</v>
      </c>
      <c r="O277" s="8">
        <v>135791</v>
      </c>
      <c r="P277" s="8">
        <f t="shared" si="6"/>
        <v>126036</v>
      </c>
      <c r="Q277" s="8">
        <v>9755</v>
      </c>
    </row>
    <row r="278" spans="13:17" x14ac:dyDescent="0.3">
      <c r="M278" s="54">
        <v>43969</v>
      </c>
      <c r="N278" s="8" t="s">
        <v>20</v>
      </c>
      <c r="O278" s="8">
        <v>139727</v>
      </c>
      <c r="P278" s="8">
        <f t="shared" si="6"/>
        <v>129673</v>
      </c>
      <c r="Q278" s="8">
        <v>10054</v>
      </c>
    </row>
    <row r="279" spans="13:17" x14ac:dyDescent="0.3">
      <c r="M279" s="54">
        <v>43970</v>
      </c>
      <c r="N279" s="8" t="s">
        <v>20</v>
      </c>
      <c r="O279" s="8">
        <v>145854</v>
      </c>
      <c r="P279" s="8">
        <f t="shared" si="6"/>
        <v>135300</v>
      </c>
      <c r="Q279" s="8">
        <v>10554</v>
      </c>
    </row>
    <row r="280" spans="13:17" x14ac:dyDescent="0.3">
      <c r="M280" s="54">
        <v>43971</v>
      </c>
      <c r="N280" s="8" t="s">
        <v>20</v>
      </c>
      <c r="O280" s="8">
        <v>150282</v>
      </c>
      <c r="P280" s="8">
        <f t="shared" si="6"/>
        <v>139194</v>
      </c>
      <c r="Q280" s="8">
        <v>11088</v>
      </c>
    </row>
    <row r="281" spans="13:17" x14ac:dyDescent="0.3">
      <c r="M281" s="54">
        <v>43923</v>
      </c>
      <c r="N281" s="8" t="s">
        <v>21</v>
      </c>
      <c r="O281" s="8">
        <v>220</v>
      </c>
      <c r="P281" s="8">
        <v>197</v>
      </c>
      <c r="Q281" s="8">
        <v>5</v>
      </c>
    </row>
    <row r="282" spans="13:17" x14ac:dyDescent="0.3">
      <c r="M282" s="54">
        <v>43930</v>
      </c>
      <c r="N282" s="8" t="s">
        <v>21</v>
      </c>
      <c r="O282" s="8">
        <v>344</v>
      </c>
      <c r="P282" s="8">
        <f t="shared" ref="P282:P316" si="7">O282-Q282</f>
        <v>337</v>
      </c>
      <c r="Q282" s="8">
        <v>7</v>
      </c>
    </row>
    <row r="283" spans="13:17" x14ac:dyDescent="0.3">
      <c r="M283" s="54">
        <v>43931</v>
      </c>
      <c r="N283" s="8" t="s">
        <v>21</v>
      </c>
      <c r="O283" s="8">
        <v>354</v>
      </c>
      <c r="P283" s="8">
        <f t="shared" si="7"/>
        <v>347</v>
      </c>
      <c r="Q283" s="8">
        <v>7</v>
      </c>
    </row>
    <row r="284" spans="13:17" x14ac:dyDescent="0.3">
      <c r="M284" s="54">
        <v>43933</v>
      </c>
      <c r="N284" s="8" t="s">
        <v>21</v>
      </c>
      <c r="O284" s="8">
        <v>406</v>
      </c>
      <c r="P284" s="8">
        <f t="shared" si="7"/>
        <v>399</v>
      </c>
      <c r="Q284" s="8">
        <v>7</v>
      </c>
    </row>
    <row r="285" spans="13:17" x14ac:dyDescent="0.3">
      <c r="M285" s="54">
        <v>43934</v>
      </c>
      <c r="N285" s="8" t="s">
        <v>21</v>
      </c>
      <c r="O285" s="8">
        <v>440</v>
      </c>
      <c r="P285" s="8">
        <f t="shared" si="7"/>
        <v>433</v>
      </c>
      <c r="Q285" s="8">
        <v>7</v>
      </c>
    </row>
    <row r="286" spans="13:17" x14ac:dyDescent="0.3">
      <c r="M286" s="54">
        <v>43935</v>
      </c>
      <c r="N286" s="8" t="s">
        <v>21</v>
      </c>
      <c r="O286" s="8">
        <v>479</v>
      </c>
      <c r="P286" s="8">
        <f t="shared" si="7"/>
        <v>472</v>
      </c>
      <c r="Q286" s="8">
        <v>7</v>
      </c>
    </row>
    <row r="287" spans="13:17" x14ac:dyDescent="0.3">
      <c r="M287" s="54">
        <v>43936</v>
      </c>
      <c r="N287" s="8" t="s">
        <v>21</v>
      </c>
      <c r="O287" s="8">
        <v>556</v>
      </c>
      <c r="P287" s="8">
        <f t="shared" si="7"/>
        <v>549</v>
      </c>
      <c r="Q287" s="8">
        <v>7</v>
      </c>
    </row>
    <row r="288" spans="13:17" x14ac:dyDescent="0.3">
      <c r="M288" s="54">
        <v>43937</v>
      </c>
      <c r="N288" s="8" t="s">
        <v>21</v>
      </c>
      <c r="O288" s="8">
        <v>611</v>
      </c>
      <c r="P288" s="8">
        <f t="shared" si="7"/>
        <v>604</v>
      </c>
      <c r="Q288" s="8">
        <v>7</v>
      </c>
    </row>
    <row r="289" spans="13:17" x14ac:dyDescent="0.3">
      <c r="M289" s="54">
        <v>43938</v>
      </c>
      <c r="N289" s="8" t="s">
        <v>21</v>
      </c>
      <c r="O289" s="8">
        <v>673</v>
      </c>
      <c r="P289" s="8">
        <f t="shared" si="7"/>
        <v>666</v>
      </c>
      <c r="Q289" s="8">
        <v>7</v>
      </c>
    </row>
    <row r="290" spans="13:17" x14ac:dyDescent="0.3">
      <c r="M290" s="54">
        <v>43939</v>
      </c>
      <c r="N290" s="8" t="s">
        <v>21</v>
      </c>
      <c r="O290" s="8">
        <v>758</v>
      </c>
      <c r="P290" s="8">
        <f t="shared" si="7"/>
        <v>751</v>
      </c>
      <c r="Q290" s="8">
        <v>7</v>
      </c>
    </row>
    <row r="291" spans="13:17" x14ac:dyDescent="0.3">
      <c r="M291" s="54">
        <v>43940</v>
      </c>
      <c r="N291" s="8" t="s">
        <v>21</v>
      </c>
      <c r="O291" s="8">
        <v>826</v>
      </c>
      <c r="P291" s="8">
        <f t="shared" si="7"/>
        <v>819</v>
      </c>
      <c r="Q291" s="8">
        <v>7</v>
      </c>
    </row>
    <row r="292" spans="13:17" x14ac:dyDescent="0.3">
      <c r="M292" s="54">
        <v>43941</v>
      </c>
      <c r="N292" s="8" t="s">
        <v>21</v>
      </c>
      <c r="O292" s="8">
        <v>901</v>
      </c>
      <c r="P292" s="8">
        <f t="shared" si="7"/>
        <v>894</v>
      </c>
      <c r="Q292" s="8">
        <v>7</v>
      </c>
    </row>
    <row r="293" spans="13:17" x14ac:dyDescent="0.3">
      <c r="M293" s="54">
        <v>43942</v>
      </c>
      <c r="N293" s="8" t="s">
        <v>21</v>
      </c>
      <c r="O293" s="8">
        <v>1004</v>
      </c>
      <c r="P293" s="8">
        <f t="shared" si="7"/>
        <v>997</v>
      </c>
      <c r="Q293" s="8">
        <v>7</v>
      </c>
    </row>
    <row r="294" spans="13:17" x14ac:dyDescent="0.3">
      <c r="M294" s="54">
        <v>43943</v>
      </c>
      <c r="N294" s="8" t="s">
        <v>21</v>
      </c>
      <c r="O294" s="8">
        <v>1116</v>
      </c>
      <c r="P294" s="8">
        <f t="shared" si="7"/>
        <v>1109</v>
      </c>
      <c r="Q294" s="8">
        <v>7</v>
      </c>
    </row>
    <row r="295" spans="13:17" x14ac:dyDescent="0.3">
      <c r="M295" s="54">
        <v>43944</v>
      </c>
      <c r="N295" s="8" t="s">
        <v>21</v>
      </c>
      <c r="O295" s="8">
        <v>1206</v>
      </c>
      <c r="P295" s="8">
        <f t="shared" si="7"/>
        <v>1199</v>
      </c>
      <c r="Q295" s="8">
        <v>7</v>
      </c>
    </row>
    <row r="296" spans="13:17" x14ac:dyDescent="0.3">
      <c r="M296" s="54">
        <v>43948</v>
      </c>
      <c r="N296" s="8" t="s">
        <v>21</v>
      </c>
      <c r="O296" s="8">
        <v>1541</v>
      </c>
      <c r="P296" s="8">
        <f t="shared" si="7"/>
        <v>1534</v>
      </c>
      <c r="Q296" s="8">
        <v>7</v>
      </c>
    </row>
    <row r="297" spans="13:17" x14ac:dyDescent="0.3">
      <c r="M297" s="54">
        <v>43949</v>
      </c>
      <c r="N297" s="8" t="s">
        <v>21</v>
      </c>
      <c r="O297" s="8">
        <v>1776</v>
      </c>
      <c r="P297" s="8">
        <f t="shared" si="7"/>
        <v>1769</v>
      </c>
      <c r="Q297" s="8">
        <v>7</v>
      </c>
    </row>
    <row r="298" spans="13:17" x14ac:dyDescent="0.3">
      <c r="M298" s="54">
        <v>43950</v>
      </c>
      <c r="N298" s="8" t="s">
        <v>21</v>
      </c>
      <c r="O298" s="8">
        <v>1871</v>
      </c>
      <c r="P298" s="8">
        <f t="shared" si="7"/>
        <v>1864</v>
      </c>
      <c r="Q298" s="8">
        <v>7</v>
      </c>
    </row>
    <row r="299" spans="13:17" x14ac:dyDescent="0.3">
      <c r="M299" s="54">
        <v>43951</v>
      </c>
      <c r="N299" s="8" t="s">
        <v>21</v>
      </c>
      <c r="O299" s="8">
        <v>2031</v>
      </c>
      <c r="P299" s="8">
        <f t="shared" si="7"/>
        <v>2024</v>
      </c>
      <c r="Q299" s="8">
        <v>7</v>
      </c>
    </row>
    <row r="300" spans="13:17" x14ac:dyDescent="0.3">
      <c r="M300" s="54">
        <v>43952</v>
      </c>
      <c r="N300" s="8" t="s">
        <v>21</v>
      </c>
      <c r="O300" s="8">
        <v>2181</v>
      </c>
      <c r="P300" s="8">
        <f t="shared" si="7"/>
        <v>2174</v>
      </c>
      <c r="Q300" s="8">
        <v>7</v>
      </c>
    </row>
    <row r="301" spans="13:17" x14ac:dyDescent="0.3">
      <c r="M301" s="54">
        <v>43953</v>
      </c>
      <c r="N301" s="8" t="s">
        <v>21</v>
      </c>
      <c r="O301" s="8">
        <v>2372</v>
      </c>
      <c r="P301" s="8">
        <f t="shared" si="7"/>
        <v>2365</v>
      </c>
      <c r="Q301" s="8">
        <v>7</v>
      </c>
    </row>
    <row r="302" spans="13:17" x14ac:dyDescent="0.3">
      <c r="M302" s="54">
        <v>43954</v>
      </c>
      <c r="N302" s="8" t="s">
        <v>21</v>
      </c>
      <c r="O302" s="8">
        <v>2548</v>
      </c>
      <c r="P302" s="8">
        <f t="shared" si="7"/>
        <v>2541</v>
      </c>
      <c r="Q302" s="8">
        <v>7</v>
      </c>
    </row>
    <row r="303" spans="13:17" x14ac:dyDescent="0.3">
      <c r="M303" s="54">
        <v>43955</v>
      </c>
      <c r="N303" s="8" t="s">
        <v>21</v>
      </c>
      <c r="O303" s="8">
        <v>2899</v>
      </c>
      <c r="P303" s="8">
        <f t="shared" si="7"/>
        <v>2892</v>
      </c>
      <c r="Q303" s="8">
        <v>7</v>
      </c>
    </row>
    <row r="304" spans="13:17" x14ac:dyDescent="0.3">
      <c r="M304" s="54">
        <v>43956</v>
      </c>
      <c r="N304" s="8" t="s">
        <v>21</v>
      </c>
      <c r="O304" s="8">
        <v>3096</v>
      </c>
      <c r="P304" s="8">
        <f t="shared" si="7"/>
        <v>3089</v>
      </c>
      <c r="Q304" s="8">
        <v>7</v>
      </c>
    </row>
    <row r="305" spans="13:17" x14ac:dyDescent="0.3">
      <c r="M305" s="54">
        <v>43957</v>
      </c>
      <c r="N305" s="8" t="s">
        <v>21</v>
      </c>
      <c r="O305" s="8">
        <v>3411</v>
      </c>
      <c r="P305" s="8">
        <f t="shared" si="7"/>
        <v>3404</v>
      </c>
      <c r="Q305" s="8">
        <v>7</v>
      </c>
    </row>
    <row r="306" spans="13:17" x14ac:dyDescent="0.3">
      <c r="M306" s="54">
        <v>43959</v>
      </c>
      <c r="N306" s="8" t="s">
        <v>21</v>
      </c>
      <c r="O306" s="8">
        <v>4140</v>
      </c>
      <c r="P306" s="8">
        <f t="shared" si="7"/>
        <v>4133</v>
      </c>
      <c r="Q306" s="8">
        <v>7</v>
      </c>
    </row>
    <row r="307" spans="13:17" x14ac:dyDescent="0.3">
      <c r="M307" s="54">
        <v>43960</v>
      </c>
      <c r="N307" s="8" t="s">
        <v>21</v>
      </c>
      <c r="O307" s="8">
        <v>4524</v>
      </c>
      <c r="P307" s="8">
        <f t="shared" si="7"/>
        <v>4517</v>
      </c>
      <c r="Q307" s="8">
        <v>7</v>
      </c>
    </row>
    <row r="308" spans="13:17" x14ac:dyDescent="0.3">
      <c r="M308" s="54">
        <v>43961</v>
      </c>
      <c r="N308" s="8" t="s">
        <v>21</v>
      </c>
      <c r="O308" s="8">
        <v>4848</v>
      </c>
      <c r="P308" s="8">
        <f t="shared" si="7"/>
        <v>4841</v>
      </c>
      <c r="Q308" s="8">
        <v>7</v>
      </c>
    </row>
    <row r="309" spans="13:17" x14ac:dyDescent="0.3">
      <c r="M309" s="54">
        <v>43962</v>
      </c>
      <c r="N309" s="8" t="s">
        <v>21</v>
      </c>
      <c r="O309" s="8">
        <v>5307</v>
      </c>
      <c r="P309" s="8">
        <f t="shared" si="7"/>
        <v>5300</v>
      </c>
      <c r="Q309" s="8">
        <v>7</v>
      </c>
    </row>
    <row r="310" spans="13:17" x14ac:dyDescent="0.3">
      <c r="M310" s="54">
        <v>43965</v>
      </c>
      <c r="N310" s="8" t="s">
        <v>21</v>
      </c>
      <c r="O310" s="8">
        <v>6736</v>
      </c>
      <c r="P310" s="8">
        <f t="shared" si="7"/>
        <v>6729</v>
      </c>
      <c r="Q310" s="8">
        <v>7</v>
      </c>
    </row>
    <row r="311" spans="13:17" x14ac:dyDescent="0.3">
      <c r="M311" s="54">
        <v>43966</v>
      </c>
      <c r="N311" s="8" t="s">
        <v>21</v>
      </c>
      <c r="O311" s="8">
        <v>7304</v>
      </c>
      <c r="P311" s="8">
        <f t="shared" si="7"/>
        <v>7297</v>
      </c>
      <c r="Q311" s="8">
        <v>7</v>
      </c>
    </row>
    <row r="312" spans="13:17" x14ac:dyDescent="0.3">
      <c r="M312" s="54">
        <v>43967</v>
      </c>
      <c r="N312" s="8" t="s">
        <v>21</v>
      </c>
      <c r="O312" s="8">
        <v>8011</v>
      </c>
      <c r="P312" s="8">
        <f t="shared" si="7"/>
        <v>7991</v>
      </c>
      <c r="Q312" s="8">
        <v>20</v>
      </c>
    </row>
    <row r="313" spans="13:17" x14ac:dyDescent="0.3">
      <c r="M313" s="54">
        <v>43968</v>
      </c>
      <c r="N313" s="8" t="s">
        <v>21</v>
      </c>
      <c r="O313" s="8">
        <v>8785</v>
      </c>
      <c r="P313" s="8">
        <f t="shared" si="7"/>
        <v>8756</v>
      </c>
      <c r="Q313" s="8">
        <v>29</v>
      </c>
    </row>
    <row r="314" spans="13:17" x14ac:dyDescent="0.3">
      <c r="M314" s="54">
        <v>43969</v>
      </c>
      <c r="N314" s="8" t="s">
        <v>21</v>
      </c>
      <c r="O314" s="8">
        <v>8785</v>
      </c>
      <c r="P314" s="8">
        <f t="shared" si="7"/>
        <v>8756</v>
      </c>
      <c r="Q314" s="8">
        <v>29</v>
      </c>
    </row>
    <row r="315" spans="13:17" x14ac:dyDescent="0.3">
      <c r="M315" s="54">
        <v>43970</v>
      </c>
      <c r="N315" s="8" t="s">
        <v>21</v>
      </c>
      <c r="O315" s="8">
        <v>9549</v>
      </c>
      <c r="P315" s="8">
        <f t="shared" si="7"/>
        <v>9503</v>
      </c>
      <c r="Q315" s="8">
        <v>46</v>
      </c>
    </row>
    <row r="316" spans="13:17" x14ac:dyDescent="0.3">
      <c r="M316" s="54">
        <v>43971</v>
      </c>
      <c r="N316" s="8" t="s">
        <v>21</v>
      </c>
      <c r="O316" s="8">
        <v>10136</v>
      </c>
      <c r="P316" s="8">
        <f t="shared" si="7"/>
        <v>10086</v>
      </c>
      <c r="Q316" s="8">
        <v>50</v>
      </c>
    </row>
    <row r="317" spans="13:17" x14ac:dyDescent="0.3">
      <c r="M317" s="54">
        <v>43929</v>
      </c>
      <c r="N317" s="8" t="s">
        <v>22</v>
      </c>
      <c r="O317" s="8">
        <v>4224</v>
      </c>
      <c r="P317" s="8">
        <v>3905</v>
      </c>
      <c r="Q317" s="8">
        <v>186</v>
      </c>
    </row>
    <row r="318" spans="13:17" x14ac:dyDescent="0.3">
      <c r="M318" s="54">
        <v>43931</v>
      </c>
      <c r="N318" s="8" t="s">
        <v>22</v>
      </c>
      <c r="O318" s="8">
        <v>7718</v>
      </c>
      <c r="P318" s="8">
        <v>7237</v>
      </c>
      <c r="Q318" s="8">
        <v>378</v>
      </c>
    </row>
    <row r="319" spans="13:17" x14ac:dyDescent="0.3">
      <c r="M319" s="54">
        <v>43932</v>
      </c>
      <c r="N319" s="8" t="s">
        <v>22</v>
      </c>
      <c r="O319" s="8">
        <v>9763</v>
      </c>
      <c r="P319" s="8">
        <v>8888</v>
      </c>
      <c r="Q319" s="8">
        <v>468</v>
      </c>
    </row>
    <row r="320" spans="13:17" x14ac:dyDescent="0.3">
      <c r="M320" s="54">
        <v>43933</v>
      </c>
      <c r="N320" s="8" t="s">
        <v>22</v>
      </c>
      <c r="O320" s="8">
        <v>11715</v>
      </c>
      <c r="P320" s="8">
        <v>10867</v>
      </c>
      <c r="Q320" s="8">
        <v>516</v>
      </c>
    </row>
    <row r="321" spans="13:17" x14ac:dyDescent="0.3">
      <c r="M321" s="54">
        <v>43934</v>
      </c>
      <c r="N321" s="8" t="s">
        <v>22</v>
      </c>
      <c r="O321" s="8">
        <v>14251</v>
      </c>
      <c r="P321" s="8">
        <v>12970</v>
      </c>
      <c r="Q321" s="8">
        <v>572</v>
      </c>
    </row>
    <row r="322" spans="13:17" x14ac:dyDescent="0.3">
      <c r="M322" s="54">
        <v>43935</v>
      </c>
      <c r="N322" s="8" t="s">
        <v>22</v>
      </c>
      <c r="O322" s="8">
        <v>14980</v>
      </c>
      <c r="P322" s="8">
        <v>14363</v>
      </c>
      <c r="Q322" s="8">
        <v>617</v>
      </c>
    </row>
    <row r="323" spans="13:17" x14ac:dyDescent="0.3">
      <c r="M323" s="54">
        <v>43936</v>
      </c>
      <c r="N323" s="8" t="s">
        <v>22</v>
      </c>
      <c r="O323" s="8">
        <v>19197</v>
      </c>
      <c r="P323" s="8">
        <v>18431</v>
      </c>
      <c r="Q323" s="8">
        <v>766</v>
      </c>
    </row>
    <row r="324" spans="13:17" x14ac:dyDescent="0.3">
      <c r="M324" s="54">
        <v>43937</v>
      </c>
      <c r="N324" s="8" t="s">
        <v>22</v>
      </c>
      <c r="O324" s="8">
        <v>20903</v>
      </c>
      <c r="P324" s="8">
        <v>19974</v>
      </c>
      <c r="Q324" s="8">
        <v>929</v>
      </c>
    </row>
    <row r="325" spans="13:17" x14ac:dyDescent="0.3">
      <c r="M325" s="54">
        <v>43938</v>
      </c>
      <c r="N325" s="8" t="s">
        <v>22</v>
      </c>
      <c r="O325" s="8">
        <v>23483</v>
      </c>
      <c r="P325" s="8">
        <v>22339</v>
      </c>
      <c r="Q325" s="8">
        <v>1099</v>
      </c>
    </row>
    <row r="326" spans="13:17" x14ac:dyDescent="0.3">
      <c r="M326" s="54">
        <v>43939</v>
      </c>
      <c r="N326" s="8" t="s">
        <v>22</v>
      </c>
      <c r="O326" s="8">
        <v>26102</v>
      </c>
      <c r="P326" s="8">
        <v>24726</v>
      </c>
      <c r="Q326" s="8">
        <v>1376</v>
      </c>
    </row>
    <row r="327" spans="13:17" x14ac:dyDescent="0.3">
      <c r="M327" s="54">
        <v>43940</v>
      </c>
      <c r="N327" s="8" t="s">
        <v>22</v>
      </c>
      <c r="O327" s="8">
        <v>29104</v>
      </c>
      <c r="P327" s="8">
        <v>27361</v>
      </c>
      <c r="Q327" s="8">
        <v>1743</v>
      </c>
    </row>
    <row r="328" spans="13:17" x14ac:dyDescent="0.3">
      <c r="M328" s="54">
        <v>43941</v>
      </c>
      <c r="N328" s="8" t="s">
        <v>22</v>
      </c>
      <c r="O328" s="8">
        <v>33316</v>
      </c>
      <c r="P328" s="8">
        <v>31377</v>
      </c>
      <c r="Q328" s="8">
        <v>1939</v>
      </c>
    </row>
    <row r="329" spans="13:17" x14ac:dyDescent="0.3">
      <c r="M329" s="54">
        <v>43942</v>
      </c>
      <c r="N329" s="8" t="s">
        <v>22</v>
      </c>
      <c r="O329" s="8">
        <v>36829</v>
      </c>
      <c r="P329" s="8">
        <v>34651</v>
      </c>
      <c r="Q329" s="8">
        <v>2178</v>
      </c>
    </row>
    <row r="330" spans="13:17" x14ac:dyDescent="0.3">
      <c r="M330" s="54">
        <v>43943</v>
      </c>
      <c r="N330" s="8" t="s">
        <v>22</v>
      </c>
      <c r="O330" s="8">
        <v>39421</v>
      </c>
      <c r="P330" s="8">
        <v>37014</v>
      </c>
      <c r="Q330" s="8">
        <v>2407</v>
      </c>
    </row>
    <row r="331" spans="13:17" x14ac:dyDescent="0.3">
      <c r="M331" s="54">
        <v>43944</v>
      </c>
      <c r="N331" s="8" t="s">
        <v>22</v>
      </c>
      <c r="O331" s="8">
        <v>42384</v>
      </c>
      <c r="P331" s="8">
        <v>39760</v>
      </c>
      <c r="Q331" s="8">
        <v>2624</v>
      </c>
    </row>
    <row r="332" spans="13:17" x14ac:dyDescent="0.3">
      <c r="M332" s="54">
        <v>43945</v>
      </c>
      <c r="N332" s="8" t="s">
        <v>22</v>
      </c>
      <c r="O332" s="8">
        <v>46743</v>
      </c>
      <c r="P332" s="8">
        <v>41007</v>
      </c>
      <c r="Q332" s="8">
        <v>2815</v>
      </c>
    </row>
    <row r="333" spans="13:17" x14ac:dyDescent="0.3">
      <c r="M333" s="54">
        <v>43946</v>
      </c>
      <c r="N333" s="8" t="s">
        <v>22</v>
      </c>
      <c r="O333" s="8">
        <v>48315</v>
      </c>
      <c r="P333" s="8">
        <v>45254</v>
      </c>
      <c r="Q333" s="8">
        <v>3061</v>
      </c>
    </row>
    <row r="334" spans="13:17" x14ac:dyDescent="0.3">
      <c r="M334" s="54">
        <v>43947</v>
      </c>
      <c r="N334" s="8" t="s">
        <v>22</v>
      </c>
      <c r="O334" s="8">
        <v>51091</v>
      </c>
      <c r="P334" s="8">
        <v>47790</v>
      </c>
      <c r="Q334" s="8">
        <v>3301</v>
      </c>
    </row>
    <row r="335" spans="13:17" x14ac:dyDescent="0.3">
      <c r="M335" s="54">
        <v>43948</v>
      </c>
      <c r="N335" s="8" t="s">
        <v>22</v>
      </c>
      <c r="O335" s="8">
        <v>53575</v>
      </c>
      <c r="P335" s="8">
        <v>50028</v>
      </c>
      <c r="Q335" s="8">
        <v>3547</v>
      </c>
    </row>
    <row r="336" spans="13:17" x14ac:dyDescent="0.3">
      <c r="M336" s="54">
        <v>43949</v>
      </c>
      <c r="N336" s="8" t="s">
        <v>22</v>
      </c>
      <c r="O336" s="8">
        <v>56101</v>
      </c>
      <c r="P336" s="8">
        <v>52327</v>
      </c>
      <c r="Q336" s="8">
        <v>3774</v>
      </c>
    </row>
    <row r="337" spans="13:17" x14ac:dyDescent="0.3">
      <c r="M337" s="54">
        <v>43950</v>
      </c>
      <c r="N337" s="8" t="s">
        <v>22</v>
      </c>
      <c r="O337" s="8">
        <v>59488</v>
      </c>
      <c r="P337" s="8">
        <v>55406</v>
      </c>
      <c r="Q337" s="8">
        <v>4082</v>
      </c>
    </row>
    <row r="338" spans="13:17" x14ac:dyDescent="0.3">
      <c r="M338" s="54">
        <v>43951</v>
      </c>
      <c r="N338" s="8" t="s">
        <v>22</v>
      </c>
      <c r="O338" s="8">
        <v>64007</v>
      </c>
      <c r="P338" s="8">
        <v>59612</v>
      </c>
      <c r="Q338" s="8">
        <v>4395</v>
      </c>
    </row>
    <row r="339" spans="13:17" x14ac:dyDescent="0.3">
      <c r="M339" s="54">
        <v>43952</v>
      </c>
      <c r="N339" s="8" t="s">
        <v>22</v>
      </c>
      <c r="O339" s="8">
        <v>68774</v>
      </c>
      <c r="P339" s="8">
        <v>64053</v>
      </c>
      <c r="Q339" s="8">
        <v>4721</v>
      </c>
    </row>
    <row r="340" spans="13:17" x14ac:dyDescent="0.3">
      <c r="M340" s="54">
        <v>43953</v>
      </c>
      <c r="N340" s="8" t="s">
        <v>22</v>
      </c>
      <c r="O340" s="8">
        <v>74116</v>
      </c>
      <c r="P340" s="8">
        <v>69062</v>
      </c>
      <c r="Q340" s="8">
        <v>5054</v>
      </c>
    </row>
    <row r="341" spans="13:17" x14ac:dyDescent="0.3">
      <c r="M341" s="54">
        <v>43954</v>
      </c>
      <c r="N341" s="8" t="s">
        <v>22</v>
      </c>
      <c r="O341" s="8">
        <v>80060</v>
      </c>
      <c r="P341" s="8">
        <v>74632</v>
      </c>
      <c r="Q341" s="8">
        <v>5428</v>
      </c>
    </row>
    <row r="342" spans="13:17" x14ac:dyDescent="0.3">
      <c r="M342" s="54">
        <v>43955</v>
      </c>
      <c r="N342" s="8" t="s">
        <v>22</v>
      </c>
      <c r="O342" s="8">
        <v>84648</v>
      </c>
      <c r="P342" s="8">
        <v>78844</v>
      </c>
      <c r="Q342" s="8">
        <v>5804</v>
      </c>
    </row>
    <row r="343" spans="13:17" x14ac:dyDescent="0.3">
      <c r="M343" s="54">
        <v>43956</v>
      </c>
      <c r="N343" s="8" t="s">
        <v>22</v>
      </c>
      <c r="O343" s="8">
        <v>89632</v>
      </c>
      <c r="P343" s="8">
        <v>83387</v>
      </c>
      <c r="Q343" s="8">
        <v>6245</v>
      </c>
    </row>
    <row r="344" spans="13:17" x14ac:dyDescent="0.3">
      <c r="M344" s="54">
        <v>43957</v>
      </c>
      <c r="N344" s="8" t="s">
        <v>22</v>
      </c>
      <c r="O344" s="8">
        <v>95191</v>
      </c>
      <c r="P344" s="8">
        <v>88566</v>
      </c>
      <c r="Q344" s="8">
        <v>6625</v>
      </c>
    </row>
    <row r="345" spans="13:17" x14ac:dyDescent="0.3">
      <c r="M345" s="54">
        <v>43958</v>
      </c>
      <c r="N345" s="8" t="s">
        <v>22</v>
      </c>
      <c r="O345" s="8">
        <v>100553</v>
      </c>
      <c r="P345" s="8">
        <v>93540</v>
      </c>
      <c r="Q345" s="8">
        <v>7013</v>
      </c>
    </row>
    <row r="346" spans="13:17" x14ac:dyDescent="0.3">
      <c r="M346" s="54">
        <v>43959</v>
      </c>
      <c r="N346" s="8" t="s">
        <v>22</v>
      </c>
      <c r="O346" s="8">
        <v>105386</v>
      </c>
      <c r="P346" s="8">
        <v>97984</v>
      </c>
      <c r="Q346" s="8">
        <v>7403</v>
      </c>
    </row>
    <row r="347" spans="13:17" x14ac:dyDescent="0.3">
      <c r="M347" s="54">
        <v>43960</v>
      </c>
      <c r="N347" s="8" t="s">
        <v>22</v>
      </c>
      <c r="O347" s="8">
        <v>109650</v>
      </c>
      <c r="P347" s="8">
        <v>101853</v>
      </c>
      <c r="Q347" s="8">
        <v>7797</v>
      </c>
    </row>
    <row r="348" spans="13:17" x14ac:dyDescent="0.3">
      <c r="M348" s="54">
        <v>43961</v>
      </c>
      <c r="N348" s="8" t="s">
        <v>22</v>
      </c>
      <c r="O348" s="8">
        <v>113493</v>
      </c>
      <c r="P348" s="8">
        <v>105298</v>
      </c>
      <c r="Q348" s="8">
        <v>8195</v>
      </c>
    </row>
    <row r="349" spans="13:17" x14ac:dyDescent="0.3">
      <c r="M349" s="54">
        <v>43962</v>
      </c>
      <c r="N349" s="8" t="s">
        <v>22</v>
      </c>
      <c r="O349" s="8">
        <v>116470</v>
      </c>
      <c r="P349" s="8">
        <v>107929</v>
      </c>
      <c r="Q349" s="8">
        <v>8541</v>
      </c>
    </row>
    <row r="350" spans="13:17" x14ac:dyDescent="0.3">
      <c r="M350" s="54">
        <v>43963</v>
      </c>
      <c r="N350" s="8" t="s">
        <v>22</v>
      </c>
      <c r="O350" s="8">
        <v>119536</v>
      </c>
      <c r="P350" s="8">
        <v>110633</v>
      </c>
      <c r="Q350" s="8">
        <v>8903</v>
      </c>
    </row>
    <row r="351" spans="13:17" x14ac:dyDescent="0.3">
      <c r="M351" s="54">
        <v>43964</v>
      </c>
      <c r="N351" s="8" t="s">
        <v>22</v>
      </c>
      <c r="O351" s="8">
        <v>122297</v>
      </c>
      <c r="P351" s="8">
        <v>113029</v>
      </c>
      <c r="Q351" s="8">
        <v>9268</v>
      </c>
    </row>
    <row r="352" spans="13:17" x14ac:dyDescent="0.3">
      <c r="M352" s="54">
        <v>43965</v>
      </c>
      <c r="N352" s="8" t="s">
        <v>22</v>
      </c>
      <c r="O352" s="8">
        <v>124708</v>
      </c>
      <c r="P352" s="8">
        <v>115117</v>
      </c>
      <c r="Q352" s="8">
        <v>9591</v>
      </c>
    </row>
    <row r="353" spans="13:17" x14ac:dyDescent="0.3">
      <c r="M353" s="54">
        <v>43966</v>
      </c>
      <c r="N353" s="8" t="s">
        <v>22</v>
      </c>
      <c r="O353" s="8">
        <v>127859</v>
      </c>
      <c r="P353" s="8">
        <v>117927</v>
      </c>
      <c r="Q353" s="8">
        <v>9932</v>
      </c>
    </row>
    <row r="354" spans="13:17" x14ac:dyDescent="0.3">
      <c r="M354" s="54">
        <v>43967</v>
      </c>
      <c r="N354" s="8" t="s">
        <v>22</v>
      </c>
      <c r="O354" s="8">
        <v>138407</v>
      </c>
      <c r="P354" s="8">
        <v>127418</v>
      </c>
      <c r="Q354" s="8">
        <v>10989</v>
      </c>
    </row>
    <row r="355" spans="13:17" x14ac:dyDescent="0.3">
      <c r="M355" s="54">
        <v>43968</v>
      </c>
      <c r="N355" s="8" t="s">
        <v>22</v>
      </c>
      <c r="O355" s="8">
        <v>143600</v>
      </c>
      <c r="P355" s="8">
        <v>132220</v>
      </c>
      <c r="Q355" s="8">
        <v>11380</v>
      </c>
    </row>
    <row r="356" spans="13:17" x14ac:dyDescent="0.3">
      <c r="M356" s="54">
        <v>43969</v>
      </c>
      <c r="N356" s="8" t="s">
        <v>22</v>
      </c>
      <c r="O356" s="8">
        <v>148824</v>
      </c>
      <c r="P356" s="8">
        <v>137078</v>
      </c>
      <c r="Q356" s="8">
        <v>11746</v>
      </c>
    </row>
    <row r="357" spans="13:17" x14ac:dyDescent="0.3">
      <c r="M357" s="54">
        <v>43970</v>
      </c>
      <c r="N357" s="8" t="s">
        <v>22</v>
      </c>
      <c r="O357" s="8">
        <v>154674</v>
      </c>
      <c r="P357" s="8">
        <v>142533</v>
      </c>
      <c r="Q357" s="8">
        <v>12141</v>
      </c>
    </row>
    <row r="358" spans="13:17" x14ac:dyDescent="0.3">
      <c r="M358" s="54">
        <v>43971</v>
      </c>
      <c r="N358" s="8" t="s">
        <v>22</v>
      </c>
      <c r="O358" s="8">
        <v>160772</v>
      </c>
      <c r="P358" s="8">
        <v>148233</v>
      </c>
      <c r="Q358" s="8">
        <v>12539</v>
      </c>
    </row>
    <row r="359" spans="13:17" x14ac:dyDescent="0.3">
      <c r="M359" s="54">
        <v>43924</v>
      </c>
      <c r="N359" s="8" t="s">
        <v>23</v>
      </c>
      <c r="O359" s="8">
        <v>1325</v>
      </c>
      <c r="P359" s="8">
        <v>938</v>
      </c>
      <c r="Q359" s="8">
        <v>44</v>
      </c>
    </row>
    <row r="360" spans="13:17" x14ac:dyDescent="0.3">
      <c r="M360" s="54">
        <v>43928</v>
      </c>
      <c r="N360" s="8" t="s">
        <v>23</v>
      </c>
      <c r="O360" s="8">
        <v>2520</v>
      </c>
      <c r="P360" s="8">
        <v>1821</v>
      </c>
      <c r="Q360" s="8">
        <v>141</v>
      </c>
    </row>
    <row r="361" spans="13:17" x14ac:dyDescent="0.3">
      <c r="M361" s="54">
        <v>43929</v>
      </c>
      <c r="N361" s="8" t="s">
        <v>23</v>
      </c>
      <c r="O361" s="8">
        <v>2650</v>
      </c>
      <c r="P361" s="8">
        <v>1885</v>
      </c>
      <c r="Q361" s="8">
        <v>153</v>
      </c>
    </row>
    <row r="362" spans="13:17" x14ac:dyDescent="0.3">
      <c r="M362" s="54">
        <v>43930</v>
      </c>
      <c r="N362" s="8" t="s">
        <v>23</v>
      </c>
      <c r="O362" s="8">
        <v>2964</v>
      </c>
      <c r="P362" s="8">
        <v>2017</v>
      </c>
      <c r="Q362" s="8">
        <v>156</v>
      </c>
    </row>
    <row r="363" spans="13:17" x14ac:dyDescent="0.3">
      <c r="M363" s="54">
        <v>43931</v>
      </c>
      <c r="N363" s="8" t="s">
        <v>23</v>
      </c>
      <c r="O363" s="8">
        <v>3527</v>
      </c>
      <c r="P363" s="8">
        <v>2447</v>
      </c>
      <c r="Q363" s="8">
        <v>162</v>
      </c>
    </row>
    <row r="364" spans="13:17" x14ac:dyDescent="0.3">
      <c r="M364" s="54">
        <v>43932</v>
      </c>
      <c r="N364" s="8" t="s">
        <v>23</v>
      </c>
      <c r="O364" s="8">
        <v>3663</v>
      </c>
      <c r="P364" s="8">
        <v>2472</v>
      </c>
      <c r="Q364" s="8">
        <v>165</v>
      </c>
    </row>
    <row r="365" spans="13:17" x14ac:dyDescent="0.3">
      <c r="M365" s="54">
        <v>43933</v>
      </c>
      <c r="N365" s="8" t="s">
        <v>23</v>
      </c>
      <c r="O365" s="8">
        <v>3903</v>
      </c>
      <c r="P365" s="8">
        <v>2513</v>
      </c>
      <c r="Q365" s="8">
        <v>181</v>
      </c>
    </row>
    <row r="366" spans="13:17" x14ac:dyDescent="0.3">
      <c r="M366" s="54">
        <v>43934</v>
      </c>
      <c r="N366" s="8" t="s">
        <v>23</v>
      </c>
      <c r="O366" s="8">
        <v>4489</v>
      </c>
      <c r="P366" s="8">
        <v>2961</v>
      </c>
      <c r="Q366" s="8">
        <v>182</v>
      </c>
    </row>
    <row r="367" spans="13:17" x14ac:dyDescent="0.3">
      <c r="M367" s="54">
        <v>43935</v>
      </c>
      <c r="N367" s="8" t="s">
        <v>23</v>
      </c>
      <c r="O367" s="8">
        <v>5210</v>
      </c>
      <c r="P367" s="8">
        <v>3681</v>
      </c>
      <c r="Q367" s="8">
        <v>184</v>
      </c>
    </row>
    <row r="368" spans="13:17" x14ac:dyDescent="0.3">
      <c r="M368" s="54">
        <v>43936</v>
      </c>
      <c r="N368" s="8" t="s">
        <v>23</v>
      </c>
      <c r="O368" s="8">
        <v>7388</v>
      </c>
      <c r="P368" s="8">
        <v>5581</v>
      </c>
      <c r="Q368" s="8">
        <v>190</v>
      </c>
    </row>
    <row r="369" spans="13:17" x14ac:dyDescent="0.3">
      <c r="M369" s="54">
        <v>43937</v>
      </c>
      <c r="N369" s="8" t="s">
        <v>23</v>
      </c>
      <c r="O369" s="8">
        <v>8064</v>
      </c>
      <c r="P369" s="8">
        <v>6465</v>
      </c>
      <c r="Q369" s="8">
        <v>214</v>
      </c>
    </row>
    <row r="370" spans="13:17" x14ac:dyDescent="0.3">
      <c r="M370" s="54">
        <v>43938</v>
      </c>
      <c r="N370" s="8" t="s">
        <v>23</v>
      </c>
      <c r="O370" s="8">
        <v>8884</v>
      </c>
      <c r="P370" s="8">
        <v>7148</v>
      </c>
      <c r="Q370" s="8">
        <v>223</v>
      </c>
    </row>
    <row r="371" spans="13:17" x14ac:dyDescent="0.3">
      <c r="M371" s="54">
        <v>43939</v>
      </c>
      <c r="N371" s="8" t="s">
        <v>23</v>
      </c>
      <c r="O371" s="8">
        <v>10454</v>
      </c>
      <c r="P371" s="8">
        <v>8093</v>
      </c>
      <c r="Q371" s="8">
        <v>232</v>
      </c>
    </row>
    <row r="372" spans="13:17" x14ac:dyDescent="0.3">
      <c r="M372" s="54">
        <v>43940</v>
      </c>
      <c r="N372" s="8" t="s">
        <v>23</v>
      </c>
      <c r="O372" s="8">
        <v>12687</v>
      </c>
      <c r="P372" s="8">
        <v>10230</v>
      </c>
      <c r="Q372" s="8">
        <v>250</v>
      </c>
    </row>
    <row r="373" spans="13:17" x14ac:dyDescent="0.3">
      <c r="M373" s="54">
        <v>43941</v>
      </c>
      <c r="N373" s="8" t="s">
        <v>23</v>
      </c>
      <c r="O373" s="8">
        <v>13894</v>
      </c>
      <c r="P373" s="8">
        <v>11523</v>
      </c>
      <c r="Q373" s="8">
        <v>251</v>
      </c>
    </row>
    <row r="374" spans="13:17" x14ac:dyDescent="0.3">
      <c r="M374" s="54">
        <v>43942</v>
      </c>
      <c r="N374" s="8" t="s">
        <v>23</v>
      </c>
      <c r="O374" s="8">
        <v>14562</v>
      </c>
      <c r="P374" s="8">
        <v>12253</v>
      </c>
      <c r="Q374" s="8">
        <v>255</v>
      </c>
    </row>
    <row r="375" spans="13:17" x14ac:dyDescent="0.3">
      <c r="M375" s="54">
        <v>43943</v>
      </c>
      <c r="N375" s="8" t="s">
        <v>23</v>
      </c>
      <c r="O375" s="8">
        <v>15561</v>
      </c>
      <c r="P375" s="8">
        <v>13397</v>
      </c>
      <c r="Q375" s="8">
        <v>264</v>
      </c>
    </row>
    <row r="376" spans="13:17" x14ac:dyDescent="0.3">
      <c r="M376" s="54">
        <v>43944</v>
      </c>
      <c r="N376" s="8" t="s">
        <v>23</v>
      </c>
      <c r="O376" s="8">
        <v>17582</v>
      </c>
      <c r="P376" s="8">
        <v>15452</v>
      </c>
      <c r="Q376" s="8">
        <v>270</v>
      </c>
    </row>
    <row r="377" spans="13:17" x14ac:dyDescent="0.3">
      <c r="M377" s="54">
        <v>43945</v>
      </c>
      <c r="N377" s="8" t="s">
        <v>23</v>
      </c>
      <c r="O377" s="8">
        <v>18845</v>
      </c>
      <c r="P377" s="8">
        <v>16642</v>
      </c>
      <c r="Q377" s="8">
        <v>275</v>
      </c>
    </row>
    <row r="378" spans="13:17" x14ac:dyDescent="0.3">
      <c r="M378" s="54">
        <v>43946</v>
      </c>
      <c r="N378" s="8" t="s">
        <v>23</v>
      </c>
      <c r="O378" s="8">
        <v>20270</v>
      </c>
      <c r="P378" s="8">
        <v>17787</v>
      </c>
      <c r="Q378" s="8">
        <v>287</v>
      </c>
    </row>
    <row r="379" spans="13:17" x14ac:dyDescent="0.3">
      <c r="M379" s="54">
        <v>43947</v>
      </c>
      <c r="N379" s="8" t="s">
        <v>23</v>
      </c>
      <c r="O379" s="8">
        <v>21467</v>
      </c>
      <c r="P379" s="8">
        <v>19241</v>
      </c>
      <c r="Q379" s="8">
        <v>296</v>
      </c>
    </row>
    <row r="380" spans="13:17" x14ac:dyDescent="0.3">
      <c r="M380" s="54">
        <v>43948</v>
      </c>
      <c r="N380" s="8" t="s">
        <v>23</v>
      </c>
      <c r="O380" s="8">
        <v>22993</v>
      </c>
      <c r="P380" s="8">
        <v>20702</v>
      </c>
      <c r="Q380" s="8">
        <v>301</v>
      </c>
    </row>
    <row r="381" spans="13:17" x14ac:dyDescent="0.3">
      <c r="M381" s="54">
        <v>43949</v>
      </c>
      <c r="N381" s="8" t="s">
        <v>23</v>
      </c>
      <c r="O381" s="8">
        <v>24826</v>
      </c>
      <c r="P381" s="8">
        <v>22578</v>
      </c>
      <c r="Q381" s="8">
        <v>308</v>
      </c>
    </row>
    <row r="382" spans="13:17" x14ac:dyDescent="0.3">
      <c r="M382" s="54">
        <v>43950</v>
      </c>
      <c r="N382" s="8" t="s">
        <v>23</v>
      </c>
      <c r="O382" s="8">
        <v>26148</v>
      </c>
      <c r="P382" s="8">
        <v>24071</v>
      </c>
      <c r="Q382" s="8">
        <v>311</v>
      </c>
    </row>
    <row r="383" spans="13:17" x14ac:dyDescent="0.3">
      <c r="M383" s="54">
        <v>43951</v>
      </c>
      <c r="N383" s="8" t="s">
        <v>23</v>
      </c>
      <c r="O383" s="8">
        <v>28202</v>
      </c>
      <c r="P383" s="8">
        <v>25929</v>
      </c>
      <c r="Q383" s="8">
        <v>339</v>
      </c>
    </row>
    <row r="384" spans="13:17" x14ac:dyDescent="0.3">
      <c r="M384" s="54">
        <v>43952</v>
      </c>
      <c r="N384" s="8" t="s">
        <v>23</v>
      </c>
      <c r="O384" s="8">
        <v>30191</v>
      </c>
      <c r="P384" s="8">
        <v>27784</v>
      </c>
      <c r="Q384" s="8">
        <v>357</v>
      </c>
    </row>
    <row r="385" spans="13:17" x14ac:dyDescent="0.3">
      <c r="M385" s="54">
        <v>43953</v>
      </c>
      <c r="N385" s="8" t="s">
        <v>23</v>
      </c>
      <c r="O385" s="8">
        <v>31200</v>
      </c>
      <c r="P385" s="8">
        <v>28867</v>
      </c>
      <c r="Q385" s="8">
        <v>369</v>
      </c>
    </row>
    <row r="386" spans="13:17" x14ac:dyDescent="0.3">
      <c r="M386" s="54">
        <v>43954</v>
      </c>
      <c r="N386" s="8" t="s">
        <v>23</v>
      </c>
      <c r="O386" s="8">
        <v>35278</v>
      </c>
      <c r="P386" s="8">
        <v>32583</v>
      </c>
      <c r="Q386" s="8">
        <v>442</v>
      </c>
    </row>
    <row r="387" spans="13:17" x14ac:dyDescent="0.3">
      <c r="M387" s="54">
        <v>43955</v>
      </c>
      <c r="N387" s="8" t="s">
        <v>23</v>
      </c>
      <c r="O387" s="8">
        <v>38183</v>
      </c>
      <c r="P387" s="8">
        <v>34501</v>
      </c>
      <c r="Q387" s="8">
        <v>517</v>
      </c>
    </row>
    <row r="388" spans="13:17" x14ac:dyDescent="0.3">
      <c r="M388" s="54">
        <v>43956</v>
      </c>
      <c r="N388" s="8" t="s">
        <v>23</v>
      </c>
      <c r="O388" s="8">
        <v>40982</v>
      </c>
      <c r="P388" s="8">
        <v>36806</v>
      </c>
      <c r="Q388" s="8">
        <v>548</v>
      </c>
    </row>
    <row r="389" spans="13:17" x14ac:dyDescent="0.3">
      <c r="M389" s="54">
        <v>43957</v>
      </c>
      <c r="N389" s="8" t="s">
        <v>23</v>
      </c>
      <c r="O389" s="8">
        <v>43279</v>
      </c>
      <c r="P389" s="8">
        <v>38590</v>
      </c>
      <c r="Q389" s="8">
        <v>594</v>
      </c>
    </row>
    <row r="390" spans="13:17" x14ac:dyDescent="0.3">
      <c r="M390" s="54">
        <v>43958</v>
      </c>
      <c r="N390" s="8" t="s">
        <v>23</v>
      </c>
      <c r="O390" s="8">
        <v>46495</v>
      </c>
      <c r="P390" s="8">
        <v>41861</v>
      </c>
      <c r="Q390" s="8">
        <v>625</v>
      </c>
    </row>
    <row r="391" spans="13:17" x14ac:dyDescent="0.3">
      <c r="M391" s="54">
        <v>43959</v>
      </c>
      <c r="N391" s="8" t="s">
        <v>23</v>
      </c>
      <c r="O391" s="8">
        <v>49746</v>
      </c>
      <c r="P391" s="8">
        <v>43974</v>
      </c>
      <c r="Q391" s="8">
        <v>647</v>
      </c>
    </row>
    <row r="392" spans="13:17" x14ac:dyDescent="0.3">
      <c r="M392" s="54">
        <v>43960</v>
      </c>
      <c r="N392" s="8" t="s">
        <v>23</v>
      </c>
      <c r="O392" s="8">
        <v>53282</v>
      </c>
      <c r="P392" s="8">
        <v>48468</v>
      </c>
      <c r="Q392" s="8">
        <v>675</v>
      </c>
    </row>
    <row r="393" spans="13:17" x14ac:dyDescent="0.3">
      <c r="M393" s="54">
        <v>43961</v>
      </c>
      <c r="N393" s="8" t="s">
        <v>23</v>
      </c>
      <c r="O393" s="8">
        <v>56983</v>
      </c>
      <c r="P393" s="8">
        <v>51046</v>
      </c>
      <c r="Q393" s="8">
        <v>703</v>
      </c>
    </row>
    <row r="394" spans="13:17" x14ac:dyDescent="0.3">
      <c r="M394" s="54">
        <v>43962</v>
      </c>
      <c r="N394" s="8" t="s">
        <v>23</v>
      </c>
      <c r="O394" s="8">
        <v>59735</v>
      </c>
      <c r="P394" s="8">
        <v>53697</v>
      </c>
      <c r="Q394" s="8">
        <v>730</v>
      </c>
    </row>
    <row r="395" spans="13:17" x14ac:dyDescent="0.3">
      <c r="M395" s="54">
        <v>43963</v>
      </c>
      <c r="N395" s="8" t="s">
        <v>23</v>
      </c>
      <c r="O395" s="8">
        <v>62377</v>
      </c>
      <c r="P395" s="8">
        <v>56440</v>
      </c>
      <c r="Q395" s="8">
        <v>780</v>
      </c>
    </row>
    <row r="396" spans="13:17" x14ac:dyDescent="0.3">
      <c r="M396" s="54">
        <v>43964</v>
      </c>
      <c r="N396" s="8" t="s">
        <v>23</v>
      </c>
      <c r="O396" s="8">
        <v>65785</v>
      </c>
      <c r="P396" s="8">
        <v>59890</v>
      </c>
      <c r="Q396" s="8">
        <v>793</v>
      </c>
    </row>
    <row r="397" spans="13:17" x14ac:dyDescent="0.3">
      <c r="M397" s="54">
        <v>43965</v>
      </c>
      <c r="N397" s="8" t="s">
        <v>23</v>
      </c>
      <c r="O397" s="8">
        <v>69191</v>
      </c>
      <c r="P397" s="8">
        <v>63791</v>
      </c>
      <c r="Q397" s="8">
        <v>818</v>
      </c>
    </row>
    <row r="398" spans="13:17" x14ac:dyDescent="0.3">
      <c r="M398" s="54">
        <v>43966</v>
      </c>
      <c r="N398" s="8" t="s">
        <v>23</v>
      </c>
      <c r="O398" s="8">
        <v>72326</v>
      </c>
      <c r="P398" s="8">
        <v>66687</v>
      </c>
      <c r="Q398" s="8">
        <v>854</v>
      </c>
    </row>
    <row r="399" spans="13:17" x14ac:dyDescent="0.3">
      <c r="M399" s="54">
        <v>43967</v>
      </c>
      <c r="N399" s="8" t="s">
        <v>23</v>
      </c>
      <c r="O399" s="8">
        <v>75097</v>
      </c>
      <c r="P399" s="8">
        <v>69660</v>
      </c>
      <c r="Q399" s="8">
        <v>887</v>
      </c>
    </row>
    <row r="400" spans="13:17" x14ac:dyDescent="0.3">
      <c r="M400" s="54">
        <v>43968</v>
      </c>
      <c r="N400" s="8" t="s">
        <v>23</v>
      </c>
      <c r="O400" s="8">
        <v>78029</v>
      </c>
      <c r="P400" s="8">
        <v>72494</v>
      </c>
      <c r="Q400" s="8">
        <v>910</v>
      </c>
    </row>
    <row r="401" spans="13:17" x14ac:dyDescent="0.3">
      <c r="M401" s="54">
        <v>43969</v>
      </c>
      <c r="N401" s="8" t="s">
        <v>23</v>
      </c>
      <c r="O401" s="8">
        <v>80698</v>
      </c>
      <c r="P401" s="8">
        <v>75045</v>
      </c>
      <c r="Q401" s="8">
        <v>928</v>
      </c>
    </row>
    <row r="402" spans="13:17" x14ac:dyDescent="0.3">
      <c r="M402" s="54">
        <v>43970</v>
      </c>
      <c r="N402" s="8" t="s">
        <v>23</v>
      </c>
      <c r="O402" s="8">
        <v>82544</v>
      </c>
      <c r="P402" s="8">
        <v>77296</v>
      </c>
      <c r="Q402" s="8">
        <v>964</v>
      </c>
    </row>
    <row r="403" spans="13:17" x14ac:dyDescent="0.3">
      <c r="M403" s="54">
        <v>43971</v>
      </c>
      <c r="N403" s="8" t="s">
        <v>23</v>
      </c>
      <c r="O403" s="8">
        <v>83944</v>
      </c>
      <c r="P403" s="8">
        <v>78379</v>
      </c>
      <c r="Q403" s="8">
        <v>970</v>
      </c>
    </row>
    <row r="404" spans="13:17" x14ac:dyDescent="0.3">
      <c r="M404" s="54">
        <v>43931</v>
      </c>
      <c r="N404" s="8" t="s">
        <v>24</v>
      </c>
      <c r="O404" s="8">
        <v>900</v>
      </c>
      <c r="P404" s="8">
        <v>870</v>
      </c>
      <c r="Q404" s="8">
        <v>30</v>
      </c>
    </row>
    <row r="405" spans="13:17" x14ac:dyDescent="0.3">
      <c r="M405" s="54">
        <v>43932</v>
      </c>
      <c r="N405" s="8" t="s">
        <v>24</v>
      </c>
      <c r="O405" s="8">
        <v>900</v>
      </c>
      <c r="P405" s="8">
        <v>870</v>
      </c>
      <c r="Q405" s="8">
        <v>30</v>
      </c>
    </row>
    <row r="406" spans="13:17" x14ac:dyDescent="0.3">
      <c r="M406" s="54">
        <v>43933</v>
      </c>
      <c r="N406" s="8" t="s">
        <v>24</v>
      </c>
      <c r="O406" s="8">
        <v>1113</v>
      </c>
      <c r="P406" s="8">
        <v>944</v>
      </c>
      <c r="Q406" s="8">
        <v>32</v>
      </c>
    </row>
    <row r="407" spans="13:17" x14ac:dyDescent="0.3">
      <c r="M407" s="54">
        <v>43934</v>
      </c>
      <c r="N407" s="8" t="s">
        <v>24</v>
      </c>
      <c r="O407" s="8">
        <v>1210</v>
      </c>
      <c r="P407" s="8">
        <v>1109</v>
      </c>
      <c r="Q407" s="8">
        <v>32</v>
      </c>
    </row>
    <row r="408" spans="13:17" x14ac:dyDescent="0.3">
      <c r="M408" s="54">
        <v>43935</v>
      </c>
      <c r="N408" s="8" t="s">
        <v>24</v>
      </c>
      <c r="O408" s="8">
        <v>1311</v>
      </c>
      <c r="P408" s="8">
        <v>1232</v>
      </c>
      <c r="Q408" s="8">
        <v>32</v>
      </c>
    </row>
    <row r="409" spans="13:17" x14ac:dyDescent="0.3">
      <c r="M409" s="54">
        <v>43936</v>
      </c>
      <c r="N409" s="8" t="s">
        <v>24</v>
      </c>
      <c r="O409" s="8">
        <v>1426</v>
      </c>
      <c r="P409" s="8">
        <v>1391</v>
      </c>
      <c r="Q409" s="8">
        <v>35</v>
      </c>
    </row>
    <row r="410" spans="13:17" x14ac:dyDescent="0.3">
      <c r="M410" s="54">
        <v>43937</v>
      </c>
      <c r="N410" s="8" t="s">
        <v>24</v>
      </c>
      <c r="O410" s="8">
        <v>1604</v>
      </c>
      <c r="P410" s="8">
        <v>1559</v>
      </c>
      <c r="Q410" s="8">
        <v>35</v>
      </c>
    </row>
    <row r="411" spans="13:17" x14ac:dyDescent="0.3">
      <c r="M411" s="54">
        <v>43938</v>
      </c>
      <c r="N411" s="8" t="s">
        <v>24</v>
      </c>
      <c r="O411" s="8">
        <v>1992</v>
      </c>
      <c r="P411" s="8">
        <v>1740</v>
      </c>
      <c r="Q411" s="8">
        <v>36</v>
      </c>
    </row>
    <row r="412" spans="13:17" x14ac:dyDescent="0.3">
      <c r="M412" s="54">
        <v>43939</v>
      </c>
      <c r="N412" s="8" t="s">
        <v>24</v>
      </c>
      <c r="O412" s="8">
        <v>2207</v>
      </c>
      <c r="P412" s="8">
        <v>2091</v>
      </c>
      <c r="Q412" s="8">
        <v>39</v>
      </c>
    </row>
    <row r="413" spans="13:17" x14ac:dyDescent="0.3">
      <c r="M413" s="54">
        <v>43940</v>
      </c>
      <c r="N413" s="8" t="s">
        <v>24</v>
      </c>
      <c r="O413" s="8">
        <v>2553</v>
      </c>
      <c r="P413" s="8">
        <v>2337</v>
      </c>
      <c r="Q413" s="8">
        <v>39</v>
      </c>
    </row>
    <row r="414" spans="13:17" x14ac:dyDescent="0.3">
      <c r="M414" s="54">
        <v>43941</v>
      </c>
      <c r="N414" s="8" t="s">
        <v>24</v>
      </c>
      <c r="O414" s="8">
        <v>2892</v>
      </c>
      <c r="P414" s="8">
        <v>2714</v>
      </c>
      <c r="Q414" s="8">
        <v>39</v>
      </c>
    </row>
    <row r="415" spans="13:17" x14ac:dyDescent="0.3">
      <c r="M415" s="54">
        <v>43942</v>
      </c>
      <c r="N415" s="8" t="s">
        <v>24</v>
      </c>
      <c r="O415" s="8">
        <v>3341</v>
      </c>
      <c r="P415" s="8">
        <v>2933</v>
      </c>
      <c r="Q415" s="8">
        <v>39</v>
      </c>
    </row>
    <row r="416" spans="13:17" x14ac:dyDescent="0.3">
      <c r="M416" s="54">
        <v>43943</v>
      </c>
      <c r="N416" s="8" t="s">
        <v>24</v>
      </c>
      <c r="O416" s="8">
        <v>3700</v>
      </c>
      <c r="P416" s="8">
        <v>3510</v>
      </c>
      <c r="Q416" s="8">
        <v>39</v>
      </c>
    </row>
    <row r="417" spans="13:17" x14ac:dyDescent="0.3">
      <c r="M417" s="54">
        <v>43944</v>
      </c>
      <c r="N417" s="8" t="s">
        <v>24</v>
      </c>
      <c r="O417" s="8">
        <v>4020</v>
      </c>
      <c r="P417" s="8">
        <v>3943</v>
      </c>
      <c r="Q417" s="8">
        <v>40</v>
      </c>
    </row>
    <row r="418" spans="13:17" x14ac:dyDescent="0.3">
      <c r="M418" s="54">
        <v>43945</v>
      </c>
      <c r="N418" s="8" t="s">
        <v>24</v>
      </c>
      <c r="O418" s="8">
        <v>4328</v>
      </c>
      <c r="P418" s="8">
        <v>4160</v>
      </c>
      <c r="Q418" s="8">
        <v>40</v>
      </c>
    </row>
    <row r="419" spans="13:17" x14ac:dyDescent="0.3">
      <c r="M419" s="54">
        <v>43946</v>
      </c>
      <c r="N419" s="8" t="s">
        <v>24</v>
      </c>
      <c r="O419" s="8">
        <v>4623</v>
      </c>
      <c r="P419" s="8">
        <v>4363</v>
      </c>
      <c r="Q419" s="8">
        <v>40</v>
      </c>
    </row>
    <row r="420" spans="13:17" x14ac:dyDescent="0.3">
      <c r="M420" s="54">
        <v>43947</v>
      </c>
      <c r="N420" s="8" t="s">
        <v>24</v>
      </c>
      <c r="O420" s="8">
        <v>4901</v>
      </c>
      <c r="P420" s="8">
        <v>4794</v>
      </c>
      <c r="Q420" s="8">
        <v>40</v>
      </c>
    </row>
    <row r="421" spans="13:17" x14ac:dyDescent="0.3">
      <c r="M421" s="54">
        <v>43948</v>
      </c>
      <c r="N421" s="8" t="s">
        <v>24</v>
      </c>
      <c r="O421" s="8">
        <v>5106</v>
      </c>
      <c r="P421" s="8">
        <v>5022</v>
      </c>
      <c r="Q421" s="8">
        <v>40</v>
      </c>
    </row>
    <row r="422" spans="13:17" x14ac:dyDescent="0.3">
      <c r="M422" s="54">
        <v>43949</v>
      </c>
      <c r="N422" s="8" t="s">
        <v>24</v>
      </c>
      <c r="O422" s="8">
        <v>5391</v>
      </c>
      <c r="P422" s="8">
        <v>5344</v>
      </c>
      <c r="Q422" s="8">
        <v>40</v>
      </c>
    </row>
    <row r="423" spans="13:17" x14ac:dyDescent="0.3">
      <c r="M423" s="54">
        <v>43950</v>
      </c>
      <c r="N423" s="8" t="s">
        <v>24</v>
      </c>
      <c r="O423" s="8">
        <v>5772</v>
      </c>
      <c r="P423" s="8">
        <v>5726</v>
      </c>
      <c r="Q423" s="8">
        <v>40</v>
      </c>
    </row>
    <row r="424" spans="13:17" x14ac:dyDescent="0.3">
      <c r="M424" s="54">
        <v>43951</v>
      </c>
      <c r="N424" s="8" t="s">
        <v>24</v>
      </c>
      <c r="O424" s="8">
        <v>6133</v>
      </c>
      <c r="P424" s="8">
        <v>6091</v>
      </c>
      <c r="Q424" s="8">
        <v>40</v>
      </c>
    </row>
    <row r="425" spans="13:17" x14ac:dyDescent="0.3">
      <c r="M425" s="54">
        <v>43952</v>
      </c>
      <c r="N425" s="8" t="s">
        <v>24</v>
      </c>
      <c r="O425" s="8">
        <v>6472</v>
      </c>
      <c r="P425" s="8">
        <v>6432</v>
      </c>
      <c r="Q425" s="8">
        <v>40</v>
      </c>
    </row>
    <row r="426" spans="13:17" x14ac:dyDescent="0.3">
      <c r="M426" s="54">
        <v>43953</v>
      </c>
      <c r="N426" s="8" t="s">
        <v>24</v>
      </c>
      <c r="O426" s="8">
        <v>6836</v>
      </c>
      <c r="P426" s="8">
        <v>6791</v>
      </c>
      <c r="Q426" s="8">
        <v>40</v>
      </c>
    </row>
    <row r="427" spans="13:17" x14ac:dyDescent="0.3">
      <c r="M427" s="54">
        <v>43954</v>
      </c>
      <c r="N427" s="8" t="s">
        <v>24</v>
      </c>
      <c r="O427" s="8">
        <v>7185</v>
      </c>
      <c r="P427" s="8">
        <v>7133</v>
      </c>
      <c r="Q427" s="8">
        <v>40</v>
      </c>
    </row>
    <row r="428" spans="13:17" x14ac:dyDescent="0.3">
      <c r="M428" s="54">
        <v>43955</v>
      </c>
      <c r="N428" s="8" t="s">
        <v>24</v>
      </c>
      <c r="O428" s="8">
        <v>7430</v>
      </c>
      <c r="P428" s="8">
        <v>7320</v>
      </c>
      <c r="Q428" s="8">
        <v>41</v>
      </c>
    </row>
    <row r="429" spans="13:17" x14ac:dyDescent="0.3">
      <c r="M429" s="54">
        <v>43956</v>
      </c>
      <c r="N429" s="8" t="s">
        <v>24</v>
      </c>
      <c r="O429" s="8">
        <v>7893</v>
      </c>
      <c r="P429" s="8">
        <v>7800</v>
      </c>
      <c r="Q429" s="8">
        <v>42</v>
      </c>
    </row>
    <row r="430" spans="13:17" x14ac:dyDescent="0.3">
      <c r="M430" s="54">
        <v>43957</v>
      </c>
      <c r="N430" s="8" t="s">
        <v>24</v>
      </c>
      <c r="O430" s="8">
        <v>8491</v>
      </c>
      <c r="P430" s="8">
        <v>8055</v>
      </c>
      <c r="Q430" s="8">
        <v>43</v>
      </c>
    </row>
    <row r="431" spans="13:17" x14ac:dyDescent="0.3">
      <c r="M431" s="54">
        <v>43958</v>
      </c>
      <c r="N431" s="8" t="s">
        <v>24</v>
      </c>
      <c r="O431" s="8">
        <v>9005</v>
      </c>
      <c r="P431" s="8">
        <v>8833</v>
      </c>
      <c r="Q431" s="8">
        <v>46</v>
      </c>
    </row>
    <row r="432" spans="13:17" x14ac:dyDescent="0.3">
      <c r="M432" s="54">
        <v>43959</v>
      </c>
      <c r="N432" s="8" t="s">
        <v>24</v>
      </c>
      <c r="O432" s="8">
        <v>9522</v>
      </c>
      <c r="P432" s="8">
        <v>9434</v>
      </c>
      <c r="Q432" s="8">
        <v>50</v>
      </c>
    </row>
    <row r="433" spans="13:17" x14ac:dyDescent="0.3">
      <c r="M433" s="54">
        <v>43960</v>
      </c>
      <c r="N433" s="8" t="s">
        <v>24</v>
      </c>
      <c r="O433" s="8">
        <v>10208</v>
      </c>
      <c r="P433" s="8">
        <v>10047</v>
      </c>
      <c r="Q433" s="8">
        <v>52</v>
      </c>
    </row>
    <row r="434" spans="13:17" x14ac:dyDescent="0.3">
      <c r="M434" s="54">
        <v>43961</v>
      </c>
      <c r="N434" s="8" t="s">
        <v>24</v>
      </c>
      <c r="O434" s="8">
        <v>10791</v>
      </c>
      <c r="P434" s="8">
        <v>10343</v>
      </c>
      <c r="Q434" s="8">
        <v>55</v>
      </c>
    </row>
    <row r="435" spans="13:17" x14ac:dyDescent="0.3">
      <c r="M435" s="54">
        <v>43962</v>
      </c>
      <c r="N435" s="8" t="s">
        <v>24</v>
      </c>
      <c r="O435" s="8">
        <v>11267</v>
      </c>
      <c r="P435" s="8">
        <v>11016</v>
      </c>
      <c r="Q435" s="8">
        <v>59</v>
      </c>
    </row>
    <row r="436" spans="13:17" x14ac:dyDescent="0.3">
      <c r="M436" s="54">
        <v>43963</v>
      </c>
      <c r="N436" s="8" t="s">
        <v>24</v>
      </c>
      <c r="O436" s="8">
        <v>12224</v>
      </c>
      <c r="P436" s="8">
        <v>11846</v>
      </c>
      <c r="Q436" s="8">
        <v>66</v>
      </c>
    </row>
    <row r="437" spans="13:17" x14ac:dyDescent="0.3">
      <c r="M437" s="54">
        <v>43964</v>
      </c>
      <c r="N437" s="8" t="s">
        <v>24</v>
      </c>
      <c r="O437" s="8">
        <v>13190</v>
      </c>
      <c r="P437" s="8">
        <v>12867</v>
      </c>
      <c r="Q437" s="8">
        <v>67</v>
      </c>
    </row>
    <row r="438" spans="13:17" x14ac:dyDescent="0.3">
      <c r="M438" s="54">
        <v>43965</v>
      </c>
      <c r="N438" s="8" t="s">
        <v>24</v>
      </c>
      <c r="O438" s="8">
        <v>14256</v>
      </c>
      <c r="P438" s="8">
        <v>13307</v>
      </c>
      <c r="Q438" s="8">
        <v>70</v>
      </c>
    </row>
    <row r="439" spans="13:17" x14ac:dyDescent="0.3">
      <c r="M439" s="54">
        <v>43966</v>
      </c>
      <c r="N439" s="8" t="s">
        <v>24</v>
      </c>
      <c r="O439" s="8">
        <v>15557</v>
      </c>
      <c r="P439" s="8">
        <v>15076</v>
      </c>
      <c r="Q439" s="8">
        <v>76</v>
      </c>
    </row>
    <row r="440" spans="13:17" x14ac:dyDescent="0.3">
      <c r="M440" s="54">
        <v>43967</v>
      </c>
      <c r="N440" s="8" t="s">
        <v>24</v>
      </c>
      <c r="O440" s="8">
        <v>16534</v>
      </c>
      <c r="P440" s="8">
        <v>16079</v>
      </c>
      <c r="Q440" s="8">
        <v>78</v>
      </c>
    </row>
    <row r="441" spans="13:17" x14ac:dyDescent="0.3">
      <c r="M441" s="54">
        <v>43968</v>
      </c>
      <c r="N441" s="8" t="s">
        <v>24</v>
      </c>
      <c r="O441" s="8">
        <v>17417</v>
      </c>
      <c r="P441" s="8">
        <v>17049</v>
      </c>
      <c r="Q441" s="8">
        <v>80</v>
      </c>
    </row>
    <row r="442" spans="13:17" x14ac:dyDescent="0.3">
      <c r="M442" s="54">
        <v>43969</v>
      </c>
      <c r="N442" s="8" t="s">
        <v>24</v>
      </c>
      <c r="O442" s="8">
        <v>18224</v>
      </c>
      <c r="P442" s="8">
        <v>17946</v>
      </c>
      <c r="Q442" s="8">
        <v>90</v>
      </c>
    </row>
    <row r="443" spans="13:17" x14ac:dyDescent="0.3">
      <c r="M443" s="54">
        <v>43970</v>
      </c>
      <c r="N443" s="8" t="s">
        <v>24</v>
      </c>
      <c r="O443" s="8">
        <v>19645</v>
      </c>
      <c r="P443" s="8">
        <v>18994</v>
      </c>
      <c r="Q443" s="8">
        <v>92</v>
      </c>
    </row>
    <row r="444" spans="13:17" x14ac:dyDescent="0.3">
      <c r="M444" s="54">
        <v>43971</v>
      </c>
      <c r="N444" s="8" t="s">
        <v>24</v>
      </c>
      <c r="O444" s="8">
        <v>21147</v>
      </c>
      <c r="P444" s="8">
        <v>20449</v>
      </c>
      <c r="Q444" s="8">
        <v>110</v>
      </c>
    </row>
    <row r="445" spans="13:17" x14ac:dyDescent="0.3">
      <c r="M445" s="54">
        <v>43926</v>
      </c>
      <c r="N445" s="8" t="s">
        <v>54</v>
      </c>
      <c r="O445" s="8">
        <v>1551</v>
      </c>
      <c r="P445" s="8">
        <v>1429</v>
      </c>
      <c r="Q445" s="8">
        <v>106</v>
      </c>
    </row>
    <row r="446" spans="13:17" x14ac:dyDescent="0.3">
      <c r="M446" s="54">
        <v>43931</v>
      </c>
      <c r="N446" s="8" t="s">
        <v>54</v>
      </c>
      <c r="O446" s="8">
        <v>2961</v>
      </c>
      <c r="P446" s="8">
        <v>2754</v>
      </c>
      <c r="Q446" s="8">
        <v>207</v>
      </c>
    </row>
    <row r="447" spans="13:17" x14ac:dyDescent="0.3">
      <c r="M447" s="54">
        <v>43932</v>
      </c>
      <c r="N447" s="8" t="s">
        <v>54</v>
      </c>
      <c r="O447" s="8">
        <v>3206</v>
      </c>
      <c r="P447" s="8">
        <v>2982</v>
      </c>
      <c r="Q447" s="8">
        <v>224</v>
      </c>
    </row>
    <row r="448" spans="13:17" x14ac:dyDescent="0.3">
      <c r="M448" s="54">
        <v>43933</v>
      </c>
      <c r="N448" s="8" t="s">
        <v>54</v>
      </c>
      <c r="O448" s="8">
        <v>3600</v>
      </c>
      <c r="P448" s="8">
        <v>3355</v>
      </c>
      <c r="Q448" s="8">
        <v>245</v>
      </c>
    </row>
    <row r="449" spans="13:17" x14ac:dyDescent="0.3">
      <c r="M449" s="54">
        <v>43934</v>
      </c>
      <c r="N449" s="8" t="s">
        <v>54</v>
      </c>
      <c r="O449" s="8">
        <v>4065</v>
      </c>
      <c r="P449" s="8">
        <v>3795</v>
      </c>
      <c r="Q449" s="8">
        <v>270</v>
      </c>
    </row>
    <row r="450" spans="13:17" x14ac:dyDescent="0.3">
      <c r="M450" s="54">
        <v>43935</v>
      </c>
      <c r="N450" s="8" t="s">
        <v>54</v>
      </c>
      <c r="O450" s="8">
        <v>4619</v>
      </c>
      <c r="P450" s="8">
        <v>4341</v>
      </c>
      <c r="Q450" s="8">
        <v>278</v>
      </c>
    </row>
    <row r="451" spans="13:17" x14ac:dyDescent="0.3">
      <c r="M451" s="54">
        <v>43936</v>
      </c>
      <c r="N451" s="8" t="s">
        <v>54</v>
      </c>
      <c r="O451" s="8">
        <v>5171</v>
      </c>
      <c r="P451" s="8">
        <v>4871</v>
      </c>
      <c r="Q451" s="8">
        <v>300</v>
      </c>
    </row>
    <row r="452" spans="13:17" x14ac:dyDescent="0.3">
      <c r="M452" s="54">
        <v>43937</v>
      </c>
      <c r="N452" s="8" t="s">
        <v>54</v>
      </c>
      <c r="O452" s="8">
        <v>5680</v>
      </c>
      <c r="P452" s="8">
        <v>5366</v>
      </c>
      <c r="Q452" s="8">
        <v>314</v>
      </c>
    </row>
    <row r="453" spans="13:17" x14ac:dyDescent="0.3">
      <c r="M453" s="54">
        <v>43938</v>
      </c>
      <c r="N453" s="8" t="s">
        <v>54</v>
      </c>
      <c r="O453" s="8">
        <v>6438</v>
      </c>
      <c r="P453" s="8">
        <v>6110</v>
      </c>
      <c r="Q453" s="8">
        <v>328</v>
      </c>
    </row>
    <row r="454" spans="13:17" x14ac:dyDescent="0.3">
      <c r="M454" s="54">
        <v>43939</v>
      </c>
      <c r="N454" s="8" t="s">
        <v>54</v>
      </c>
      <c r="O454" s="8">
        <v>6937</v>
      </c>
      <c r="P454" s="8">
        <v>6596</v>
      </c>
      <c r="Q454" s="8">
        <v>341</v>
      </c>
    </row>
    <row r="455" spans="13:17" x14ac:dyDescent="0.3">
      <c r="M455" s="54">
        <v>43940</v>
      </c>
      <c r="N455" s="8" t="s">
        <v>54</v>
      </c>
      <c r="O455" s="8">
        <v>7895</v>
      </c>
      <c r="P455" s="8">
        <v>7545</v>
      </c>
      <c r="Q455" s="8">
        <v>350</v>
      </c>
    </row>
    <row r="456" spans="13:17" x14ac:dyDescent="0.3">
      <c r="M456" s="54">
        <v>43941</v>
      </c>
      <c r="N456" s="8" t="s">
        <v>54</v>
      </c>
      <c r="O456" s="8">
        <v>8612</v>
      </c>
      <c r="P456" s="8">
        <v>8244</v>
      </c>
      <c r="Q456" s="8">
        <v>368</v>
      </c>
    </row>
    <row r="457" spans="13:17" x14ac:dyDescent="0.3">
      <c r="M457" s="54">
        <v>43942</v>
      </c>
      <c r="N457" s="8" t="s">
        <v>54</v>
      </c>
      <c r="O457" s="8">
        <v>9220</v>
      </c>
      <c r="P457" s="8">
        <v>8840</v>
      </c>
      <c r="Q457" s="8">
        <v>380</v>
      </c>
    </row>
    <row r="458" spans="13:17" x14ac:dyDescent="0.3">
      <c r="M458" s="54">
        <v>43943</v>
      </c>
      <c r="N458" s="8" t="s">
        <v>54</v>
      </c>
      <c r="O458" s="8">
        <v>10039</v>
      </c>
      <c r="P458" s="8">
        <v>9632</v>
      </c>
      <c r="Q458" s="8">
        <v>407</v>
      </c>
    </row>
    <row r="459" spans="13:17" x14ac:dyDescent="0.3">
      <c r="M459" s="54">
        <v>43944</v>
      </c>
      <c r="N459" s="8" t="s">
        <v>54</v>
      </c>
      <c r="O459" s="8">
        <v>10977</v>
      </c>
      <c r="P459" s="8">
        <v>10550</v>
      </c>
      <c r="Q459" s="8">
        <v>427</v>
      </c>
    </row>
    <row r="460" spans="13:17" x14ac:dyDescent="0.3">
      <c r="M460" s="54">
        <v>43945</v>
      </c>
      <c r="N460" s="8" t="s">
        <v>54</v>
      </c>
      <c r="O460" s="8">
        <v>11764</v>
      </c>
      <c r="P460" s="8">
        <v>11310</v>
      </c>
      <c r="Q460" s="8">
        <v>454</v>
      </c>
    </row>
    <row r="461" spans="13:17" x14ac:dyDescent="0.3">
      <c r="M461" s="54">
        <v>43946</v>
      </c>
      <c r="N461" s="8" t="s">
        <v>54</v>
      </c>
      <c r="O461" s="8">
        <v>12835</v>
      </c>
      <c r="P461" s="8">
        <v>12341</v>
      </c>
      <c r="Q461" s="8">
        <v>494</v>
      </c>
    </row>
    <row r="462" spans="13:17" x14ac:dyDescent="0.3">
      <c r="M462" s="54">
        <v>43947</v>
      </c>
      <c r="N462" s="8" t="s">
        <v>54</v>
      </c>
      <c r="O462" s="8">
        <v>13959</v>
      </c>
      <c r="P462" s="8">
        <v>13436</v>
      </c>
      <c r="Q462" s="8">
        <v>523</v>
      </c>
    </row>
    <row r="463" spans="13:17" x14ac:dyDescent="0.3">
      <c r="M463" s="54">
        <v>43948</v>
      </c>
      <c r="N463" s="8" t="s">
        <v>54</v>
      </c>
      <c r="O463" s="8">
        <v>14988</v>
      </c>
      <c r="P463" s="8">
        <v>14442</v>
      </c>
      <c r="Q463" s="8">
        <v>546</v>
      </c>
    </row>
    <row r="464" spans="13:17" x14ac:dyDescent="0.3">
      <c r="M464" s="54">
        <v>43949</v>
      </c>
      <c r="N464" s="8" t="s">
        <v>54</v>
      </c>
      <c r="O464" s="8">
        <v>16619</v>
      </c>
      <c r="P464" s="8">
        <v>16054</v>
      </c>
      <c r="Q464" s="8">
        <v>565</v>
      </c>
    </row>
    <row r="465" spans="13:17" x14ac:dyDescent="0.3">
      <c r="M465" s="54">
        <v>43950</v>
      </c>
      <c r="N465" s="8" t="s">
        <v>54</v>
      </c>
      <c r="O465" s="8">
        <v>18450</v>
      </c>
      <c r="P465" s="8">
        <v>17869</v>
      </c>
      <c r="Q465" s="8">
        <v>581</v>
      </c>
    </row>
    <row r="466" spans="13:17" x14ac:dyDescent="0.3">
      <c r="M466" s="54">
        <v>43951</v>
      </c>
      <c r="N466" s="8" t="s">
        <v>54</v>
      </c>
      <c r="O466" s="8">
        <v>19746</v>
      </c>
      <c r="P466" s="8">
        <v>19132</v>
      </c>
      <c r="Q466" s="8">
        <v>614</v>
      </c>
    </row>
    <row r="467" spans="13:17" x14ac:dyDescent="0.3">
      <c r="M467" s="54">
        <v>43952</v>
      </c>
      <c r="N467" s="8" t="s">
        <v>54</v>
      </c>
      <c r="O467" s="8">
        <v>21695</v>
      </c>
      <c r="P467" s="8">
        <v>21056</v>
      </c>
      <c r="Q467" s="8">
        <v>639</v>
      </c>
    </row>
    <row r="468" spans="13:17" x14ac:dyDescent="0.3">
      <c r="M468" s="54">
        <v>43953</v>
      </c>
      <c r="N468" s="8" t="s">
        <v>54</v>
      </c>
      <c r="O468" s="8">
        <v>23406</v>
      </c>
      <c r="P468" s="8">
        <v>22794</v>
      </c>
      <c r="Q468" s="8">
        <v>666</v>
      </c>
    </row>
    <row r="469" spans="13:17" x14ac:dyDescent="0.3">
      <c r="M469" s="54">
        <v>43954</v>
      </c>
      <c r="N469" s="8" t="s">
        <v>54</v>
      </c>
      <c r="O469" s="8">
        <v>26038</v>
      </c>
      <c r="P469" s="8">
        <v>25337</v>
      </c>
      <c r="Q469" s="8">
        <v>701</v>
      </c>
    </row>
    <row r="470" spans="13:17" x14ac:dyDescent="0.3">
      <c r="M470" s="54">
        <v>43955</v>
      </c>
      <c r="N470" s="8" t="s">
        <v>54</v>
      </c>
      <c r="O470" s="8">
        <v>28199</v>
      </c>
      <c r="P470" s="8">
        <v>27473</v>
      </c>
      <c r="Q470" s="8">
        <v>726</v>
      </c>
    </row>
    <row r="471" spans="13:17" x14ac:dyDescent="0.3">
      <c r="M471" s="54">
        <v>43956</v>
      </c>
      <c r="N471" s="8" t="s">
        <v>54</v>
      </c>
      <c r="O471" s="8">
        <v>31312</v>
      </c>
      <c r="P471" s="8">
        <v>30571</v>
      </c>
      <c r="Q471" s="8">
        <v>741</v>
      </c>
    </row>
    <row r="472" spans="13:17" x14ac:dyDescent="0.3">
      <c r="M472" s="54">
        <v>43957</v>
      </c>
      <c r="N472" s="8" t="s">
        <v>54</v>
      </c>
      <c r="O472" s="8">
        <v>34277</v>
      </c>
      <c r="P472" s="8">
        <v>33502</v>
      </c>
      <c r="Q472" s="8">
        <v>775</v>
      </c>
    </row>
    <row r="473" spans="13:17" x14ac:dyDescent="0.3">
      <c r="M473" s="54">
        <v>43958</v>
      </c>
      <c r="N473" s="8" t="s">
        <v>54</v>
      </c>
      <c r="O473" s="8">
        <v>37706</v>
      </c>
      <c r="P473" s="8">
        <v>36913</v>
      </c>
      <c r="Q473" s="8">
        <v>793</v>
      </c>
    </row>
    <row r="474" spans="13:17" x14ac:dyDescent="0.3">
      <c r="M474" s="54">
        <v>43959</v>
      </c>
      <c r="N474" s="8" t="s">
        <v>54</v>
      </c>
      <c r="O474" s="8">
        <v>42427</v>
      </c>
      <c r="P474" s="8">
        <v>41604</v>
      </c>
      <c r="Q474" s="8">
        <v>823</v>
      </c>
    </row>
    <row r="475" spans="13:17" x14ac:dyDescent="0.3">
      <c r="M475" s="54">
        <v>43960</v>
      </c>
      <c r="N475" s="8" t="s">
        <v>54</v>
      </c>
      <c r="O475" s="8">
        <v>44753</v>
      </c>
      <c r="P475" s="8">
        <v>43917</v>
      </c>
      <c r="Q475" s="8">
        <v>836</v>
      </c>
    </row>
    <row r="476" spans="13:17" x14ac:dyDescent="0.3">
      <c r="M476" s="54">
        <v>43961</v>
      </c>
      <c r="N476" s="8" t="s">
        <v>54</v>
      </c>
      <c r="O476" s="8">
        <v>47080</v>
      </c>
      <c r="P476" s="8">
        <v>46291</v>
      </c>
      <c r="Q476" s="8">
        <v>861</v>
      </c>
    </row>
    <row r="477" spans="13:17" x14ac:dyDescent="0.3">
      <c r="M477" s="54">
        <v>43962</v>
      </c>
      <c r="N477" s="8" t="s">
        <v>54</v>
      </c>
      <c r="O477" s="8">
        <v>51334</v>
      </c>
      <c r="P477" s="8">
        <v>50455</v>
      </c>
      <c r="Q477" s="8">
        <v>879</v>
      </c>
    </row>
    <row r="478" spans="13:17" x14ac:dyDescent="0.3">
      <c r="M478" s="54">
        <v>43963</v>
      </c>
      <c r="N478" s="8" t="s">
        <v>54</v>
      </c>
      <c r="O478" s="8">
        <v>53726</v>
      </c>
      <c r="P478" s="8">
        <v>52792</v>
      </c>
      <c r="Q478" s="8">
        <v>934</v>
      </c>
    </row>
    <row r="479" spans="13:17" x14ac:dyDescent="0.3">
      <c r="M479" s="54">
        <v>43964</v>
      </c>
      <c r="N479" s="8" t="s">
        <v>54</v>
      </c>
      <c r="O479" s="8">
        <v>57111</v>
      </c>
      <c r="P479" s="8">
        <v>56140</v>
      </c>
      <c r="Q479" s="8">
        <v>971</v>
      </c>
    </row>
    <row r="480" spans="13:17" x14ac:dyDescent="0.3">
      <c r="M480" s="54">
        <v>43965</v>
      </c>
      <c r="N480" s="8" t="s">
        <v>54</v>
      </c>
      <c r="O480" s="8">
        <v>63515</v>
      </c>
      <c r="P480" s="8">
        <v>62532</v>
      </c>
      <c r="Q480" s="8">
        <v>983</v>
      </c>
    </row>
    <row r="481" spans="13:17" x14ac:dyDescent="0.3">
      <c r="M481" s="54">
        <v>43966</v>
      </c>
      <c r="N481" s="8" t="s">
        <v>54</v>
      </c>
      <c r="O481" s="8">
        <v>70306</v>
      </c>
      <c r="P481" s="8">
        <v>69293</v>
      </c>
      <c r="Q481" s="8">
        <v>1013</v>
      </c>
    </row>
    <row r="482" spans="13:17" x14ac:dyDescent="0.3">
      <c r="M482" s="54">
        <v>43967</v>
      </c>
      <c r="N482" s="8" t="s">
        <v>54</v>
      </c>
      <c r="O482" s="8">
        <v>76191</v>
      </c>
      <c r="P482" s="8">
        <v>75070</v>
      </c>
      <c r="Q482" s="8">
        <v>1121</v>
      </c>
    </row>
    <row r="483" spans="13:17" x14ac:dyDescent="0.3">
      <c r="M483" s="54">
        <v>43968</v>
      </c>
      <c r="N483" s="8" t="s">
        <v>54</v>
      </c>
      <c r="O483" s="8">
        <v>80934</v>
      </c>
      <c r="P483" s="8">
        <v>79751</v>
      </c>
      <c r="Q483" s="8">
        <v>1183</v>
      </c>
    </row>
    <row r="484" spans="13:17" x14ac:dyDescent="0.3">
      <c r="M484" s="54">
        <v>43969</v>
      </c>
      <c r="N484" s="8" t="s">
        <v>54</v>
      </c>
      <c r="O484" s="8">
        <v>88601</v>
      </c>
      <c r="P484" s="8">
        <v>87312</v>
      </c>
      <c r="Q484" s="8">
        <v>1289</v>
      </c>
    </row>
    <row r="485" spans="13:17" x14ac:dyDescent="0.3">
      <c r="M485" s="54">
        <v>43970</v>
      </c>
      <c r="N485" s="8" t="s">
        <v>54</v>
      </c>
      <c r="O485" s="8">
        <v>96826</v>
      </c>
      <c r="P485" s="8">
        <v>95509</v>
      </c>
      <c r="Q485" s="8">
        <v>1317</v>
      </c>
    </row>
    <row r="486" spans="13:17" x14ac:dyDescent="0.3">
      <c r="M486" s="54">
        <v>43971</v>
      </c>
      <c r="N486" s="8" t="s">
        <v>54</v>
      </c>
      <c r="O486" s="8">
        <v>101950</v>
      </c>
      <c r="P486" s="8">
        <v>100560</v>
      </c>
      <c r="Q486" s="8">
        <v>1390</v>
      </c>
    </row>
    <row r="487" spans="13:17" x14ac:dyDescent="0.3">
      <c r="M487" s="54">
        <v>43931</v>
      </c>
      <c r="N487" s="8" t="s">
        <v>25</v>
      </c>
      <c r="O487" s="8">
        <v>1340</v>
      </c>
      <c r="P487" s="8">
        <v>1326</v>
      </c>
      <c r="Q487" s="8">
        <v>14</v>
      </c>
    </row>
    <row r="488" spans="13:17" x14ac:dyDescent="0.3">
      <c r="M488" s="54">
        <v>43932</v>
      </c>
      <c r="N488" s="8" t="s">
        <v>25</v>
      </c>
      <c r="O488" s="8">
        <v>1546</v>
      </c>
      <c r="P488" s="8">
        <v>1529</v>
      </c>
      <c r="Q488" s="8">
        <v>17</v>
      </c>
    </row>
    <row r="489" spans="13:17" x14ac:dyDescent="0.3">
      <c r="M489" s="54">
        <v>43933</v>
      </c>
      <c r="N489" s="8" t="s">
        <v>25</v>
      </c>
      <c r="O489" s="8">
        <v>1683</v>
      </c>
      <c r="P489" s="8">
        <v>1666</v>
      </c>
      <c r="Q489" s="8">
        <v>17</v>
      </c>
    </row>
    <row r="490" spans="13:17" x14ac:dyDescent="0.3">
      <c r="M490" s="54">
        <v>43934</v>
      </c>
      <c r="N490" s="8" t="s">
        <v>25</v>
      </c>
      <c r="O490" s="8">
        <v>1982</v>
      </c>
      <c r="P490" s="8">
        <v>1963</v>
      </c>
      <c r="Q490" s="8">
        <v>19</v>
      </c>
    </row>
    <row r="491" spans="13:17" x14ac:dyDescent="0.3">
      <c r="M491" s="54">
        <v>43935</v>
      </c>
      <c r="N491" s="8" t="s">
        <v>25</v>
      </c>
      <c r="O491" s="8">
        <v>2334</v>
      </c>
      <c r="P491" s="8">
        <v>2307</v>
      </c>
      <c r="Q491" s="8">
        <v>27</v>
      </c>
    </row>
    <row r="492" spans="13:17" x14ac:dyDescent="0.3">
      <c r="M492" s="54">
        <v>43938</v>
      </c>
      <c r="N492" s="8" t="s">
        <v>25</v>
      </c>
      <c r="O492" s="8">
        <v>3143</v>
      </c>
      <c r="P492" s="8">
        <v>3111</v>
      </c>
      <c r="Q492" s="8">
        <v>32</v>
      </c>
    </row>
    <row r="493" spans="13:17" x14ac:dyDescent="0.3">
      <c r="M493" s="54">
        <v>43939</v>
      </c>
      <c r="N493" s="8" t="s">
        <v>25</v>
      </c>
      <c r="O493" s="8">
        <v>3431</v>
      </c>
      <c r="P493" s="8">
        <v>3398</v>
      </c>
      <c r="Q493" s="8">
        <v>33</v>
      </c>
    </row>
    <row r="494" spans="13:17" x14ac:dyDescent="0.3">
      <c r="M494" s="54">
        <v>43940</v>
      </c>
      <c r="N494" s="8" t="s">
        <v>25</v>
      </c>
      <c r="O494" s="8">
        <v>3646</v>
      </c>
      <c r="P494" s="8">
        <v>3608</v>
      </c>
      <c r="Q494" s="8">
        <v>38</v>
      </c>
    </row>
    <row r="495" spans="13:17" x14ac:dyDescent="0.3">
      <c r="M495" s="54">
        <v>43941</v>
      </c>
      <c r="N495" s="8" t="s">
        <v>25</v>
      </c>
      <c r="O495" s="8">
        <v>4235</v>
      </c>
      <c r="P495" s="8">
        <v>4190</v>
      </c>
      <c r="Q495" s="8">
        <v>45</v>
      </c>
    </row>
    <row r="496" spans="13:17" x14ac:dyDescent="0.3">
      <c r="M496" s="54">
        <v>43943</v>
      </c>
      <c r="N496" s="8" t="s">
        <v>25</v>
      </c>
      <c r="O496" s="8">
        <v>5176</v>
      </c>
      <c r="P496" s="8">
        <v>5127</v>
      </c>
      <c r="Q496" s="8">
        <v>49</v>
      </c>
    </row>
    <row r="497" spans="13:17" x14ac:dyDescent="0.3">
      <c r="M497" s="54">
        <v>43944</v>
      </c>
      <c r="N497" s="8" t="s">
        <v>25</v>
      </c>
      <c r="O497" s="8">
        <v>5380</v>
      </c>
      <c r="P497" s="8">
        <v>5327</v>
      </c>
      <c r="Q497" s="8">
        <v>53</v>
      </c>
    </row>
    <row r="498" spans="13:17" x14ac:dyDescent="0.3">
      <c r="M498" s="54">
        <v>43945</v>
      </c>
      <c r="N498" s="8" t="s">
        <v>25</v>
      </c>
      <c r="O498" s="8">
        <v>6162</v>
      </c>
      <c r="P498" s="8">
        <v>6105</v>
      </c>
      <c r="Q498" s="8">
        <v>57</v>
      </c>
    </row>
    <row r="499" spans="13:17" x14ac:dyDescent="0.3">
      <c r="M499" s="54">
        <v>43946</v>
      </c>
      <c r="N499" s="8" t="s">
        <v>25</v>
      </c>
      <c r="O499" s="8">
        <v>6970</v>
      </c>
      <c r="P499" s="8">
        <v>6903</v>
      </c>
      <c r="Q499" s="8">
        <v>67</v>
      </c>
    </row>
    <row r="500" spans="13:17" x14ac:dyDescent="0.3">
      <c r="M500" s="54">
        <v>43947</v>
      </c>
      <c r="N500" s="8" t="s">
        <v>25</v>
      </c>
      <c r="O500" s="8">
        <v>7806</v>
      </c>
      <c r="P500" s="8">
        <v>7724</v>
      </c>
      <c r="Q500" s="8">
        <v>82</v>
      </c>
    </row>
    <row r="501" spans="13:17" x14ac:dyDescent="0.3">
      <c r="M501" s="54">
        <v>43948</v>
      </c>
      <c r="N501" s="8" t="s">
        <v>25</v>
      </c>
      <c r="O501" s="8">
        <v>8757</v>
      </c>
      <c r="P501" s="8">
        <v>8654</v>
      </c>
      <c r="Q501" s="8">
        <v>103</v>
      </c>
    </row>
    <row r="502" spans="13:17" x14ac:dyDescent="0.3">
      <c r="M502" s="54">
        <v>43949</v>
      </c>
      <c r="N502" s="8" t="s">
        <v>25</v>
      </c>
      <c r="O502" s="8">
        <v>9408</v>
      </c>
      <c r="P502" s="8">
        <v>9303</v>
      </c>
      <c r="Q502" s="8">
        <v>105</v>
      </c>
    </row>
    <row r="503" spans="13:17" x14ac:dyDescent="0.3">
      <c r="M503" s="54">
        <v>43950</v>
      </c>
      <c r="N503" s="8" t="s">
        <v>25</v>
      </c>
      <c r="O503" s="8">
        <v>10268</v>
      </c>
      <c r="P503" s="8">
        <v>10161</v>
      </c>
      <c r="Q503" s="8">
        <v>107</v>
      </c>
    </row>
    <row r="504" spans="13:17" x14ac:dyDescent="0.3">
      <c r="M504" s="54">
        <v>43951</v>
      </c>
      <c r="N504" s="8" t="s">
        <v>25</v>
      </c>
      <c r="O504" s="8">
        <v>10987</v>
      </c>
      <c r="P504" s="8">
        <v>10878</v>
      </c>
      <c r="Q504" s="8">
        <v>109</v>
      </c>
    </row>
    <row r="505" spans="13:17" x14ac:dyDescent="0.3">
      <c r="M505" s="54">
        <v>43952</v>
      </c>
      <c r="N505" s="8" t="s">
        <v>25</v>
      </c>
      <c r="O505" s="8">
        <v>11771</v>
      </c>
      <c r="P505" s="8">
        <v>11658</v>
      </c>
      <c r="Q505" s="8">
        <v>113</v>
      </c>
    </row>
    <row r="506" spans="13:17" x14ac:dyDescent="0.3">
      <c r="M506" s="54">
        <v>43953</v>
      </c>
      <c r="N506" s="8" t="s">
        <v>25</v>
      </c>
      <c r="O506" s="8">
        <v>12393</v>
      </c>
      <c r="P506" s="8">
        <v>12278</v>
      </c>
      <c r="Q506" s="8">
        <v>115</v>
      </c>
    </row>
    <row r="507" spans="13:17" x14ac:dyDescent="0.3">
      <c r="M507" s="54">
        <v>43954</v>
      </c>
      <c r="N507" s="8" t="s">
        <v>25</v>
      </c>
      <c r="O507" s="8">
        <v>13055</v>
      </c>
      <c r="P507" s="8">
        <v>12940</v>
      </c>
      <c r="Q507" s="8">
        <v>115</v>
      </c>
    </row>
    <row r="508" spans="13:17" x14ac:dyDescent="0.3">
      <c r="M508" s="54">
        <v>43955</v>
      </c>
      <c r="N508" s="8" t="s">
        <v>25</v>
      </c>
      <c r="O508" s="8">
        <v>13832</v>
      </c>
      <c r="P508" s="8">
        <v>13717</v>
      </c>
      <c r="Q508" s="8">
        <v>115</v>
      </c>
    </row>
    <row r="509" spans="13:17" x14ac:dyDescent="0.3">
      <c r="M509" s="54">
        <v>43956</v>
      </c>
      <c r="N509" s="8" t="s">
        <v>25</v>
      </c>
      <c r="O509" s="8">
        <v>15064</v>
      </c>
      <c r="P509" s="8">
        <v>14939</v>
      </c>
      <c r="Q509" s="8">
        <v>125</v>
      </c>
    </row>
    <row r="510" spans="13:17" x14ac:dyDescent="0.3">
      <c r="M510" s="54">
        <v>43957</v>
      </c>
      <c r="N510" s="8" t="s">
        <v>25</v>
      </c>
      <c r="O510" s="8">
        <v>15908</v>
      </c>
      <c r="P510" s="8">
        <v>15799</v>
      </c>
      <c r="Q510" s="8">
        <v>127</v>
      </c>
    </row>
    <row r="511" spans="13:17" x14ac:dyDescent="0.3">
      <c r="M511" s="54">
        <v>43958</v>
      </c>
      <c r="N511" s="8" t="s">
        <v>25</v>
      </c>
      <c r="O511" s="8">
        <v>17101</v>
      </c>
      <c r="P511" s="8">
        <v>16969</v>
      </c>
      <c r="Q511" s="8">
        <v>132</v>
      </c>
    </row>
    <row r="512" spans="13:17" x14ac:dyDescent="0.3">
      <c r="M512" s="54">
        <v>43959</v>
      </c>
      <c r="N512" s="8" t="s">
        <v>25</v>
      </c>
      <c r="O512" s="8">
        <v>17219</v>
      </c>
      <c r="P512" s="8">
        <v>17087</v>
      </c>
      <c r="Q512" s="8">
        <v>132</v>
      </c>
    </row>
    <row r="513" spans="13:17" x14ac:dyDescent="0.3">
      <c r="M513" s="54">
        <v>43960</v>
      </c>
      <c r="N513" s="8" t="s">
        <v>25</v>
      </c>
      <c r="O513" s="8">
        <v>18632</v>
      </c>
      <c r="P513" s="8">
        <v>18478</v>
      </c>
      <c r="Q513" s="8">
        <v>154</v>
      </c>
    </row>
    <row r="514" spans="13:17" x14ac:dyDescent="0.3">
      <c r="M514" s="54">
        <v>43961</v>
      </c>
      <c r="N514" s="8" t="s">
        <v>25</v>
      </c>
      <c r="O514" s="8">
        <v>20832</v>
      </c>
      <c r="P514" s="8">
        <v>20675</v>
      </c>
      <c r="Q514" s="8">
        <v>157</v>
      </c>
    </row>
    <row r="515" spans="13:17" x14ac:dyDescent="0.3">
      <c r="M515" s="54">
        <v>43962</v>
      </c>
      <c r="N515" s="8" t="s">
        <v>25</v>
      </c>
      <c r="O515" s="8">
        <v>21201</v>
      </c>
      <c r="P515" s="8">
        <v>21041</v>
      </c>
      <c r="Q515" s="8">
        <v>160</v>
      </c>
    </row>
    <row r="516" spans="13:17" x14ac:dyDescent="0.3">
      <c r="M516" s="54">
        <v>43963</v>
      </c>
      <c r="N516" s="8" t="s">
        <v>25</v>
      </c>
      <c r="O516" s="8">
        <v>22815</v>
      </c>
      <c r="P516" s="8">
        <v>22651</v>
      </c>
      <c r="Q516" s="8">
        <v>164</v>
      </c>
    </row>
    <row r="517" spans="13:17" x14ac:dyDescent="0.3">
      <c r="M517" s="54">
        <v>43964</v>
      </c>
      <c r="N517" s="8" t="s">
        <v>25</v>
      </c>
      <c r="O517" s="8">
        <v>25769</v>
      </c>
      <c r="P517" s="8">
        <v>25592</v>
      </c>
      <c r="Q517" s="8">
        <v>177</v>
      </c>
    </row>
    <row r="518" spans="13:17" x14ac:dyDescent="0.3">
      <c r="M518" s="54">
        <v>43965</v>
      </c>
      <c r="N518" s="8" t="s">
        <v>25</v>
      </c>
      <c r="O518" s="8">
        <v>27789</v>
      </c>
      <c r="P518" s="8">
        <v>27592</v>
      </c>
      <c r="Q518" s="8">
        <v>197</v>
      </c>
    </row>
    <row r="519" spans="13:17" x14ac:dyDescent="0.3">
      <c r="M519" s="54">
        <v>43966</v>
      </c>
      <c r="N519" s="8" t="s">
        <v>25</v>
      </c>
      <c r="O519" s="8">
        <v>29236</v>
      </c>
      <c r="P519" s="8">
        <v>29025</v>
      </c>
      <c r="Q519" s="8">
        <v>211</v>
      </c>
    </row>
    <row r="520" spans="13:17" x14ac:dyDescent="0.3">
      <c r="M520" s="54">
        <v>43967</v>
      </c>
      <c r="N520" s="8" t="s">
        <v>25</v>
      </c>
      <c r="O520" s="8">
        <v>31025</v>
      </c>
      <c r="P520" s="8">
        <v>30808</v>
      </c>
      <c r="Q520" s="8">
        <v>217</v>
      </c>
    </row>
    <row r="521" spans="13:17" x14ac:dyDescent="0.3">
      <c r="M521" s="54">
        <v>43968</v>
      </c>
      <c r="N521" s="8" t="s">
        <v>25</v>
      </c>
      <c r="O521" s="8">
        <v>33220</v>
      </c>
      <c r="P521" s="8">
        <v>32997</v>
      </c>
      <c r="Q521" s="8">
        <v>223</v>
      </c>
    </row>
    <row r="522" spans="13:17" x14ac:dyDescent="0.3">
      <c r="M522" s="54">
        <v>43969</v>
      </c>
      <c r="N522" s="8" t="s">
        <v>25</v>
      </c>
      <c r="O522" s="8">
        <v>35359</v>
      </c>
      <c r="P522" s="8">
        <v>35131</v>
      </c>
      <c r="Q522" s="8">
        <v>228</v>
      </c>
    </row>
    <row r="523" spans="13:17" x14ac:dyDescent="0.3">
      <c r="M523" s="54">
        <v>43970</v>
      </c>
      <c r="N523" s="8" t="s">
        <v>25</v>
      </c>
      <c r="O523" s="8">
        <v>37589</v>
      </c>
      <c r="P523" s="8">
        <v>37341</v>
      </c>
      <c r="Q523" s="8">
        <v>248</v>
      </c>
    </row>
    <row r="524" spans="13:17" x14ac:dyDescent="0.3">
      <c r="M524" s="54">
        <v>43971</v>
      </c>
      <c r="N524" s="8" t="s">
        <v>25</v>
      </c>
      <c r="O524" s="8">
        <v>39402</v>
      </c>
      <c r="P524" s="8">
        <v>39121</v>
      </c>
      <c r="Q524" s="8">
        <v>281</v>
      </c>
    </row>
    <row r="525" spans="13:17" x14ac:dyDescent="0.3">
      <c r="M525" s="54">
        <v>43924</v>
      </c>
      <c r="N525" s="8" t="s">
        <v>26</v>
      </c>
      <c r="O525" s="8">
        <v>4587</v>
      </c>
      <c r="P525" s="8">
        <v>4281</v>
      </c>
      <c r="Q525" s="8">
        <v>128</v>
      </c>
    </row>
    <row r="526" spans="13:17" x14ac:dyDescent="0.3">
      <c r="M526" s="54">
        <v>43928</v>
      </c>
      <c r="N526" s="8" t="s">
        <v>26</v>
      </c>
      <c r="O526" s="8">
        <v>6580</v>
      </c>
      <c r="P526" s="8">
        <v>5942</v>
      </c>
      <c r="Q526" s="8">
        <v>175</v>
      </c>
    </row>
    <row r="527" spans="13:17" x14ac:dyDescent="0.3">
      <c r="M527" s="54">
        <v>43929</v>
      </c>
      <c r="N527" s="8" t="s">
        <v>26</v>
      </c>
      <c r="O527" s="8">
        <v>6967</v>
      </c>
      <c r="P527" s="8">
        <v>6473</v>
      </c>
      <c r="Q527" s="8">
        <v>181</v>
      </c>
    </row>
    <row r="528" spans="13:17" x14ac:dyDescent="0.3">
      <c r="M528" s="54">
        <v>43930</v>
      </c>
      <c r="N528" s="8" t="s">
        <v>26</v>
      </c>
      <c r="O528" s="8">
        <v>7613</v>
      </c>
      <c r="P528" s="8">
        <v>7176</v>
      </c>
      <c r="Q528" s="8">
        <v>197</v>
      </c>
    </row>
    <row r="529" spans="13:17" x14ac:dyDescent="0.3">
      <c r="M529" s="54">
        <v>43931</v>
      </c>
      <c r="N529" s="8" t="s">
        <v>26</v>
      </c>
      <c r="O529" s="8">
        <v>7975</v>
      </c>
      <c r="P529" s="8">
        <v>7673</v>
      </c>
      <c r="Q529" s="8">
        <v>207</v>
      </c>
    </row>
    <row r="530" spans="13:17" x14ac:dyDescent="0.3">
      <c r="M530" s="54">
        <v>43932</v>
      </c>
      <c r="N530" s="8" t="s">
        <v>26</v>
      </c>
      <c r="O530" s="8">
        <v>8560</v>
      </c>
      <c r="P530" s="8">
        <v>8231</v>
      </c>
      <c r="Q530" s="8">
        <v>215</v>
      </c>
    </row>
    <row r="531" spans="13:17" x14ac:dyDescent="0.3">
      <c r="M531" s="54">
        <v>43933</v>
      </c>
      <c r="N531" s="8" t="s">
        <v>26</v>
      </c>
      <c r="O531" s="8">
        <v>9251</v>
      </c>
      <c r="P531" s="8">
        <v>8831</v>
      </c>
      <c r="Q531" s="8">
        <v>232</v>
      </c>
    </row>
    <row r="532" spans="13:17" x14ac:dyDescent="0.3">
      <c r="M532" s="54">
        <v>43934</v>
      </c>
      <c r="N532" s="8" t="s">
        <v>26</v>
      </c>
      <c r="O532" s="8">
        <v>10017</v>
      </c>
      <c r="P532" s="8">
        <v>9572</v>
      </c>
      <c r="Q532" s="8">
        <v>247</v>
      </c>
    </row>
    <row r="533" spans="13:17" x14ac:dyDescent="0.3">
      <c r="M533" s="54">
        <v>43935</v>
      </c>
      <c r="N533" s="8" t="s">
        <v>26</v>
      </c>
      <c r="O533" s="8">
        <v>11107</v>
      </c>
      <c r="P533" s="8">
        <v>10554</v>
      </c>
      <c r="Q533" s="8">
        <v>260</v>
      </c>
    </row>
    <row r="534" spans="13:17" x14ac:dyDescent="0.3">
      <c r="M534" s="54">
        <v>43936</v>
      </c>
      <c r="N534" s="8" t="s">
        <v>26</v>
      </c>
      <c r="O534" s="8">
        <v>12483</v>
      </c>
      <c r="P534" s="8">
        <v>11905</v>
      </c>
      <c r="Q534" s="8">
        <v>279</v>
      </c>
    </row>
    <row r="535" spans="13:17" x14ac:dyDescent="0.3">
      <c r="M535" s="54">
        <v>43937</v>
      </c>
      <c r="N535" s="8" t="s">
        <v>26</v>
      </c>
      <c r="O535" s="8">
        <v>13724</v>
      </c>
      <c r="P535" s="8">
        <v>13074</v>
      </c>
      <c r="Q535" s="8">
        <v>315</v>
      </c>
    </row>
    <row r="536" spans="13:17" x14ac:dyDescent="0.3">
      <c r="M536" s="54">
        <v>43938</v>
      </c>
      <c r="N536" s="8" t="s">
        <v>26</v>
      </c>
      <c r="O536" s="8">
        <v>17594</v>
      </c>
      <c r="P536" s="8">
        <v>14606</v>
      </c>
      <c r="Q536" s="8">
        <v>359</v>
      </c>
    </row>
    <row r="537" spans="13:17" x14ac:dyDescent="0.3">
      <c r="M537" s="54">
        <v>43939</v>
      </c>
      <c r="N537" s="8" t="s">
        <v>26</v>
      </c>
      <c r="O537" s="8">
        <v>19186</v>
      </c>
      <c r="P537" s="8">
        <v>15658</v>
      </c>
      <c r="Q537" s="8">
        <v>384</v>
      </c>
    </row>
    <row r="538" spans="13:17" x14ac:dyDescent="0.3">
      <c r="M538" s="54">
        <v>43940</v>
      </c>
      <c r="N538" s="8" t="s">
        <v>26</v>
      </c>
      <c r="O538" s="8">
        <v>21367</v>
      </c>
      <c r="P538" s="8">
        <v>17662</v>
      </c>
      <c r="Q538" s="8">
        <v>390</v>
      </c>
    </row>
    <row r="539" spans="13:17" x14ac:dyDescent="0.3">
      <c r="M539" s="54">
        <v>43941</v>
      </c>
      <c r="N539" s="8" t="s">
        <v>26</v>
      </c>
      <c r="O539" s="8">
        <v>23460</v>
      </c>
      <c r="P539" s="8">
        <v>19497</v>
      </c>
      <c r="Q539" s="8">
        <v>408</v>
      </c>
    </row>
    <row r="540" spans="13:17" x14ac:dyDescent="0.3">
      <c r="M540" s="54">
        <v>43942</v>
      </c>
      <c r="N540" s="8" t="s">
        <v>26</v>
      </c>
      <c r="O540" s="8">
        <v>26233</v>
      </c>
      <c r="P540" s="8">
        <v>22222</v>
      </c>
      <c r="Q540" s="8">
        <v>418</v>
      </c>
    </row>
    <row r="541" spans="13:17" x14ac:dyDescent="0.3">
      <c r="M541" s="54">
        <v>43943</v>
      </c>
      <c r="N541" s="8" t="s">
        <v>26</v>
      </c>
      <c r="O541" s="8">
        <v>29512</v>
      </c>
      <c r="P541" s="8">
        <v>25424</v>
      </c>
      <c r="Q541" s="8">
        <v>427</v>
      </c>
    </row>
    <row r="542" spans="13:17" x14ac:dyDescent="0.3">
      <c r="M542" s="54">
        <v>43944</v>
      </c>
      <c r="N542" s="8" t="s">
        <v>26</v>
      </c>
      <c r="O542" s="8">
        <v>32122</v>
      </c>
      <c r="P542" s="8">
        <v>28174</v>
      </c>
      <c r="Q542" s="8">
        <v>445</v>
      </c>
    </row>
    <row r="543" spans="13:17" x14ac:dyDescent="0.3">
      <c r="M543" s="54">
        <v>43945</v>
      </c>
      <c r="N543" s="8" t="s">
        <v>26</v>
      </c>
      <c r="O543" s="8">
        <v>35958</v>
      </c>
      <c r="P543" s="8">
        <v>31914</v>
      </c>
      <c r="Q543" s="8">
        <v>474</v>
      </c>
    </row>
    <row r="544" spans="13:17" x14ac:dyDescent="0.3">
      <c r="M544" s="54">
        <v>43946</v>
      </c>
      <c r="N544" s="8" t="s">
        <v>26</v>
      </c>
      <c r="O544" s="8">
        <v>39083</v>
      </c>
      <c r="P544" s="8">
        <v>34888</v>
      </c>
      <c r="Q544" s="8">
        <v>500</v>
      </c>
    </row>
    <row r="545" spans="13:17" x14ac:dyDescent="0.3">
      <c r="M545" s="54">
        <v>43947</v>
      </c>
      <c r="N545" s="8" t="s">
        <v>26</v>
      </c>
      <c r="O545" s="8">
        <v>42964</v>
      </c>
      <c r="P545" s="8">
        <v>38207</v>
      </c>
      <c r="Q545" s="8">
        <v>503</v>
      </c>
    </row>
    <row r="546" spans="13:17" x14ac:dyDescent="0.3">
      <c r="M546" s="54">
        <v>43948</v>
      </c>
      <c r="N546" s="8" t="s">
        <v>26</v>
      </c>
      <c r="O546" s="8">
        <v>45685</v>
      </c>
      <c r="P546" s="8">
        <v>43791</v>
      </c>
      <c r="Q546" s="8">
        <v>512</v>
      </c>
    </row>
    <row r="547" spans="13:17" x14ac:dyDescent="0.3">
      <c r="M547" s="54">
        <v>43949</v>
      </c>
      <c r="N547" s="8" t="s">
        <v>26</v>
      </c>
      <c r="O547" s="8">
        <v>50512</v>
      </c>
      <c r="P547" s="8">
        <v>48508</v>
      </c>
      <c r="Q547" s="8">
        <v>523</v>
      </c>
    </row>
    <row r="548" spans="13:17" x14ac:dyDescent="0.3">
      <c r="M548" s="54">
        <v>43950</v>
      </c>
      <c r="N548" s="8" t="s">
        <v>26</v>
      </c>
      <c r="O548" s="8">
        <v>55404</v>
      </c>
      <c r="P548" s="8">
        <v>53241</v>
      </c>
      <c r="Q548" s="8">
        <v>535</v>
      </c>
    </row>
    <row r="549" spans="13:17" x14ac:dyDescent="0.3">
      <c r="M549" s="54">
        <v>43951</v>
      </c>
      <c r="N549" s="8" t="s">
        <v>26</v>
      </c>
      <c r="O549" s="8">
        <v>60156</v>
      </c>
      <c r="P549" s="8">
        <v>57548</v>
      </c>
      <c r="Q549" s="8">
        <v>565</v>
      </c>
    </row>
    <row r="550" spans="13:17" x14ac:dyDescent="0.3">
      <c r="M550" s="54">
        <v>43952</v>
      </c>
      <c r="N550" s="8" t="s">
        <v>26</v>
      </c>
      <c r="O550" s="8">
        <v>64898</v>
      </c>
      <c r="P550" s="8">
        <v>61855</v>
      </c>
      <c r="Q550" s="8">
        <v>589</v>
      </c>
    </row>
    <row r="551" spans="13:17" x14ac:dyDescent="0.3">
      <c r="M551" s="54">
        <v>43953</v>
      </c>
      <c r="N551" s="8" t="s">
        <v>26</v>
      </c>
      <c r="O551" s="8">
        <v>69730</v>
      </c>
      <c r="P551" s="8">
        <v>66475</v>
      </c>
      <c r="Q551" s="8">
        <v>601</v>
      </c>
    </row>
    <row r="552" spans="13:17" x14ac:dyDescent="0.3">
      <c r="M552" s="54">
        <v>43954</v>
      </c>
      <c r="N552" s="8" t="s">
        <v>26</v>
      </c>
      <c r="O552" s="8">
        <v>74898</v>
      </c>
      <c r="P552" s="8">
        <v>70998</v>
      </c>
      <c r="Q552" s="8">
        <v>614</v>
      </c>
    </row>
    <row r="553" spans="13:17" x14ac:dyDescent="0.3">
      <c r="M553" s="54">
        <v>43955</v>
      </c>
      <c r="N553" s="8" t="s">
        <v>26</v>
      </c>
      <c r="O553" s="8">
        <v>79193</v>
      </c>
      <c r="P553" s="8">
        <v>74664</v>
      </c>
      <c r="Q553" s="8">
        <v>651</v>
      </c>
    </row>
    <row r="554" spans="13:17" x14ac:dyDescent="0.3">
      <c r="M554" s="54">
        <v>43956</v>
      </c>
      <c r="N554" s="8" t="s">
        <v>26</v>
      </c>
      <c r="O554" s="8">
        <v>83806</v>
      </c>
      <c r="P554" s="8">
        <v>78860</v>
      </c>
      <c r="Q554" s="8">
        <v>673</v>
      </c>
    </row>
    <row r="555" spans="13:17" x14ac:dyDescent="0.3">
      <c r="M555" s="54">
        <v>43957</v>
      </c>
      <c r="N555" s="8" t="s">
        <v>26</v>
      </c>
      <c r="O555" s="8">
        <v>88777</v>
      </c>
      <c r="P555" s="8">
        <v>83056</v>
      </c>
      <c r="Q555" s="8">
        <v>693</v>
      </c>
    </row>
    <row r="556" spans="13:17" x14ac:dyDescent="0.3">
      <c r="M556" s="54">
        <v>43958</v>
      </c>
      <c r="N556" s="8" t="s">
        <v>26</v>
      </c>
      <c r="O556" s="8">
        <v>93535</v>
      </c>
      <c r="P556" s="8">
        <v>87756</v>
      </c>
      <c r="Q556" s="8">
        <v>705</v>
      </c>
    </row>
    <row r="557" spans="13:17" x14ac:dyDescent="0.3">
      <c r="M557" s="54">
        <v>43959</v>
      </c>
      <c r="N557" s="8" t="s">
        <v>26</v>
      </c>
      <c r="O557" s="8">
        <v>98081</v>
      </c>
      <c r="P557" s="8">
        <v>92237</v>
      </c>
      <c r="Q557" s="8">
        <v>753</v>
      </c>
    </row>
    <row r="558" spans="13:17" x14ac:dyDescent="0.3">
      <c r="M558" s="54">
        <v>43960</v>
      </c>
      <c r="N558" s="8" t="s">
        <v>26</v>
      </c>
      <c r="O558" s="8">
        <v>103098</v>
      </c>
      <c r="P558" s="8">
        <v>97326</v>
      </c>
      <c r="Q558" s="8">
        <v>794</v>
      </c>
    </row>
    <row r="559" spans="13:17" x14ac:dyDescent="0.3">
      <c r="M559" s="54">
        <v>43961</v>
      </c>
      <c r="N559" s="8" t="s">
        <v>26</v>
      </c>
      <c r="O559" s="8">
        <v>107311</v>
      </c>
      <c r="P559" s="8">
        <v>102266</v>
      </c>
      <c r="Q559" s="8">
        <v>848</v>
      </c>
    </row>
    <row r="560" spans="13:17" x14ac:dyDescent="0.3">
      <c r="M560" s="54">
        <v>43962</v>
      </c>
      <c r="N560" s="8" t="s">
        <v>26</v>
      </c>
      <c r="O560" s="8">
        <v>111595</v>
      </c>
      <c r="P560" s="8">
        <v>106467</v>
      </c>
      <c r="Q560" s="8">
        <v>862</v>
      </c>
    </row>
    <row r="561" spans="13:17" x14ac:dyDescent="0.3">
      <c r="M561" s="54">
        <v>43963</v>
      </c>
      <c r="N561" s="8" t="s">
        <v>26</v>
      </c>
      <c r="O561" s="8">
        <v>116533</v>
      </c>
      <c r="P561" s="8">
        <v>111264</v>
      </c>
      <c r="Q561" s="8">
        <v>925</v>
      </c>
    </row>
    <row r="562" spans="13:17" x14ac:dyDescent="0.3">
      <c r="M562" s="54">
        <v>43964</v>
      </c>
      <c r="N562" s="8" t="s">
        <v>26</v>
      </c>
      <c r="O562" s="8">
        <v>121178</v>
      </c>
      <c r="P562" s="8">
        <v>119420</v>
      </c>
      <c r="Q562" s="8">
        <v>959</v>
      </c>
    </row>
    <row r="563" spans="13:17" x14ac:dyDescent="0.3">
      <c r="M563" s="54">
        <v>43965</v>
      </c>
      <c r="N563" s="8" t="s">
        <v>26</v>
      </c>
      <c r="O563" s="8">
        <v>128373</v>
      </c>
      <c r="P563" s="8">
        <v>126766</v>
      </c>
      <c r="Q563" s="8">
        <v>987</v>
      </c>
    </row>
    <row r="564" spans="13:17" x14ac:dyDescent="0.3">
      <c r="M564" s="54">
        <v>43966</v>
      </c>
      <c r="N564" s="8" t="s">
        <v>26</v>
      </c>
      <c r="O564" s="8">
        <v>133724</v>
      </c>
      <c r="P564" s="8">
        <v>132074</v>
      </c>
      <c r="Q564" s="8">
        <v>1056</v>
      </c>
    </row>
    <row r="565" spans="13:17" x14ac:dyDescent="0.3">
      <c r="M565" s="54">
        <v>43967</v>
      </c>
      <c r="N565" s="8" t="s">
        <v>26</v>
      </c>
      <c r="O565" s="8">
        <v>140024</v>
      </c>
      <c r="P565" s="8">
        <v>138216</v>
      </c>
      <c r="Q565" s="8">
        <v>1092</v>
      </c>
    </row>
    <row r="566" spans="13:17" x14ac:dyDescent="0.3">
      <c r="M566" s="54">
        <v>43968</v>
      </c>
      <c r="N566" s="8" t="s">
        <v>26</v>
      </c>
      <c r="O566" s="8">
        <v>145398</v>
      </c>
      <c r="P566" s="8">
        <v>143444</v>
      </c>
      <c r="Q566" s="8">
        <v>1147</v>
      </c>
    </row>
    <row r="567" spans="13:17" x14ac:dyDescent="0.3">
      <c r="M567" s="54">
        <v>43969</v>
      </c>
      <c r="N567" s="8" t="s">
        <v>26</v>
      </c>
      <c r="O567" s="8">
        <v>151663</v>
      </c>
      <c r="P567" s="8">
        <v>149566</v>
      </c>
      <c r="Q567" s="8">
        <v>1246</v>
      </c>
    </row>
    <row r="568" spans="13:17" x14ac:dyDescent="0.3">
      <c r="M568" s="54">
        <v>43970</v>
      </c>
      <c r="N568" s="8" t="s">
        <v>26</v>
      </c>
      <c r="O568" s="8">
        <v>158599</v>
      </c>
      <c r="P568" s="8">
        <v>156247</v>
      </c>
      <c r="Q568" s="8">
        <v>1395</v>
      </c>
    </row>
    <row r="569" spans="13:17" x14ac:dyDescent="0.3">
      <c r="M569" s="54">
        <v>43971</v>
      </c>
      <c r="N569" s="8" t="s">
        <v>26</v>
      </c>
      <c r="O569" s="8">
        <v>166781</v>
      </c>
      <c r="P569" s="8">
        <v>164199</v>
      </c>
      <c r="Q569" s="8">
        <v>1462</v>
      </c>
    </row>
    <row r="570" spans="13:17" x14ac:dyDescent="0.3">
      <c r="M570" s="54">
        <v>43922</v>
      </c>
      <c r="N570" s="8" t="s">
        <v>27</v>
      </c>
      <c r="O570" s="8">
        <v>7965</v>
      </c>
      <c r="P570" s="8">
        <v>7256</v>
      </c>
      <c r="Q570" s="8">
        <v>265</v>
      </c>
    </row>
    <row r="571" spans="13:17" x14ac:dyDescent="0.3">
      <c r="M571" s="54">
        <v>43923</v>
      </c>
      <c r="N571" s="8" t="s">
        <v>27</v>
      </c>
      <c r="O571" s="8">
        <v>8456</v>
      </c>
      <c r="P571" s="8">
        <v>7622</v>
      </c>
      <c r="Q571" s="8">
        <v>286</v>
      </c>
    </row>
    <row r="572" spans="13:17" x14ac:dyDescent="0.3">
      <c r="M572" s="54">
        <v>43924</v>
      </c>
      <c r="N572" s="8" t="s">
        <v>27</v>
      </c>
      <c r="O572" s="8">
        <v>9139</v>
      </c>
      <c r="P572" s="8">
        <v>8126</v>
      </c>
      <c r="Q572" s="8">
        <v>295</v>
      </c>
    </row>
    <row r="573" spans="13:17" x14ac:dyDescent="0.3">
      <c r="M573" s="54">
        <v>43925</v>
      </c>
      <c r="N573" s="8" t="s">
        <v>27</v>
      </c>
      <c r="O573" s="8">
        <v>9744</v>
      </c>
      <c r="P573" s="8">
        <v>8586</v>
      </c>
      <c r="Q573" s="8">
        <v>306</v>
      </c>
    </row>
    <row r="574" spans="13:17" x14ac:dyDescent="0.3">
      <c r="M574" s="54">
        <v>43926</v>
      </c>
      <c r="N574" s="8" t="s">
        <v>27</v>
      </c>
      <c r="O574" s="8">
        <v>10221</v>
      </c>
      <c r="P574" s="8">
        <v>9300</v>
      </c>
      <c r="Q574" s="8">
        <v>314</v>
      </c>
    </row>
    <row r="575" spans="13:17" x14ac:dyDescent="0.3">
      <c r="M575" s="54">
        <v>43927</v>
      </c>
      <c r="N575" s="8" t="s">
        <v>27</v>
      </c>
      <c r="O575" s="8">
        <v>10716</v>
      </c>
      <c r="P575" s="8">
        <v>9607</v>
      </c>
      <c r="Q575" s="8">
        <v>327</v>
      </c>
    </row>
    <row r="576" spans="13:17" x14ac:dyDescent="0.3">
      <c r="M576" s="54">
        <v>43928</v>
      </c>
      <c r="N576" s="8" t="s">
        <v>27</v>
      </c>
      <c r="O576" s="8">
        <v>11232</v>
      </c>
      <c r="P576" s="8">
        <v>10250</v>
      </c>
      <c r="Q576" s="8">
        <v>336</v>
      </c>
    </row>
    <row r="577" spans="13:17" x14ac:dyDescent="0.3">
      <c r="M577" s="54">
        <v>43929</v>
      </c>
      <c r="N577" s="8" t="s">
        <v>27</v>
      </c>
      <c r="O577" s="8">
        <v>11986</v>
      </c>
      <c r="P577" s="8">
        <v>10906</v>
      </c>
      <c r="Q577" s="8">
        <v>354</v>
      </c>
    </row>
    <row r="578" spans="13:17" x14ac:dyDescent="0.3">
      <c r="M578" s="54">
        <v>43930</v>
      </c>
      <c r="N578" s="8" t="s">
        <v>27</v>
      </c>
      <c r="O578" s="8">
        <v>12710</v>
      </c>
      <c r="P578" s="8">
        <v>11469</v>
      </c>
      <c r="Q578" s="8">
        <v>357</v>
      </c>
    </row>
    <row r="579" spans="13:17" x14ac:dyDescent="0.3">
      <c r="M579" s="54">
        <v>43931</v>
      </c>
      <c r="N579" s="8" t="s">
        <v>27</v>
      </c>
      <c r="O579" s="8">
        <v>13339</v>
      </c>
      <c r="P579" s="8">
        <v>12335</v>
      </c>
      <c r="Q579" s="8">
        <v>364</v>
      </c>
    </row>
    <row r="580" spans="13:17" x14ac:dyDescent="0.3">
      <c r="M580" s="54">
        <v>43932</v>
      </c>
      <c r="N580" s="8" t="s">
        <v>27</v>
      </c>
      <c r="O580" s="8">
        <v>14163</v>
      </c>
      <c r="P580" s="8">
        <v>12818</v>
      </c>
      <c r="Q580" s="8">
        <v>373</v>
      </c>
    </row>
    <row r="581" spans="13:17" x14ac:dyDescent="0.3">
      <c r="M581" s="54">
        <v>43933</v>
      </c>
      <c r="N581" s="8" t="s">
        <v>27</v>
      </c>
      <c r="O581" s="8">
        <v>14989</v>
      </c>
      <c r="P581" s="8">
        <v>13802</v>
      </c>
      <c r="Q581" s="8">
        <v>375</v>
      </c>
    </row>
    <row r="582" spans="13:17" x14ac:dyDescent="0.3">
      <c r="M582" s="54">
        <v>43934</v>
      </c>
      <c r="N582" s="8" t="s">
        <v>27</v>
      </c>
      <c r="O582" s="8">
        <v>15683</v>
      </c>
      <c r="P582" s="8">
        <v>14829</v>
      </c>
      <c r="Q582" s="8">
        <v>378</v>
      </c>
    </row>
    <row r="583" spans="13:17" x14ac:dyDescent="0.3">
      <c r="M583" s="54">
        <v>43935</v>
      </c>
      <c r="N583" s="8" t="s">
        <v>27</v>
      </c>
      <c r="O583" s="8">
        <v>16235</v>
      </c>
      <c r="P583" s="8">
        <v>15488</v>
      </c>
      <c r="Q583" s="8">
        <v>386</v>
      </c>
    </row>
    <row r="584" spans="13:17" x14ac:dyDescent="0.3">
      <c r="M584" s="54">
        <v>43936</v>
      </c>
      <c r="N584" s="8" t="s">
        <v>27</v>
      </c>
      <c r="O584" s="8">
        <v>16475</v>
      </c>
      <c r="P584" s="8">
        <v>16002</v>
      </c>
      <c r="Q584" s="8">
        <v>387</v>
      </c>
    </row>
    <row r="585" spans="13:17" x14ac:dyDescent="0.3">
      <c r="M585" s="54">
        <v>43937</v>
      </c>
      <c r="N585" s="8" t="s">
        <v>27</v>
      </c>
      <c r="O585" s="8">
        <v>17400</v>
      </c>
      <c r="P585" s="8">
        <v>16459</v>
      </c>
      <c r="Q585" s="8">
        <v>394</v>
      </c>
    </row>
    <row r="586" spans="13:17" x14ac:dyDescent="0.3">
      <c r="M586" s="54">
        <v>43938</v>
      </c>
      <c r="N586" s="8" t="s">
        <v>27</v>
      </c>
      <c r="O586" s="8">
        <v>18029</v>
      </c>
      <c r="P586" s="8">
        <v>17279</v>
      </c>
      <c r="Q586" s="8">
        <v>395</v>
      </c>
    </row>
    <row r="587" spans="13:17" x14ac:dyDescent="0.3">
      <c r="M587" s="54">
        <v>43939</v>
      </c>
      <c r="N587" s="8" t="s">
        <v>27</v>
      </c>
      <c r="O587" s="8">
        <v>18774</v>
      </c>
      <c r="P587" s="8">
        <v>17763</v>
      </c>
      <c r="Q587" s="8">
        <v>399</v>
      </c>
    </row>
    <row r="588" spans="13:17" x14ac:dyDescent="0.3">
      <c r="M588" s="54">
        <v>43940</v>
      </c>
      <c r="N588" s="8" t="s">
        <v>27</v>
      </c>
      <c r="O588" s="8">
        <v>19351</v>
      </c>
      <c r="P588" s="8">
        <v>18547</v>
      </c>
      <c r="Q588" s="8">
        <v>401</v>
      </c>
    </row>
    <row r="589" spans="13:17" x14ac:dyDescent="0.3">
      <c r="M589" s="54">
        <v>43941</v>
      </c>
      <c r="N589" s="8" t="s">
        <v>27</v>
      </c>
      <c r="O589" s="8">
        <v>19756</v>
      </c>
      <c r="P589" s="8">
        <v>19074</v>
      </c>
      <c r="Q589" s="8">
        <v>408</v>
      </c>
    </row>
    <row r="590" spans="13:17" x14ac:dyDescent="0.3">
      <c r="M590" s="54">
        <v>43942</v>
      </c>
      <c r="N590" s="8" t="s">
        <v>27</v>
      </c>
      <c r="O590" s="8">
        <v>20252</v>
      </c>
      <c r="P590" s="8">
        <v>19442</v>
      </c>
      <c r="Q590" s="8">
        <v>426</v>
      </c>
    </row>
    <row r="591" spans="13:17" x14ac:dyDescent="0.3">
      <c r="M591" s="54">
        <v>43943</v>
      </c>
      <c r="N591" s="8" t="s">
        <v>27</v>
      </c>
      <c r="O591" s="8">
        <v>20821</v>
      </c>
      <c r="P591" s="8">
        <v>19998</v>
      </c>
      <c r="Q591" s="8">
        <v>437</v>
      </c>
    </row>
    <row r="592" spans="13:17" x14ac:dyDescent="0.3">
      <c r="M592" s="54">
        <v>43944</v>
      </c>
      <c r="N592" s="8" t="s">
        <v>27</v>
      </c>
      <c r="O592" s="8">
        <v>21334</v>
      </c>
      <c r="P592" s="8">
        <v>20326</v>
      </c>
      <c r="Q592" s="8">
        <v>447</v>
      </c>
    </row>
    <row r="593" spans="13:17" x14ac:dyDescent="0.3">
      <c r="M593" s="54">
        <v>43945</v>
      </c>
      <c r="N593" s="8" t="s">
        <v>27</v>
      </c>
      <c r="O593" s="8">
        <v>21940</v>
      </c>
      <c r="P593" s="8">
        <v>20830</v>
      </c>
      <c r="Q593" s="8">
        <v>450</v>
      </c>
    </row>
    <row r="594" spans="13:17" x14ac:dyDescent="0.3">
      <c r="M594" s="54">
        <v>43946</v>
      </c>
      <c r="N594" s="8" t="s">
        <v>27</v>
      </c>
      <c r="O594" s="8">
        <v>22360</v>
      </c>
      <c r="P594" s="8">
        <v>21475</v>
      </c>
      <c r="Q594" s="8">
        <v>457</v>
      </c>
    </row>
    <row r="595" spans="13:17" x14ac:dyDescent="0.3">
      <c r="M595" s="54">
        <v>43947</v>
      </c>
      <c r="N595" s="8" t="s">
        <v>27</v>
      </c>
      <c r="O595" s="8">
        <v>22954</v>
      </c>
      <c r="P595" s="8">
        <v>21997</v>
      </c>
      <c r="Q595" s="8">
        <v>468</v>
      </c>
    </row>
    <row r="596" spans="13:17" x14ac:dyDescent="0.3">
      <c r="M596" s="54">
        <v>43948</v>
      </c>
      <c r="N596" s="8" t="s">
        <v>27</v>
      </c>
      <c r="O596" s="8">
        <v>23271</v>
      </c>
      <c r="P596" s="8">
        <v>22537</v>
      </c>
      <c r="Q596" s="8">
        <v>481</v>
      </c>
    </row>
    <row r="597" spans="13:17" x14ac:dyDescent="0.3">
      <c r="M597" s="54">
        <v>43949</v>
      </c>
      <c r="N597" s="8" t="s">
        <v>27</v>
      </c>
      <c r="O597" s="8">
        <v>23980</v>
      </c>
      <c r="P597" s="8">
        <v>23277</v>
      </c>
      <c r="Q597" s="8">
        <v>485</v>
      </c>
    </row>
    <row r="598" spans="13:17" x14ac:dyDescent="0.3">
      <c r="M598" s="54">
        <v>43950</v>
      </c>
      <c r="N598" s="8" t="s">
        <v>27</v>
      </c>
      <c r="O598" s="8">
        <v>24952</v>
      </c>
      <c r="P598" s="8">
        <v>23880</v>
      </c>
      <c r="Q598" s="8">
        <v>495</v>
      </c>
    </row>
    <row r="599" spans="13:17" x14ac:dyDescent="0.3">
      <c r="M599" s="54">
        <v>43951</v>
      </c>
      <c r="N599" s="8" t="s">
        <v>27</v>
      </c>
      <c r="O599" s="8">
        <v>25973</v>
      </c>
      <c r="P599" s="8">
        <v>25135</v>
      </c>
      <c r="Q599" s="8">
        <v>497</v>
      </c>
    </row>
    <row r="600" spans="13:17" x14ac:dyDescent="0.3">
      <c r="M600" s="54">
        <v>43952</v>
      </c>
      <c r="N600" s="8" t="s">
        <v>27</v>
      </c>
      <c r="O600" s="8">
        <v>27150</v>
      </c>
      <c r="P600" s="8">
        <v>26225</v>
      </c>
      <c r="Q600" s="8">
        <v>497</v>
      </c>
    </row>
    <row r="601" spans="13:17" x14ac:dyDescent="0.3">
      <c r="M601" s="54">
        <v>43953</v>
      </c>
      <c r="N601" s="8" t="s">
        <v>27</v>
      </c>
      <c r="O601" s="8">
        <v>31183</v>
      </c>
      <c r="P601" s="8">
        <v>30358</v>
      </c>
      <c r="Q601" s="8">
        <v>499</v>
      </c>
    </row>
    <row r="602" spans="13:17" x14ac:dyDescent="0.3">
      <c r="M602" s="54">
        <v>43954</v>
      </c>
      <c r="N602" s="8" t="s">
        <v>27</v>
      </c>
      <c r="O602" s="8">
        <v>32217</v>
      </c>
      <c r="P602" s="8">
        <v>31611</v>
      </c>
      <c r="Q602" s="8">
        <v>499</v>
      </c>
    </row>
    <row r="603" spans="13:17" x14ac:dyDescent="0.3">
      <c r="M603" s="54">
        <v>43955</v>
      </c>
      <c r="N603" s="8" t="s">
        <v>27</v>
      </c>
      <c r="O603" s="8">
        <v>33010</v>
      </c>
      <c r="P603" s="8">
        <v>32315</v>
      </c>
      <c r="Q603" s="8">
        <v>499</v>
      </c>
    </row>
    <row r="604" spans="13:17" x14ac:dyDescent="0.3">
      <c r="M604" s="54">
        <v>43956</v>
      </c>
      <c r="N604" s="8" t="s">
        <v>27</v>
      </c>
      <c r="O604" s="8">
        <v>33800</v>
      </c>
      <c r="P604" s="8">
        <v>33265</v>
      </c>
      <c r="Q604" s="8">
        <v>502</v>
      </c>
    </row>
    <row r="605" spans="13:17" x14ac:dyDescent="0.3">
      <c r="M605" s="54">
        <v>43957</v>
      </c>
      <c r="N605" s="8" t="s">
        <v>27</v>
      </c>
      <c r="O605" s="8">
        <v>34599</v>
      </c>
      <c r="P605" s="8">
        <v>34063</v>
      </c>
      <c r="Q605" s="8">
        <v>502</v>
      </c>
    </row>
    <row r="606" spans="13:17" x14ac:dyDescent="0.3">
      <c r="M606" s="54">
        <v>43958</v>
      </c>
      <c r="N606" s="8" t="s">
        <v>27</v>
      </c>
      <c r="O606" s="8">
        <v>35171</v>
      </c>
      <c r="P606" s="8">
        <v>34519</v>
      </c>
      <c r="Q606" s="8">
        <v>502</v>
      </c>
    </row>
    <row r="607" spans="13:17" x14ac:dyDescent="0.3">
      <c r="M607" s="54">
        <v>43959</v>
      </c>
      <c r="N607" s="8" t="s">
        <v>27</v>
      </c>
      <c r="O607" s="8">
        <v>35886</v>
      </c>
      <c r="P607" s="8">
        <v>35355</v>
      </c>
      <c r="Q607" s="8">
        <v>503</v>
      </c>
    </row>
    <row r="608" spans="13:17" x14ac:dyDescent="0.3">
      <c r="M608" s="54">
        <v>43960</v>
      </c>
      <c r="N608" s="8" t="s">
        <v>27</v>
      </c>
      <c r="O608" s="8">
        <v>36648</v>
      </c>
      <c r="P608" s="8">
        <v>36002</v>
      </c>
      <c r="Q608" s="8">
        <v>505</v>
      </c>
    </row>
    <row r="609" spans="13:17" x14ac:dyDescent="0.3">
      <c r="M609" s="54">
        <v>43961</v>
      </c>
      <c r="N609" s="8" t="s">
        <v>27</v>
      </c>
      <c r="O609" s="8">
        <v>37464</v>
      </c>
      <c r="P609" s="8">
        <v>36630</v>
      </c>
      <c r="Q609" s="8">
        <v>512</v>
      </c>
    </row>
    <row r="610" spans="13:17" x14ac:dyDescent="0.3">
      <c r="M610" s="54">
        <v>43962</v>
      </c>
      <c r="N610" s="8" t="s">
        <v>27</v>
      </c>
      <c r="O610" s="8">
        <v>37858</v>
      </c>
      <c r="P610" s="8">
        <v>37098</v>
      </c>
      <c r="Q610" s="8">
        <v>512</v>
      </c>
    </row>
    <row r="611" spans="13:17" x14ac:dyDescent="0.3">
      <c r="M611" s="54">
        <v>43963</v>
      </c>
      <c r="N611" s="8" t="s">
        <v>27</v>
      </c>
      <c r="O611" s="8">
        <v>38547</v>
      </c>
      <c r="P611" s="8">
        <v>37727</v>
      </c>
      <c r="Q611" s="8">
        <v>524</v>
      </c>
    </row>
    <row r="612" spans="13:17" x14ac:dyDescent="0.3">
      <c r="M612" s="54">
        <v>43964</v>
      </c>
      <c r="N612" s="8" t="s">
        <v>27</v>
      </c>
      <c r="O612" s="8">
        <v>39380</v>
      </c>
      <c r="P612" s="8">
        <v>38509</v>
      </c>
      <c r="Q612" s="8">
        <v>534</v>
      </c>
    </row>
    <row r="613" spans="13:17" x14ac:dyDescent="0.3">
      <c r="M613" s="54">
        <v>43965</v>
      </c>
      <c r="N613" s="8" t="s">
        <v>27</v>
      </c>
      <c r="O613" s="8">
        <v>40692</v>
      </c>
      <c r="P613" s="8">
        <v>39619</v>
      </c>
      <c r="Q613" s="8">
        <v>560</v>
      </c>
    </row>
    <row r="614" spans="13:17" x14ac:dyDescent="0.3">
      <c r="M614" s="54">
        <v>43966</v>
      </c>
      <c r="N614" s="8" t="s">
        <v>27</v>
      </c>
      <c r="O614" s="8">
        <v>42201</v>
      </c>
      <c r="P614" s="8">
        <v>40639</v>
      </c>
      <c r="Q614" s="8">
        <v>576</v>
      </c>
    </row>
    <row r="615" spans="13:17" x14ac:dyDescent="0.3">
      <c r="M615" s="54">
        <v>43967</v>
      </c>
      <c r="N615" s="8" t="s">
        <v>27</v>
      </c>
      <c r="O615" s="8">
        <v>43669</v>
      </c>
      <c r="P615" s="8">
        <v>41814</v>
      </c>
      <c r="Q615" s="8">
        <v>587</v>
      </c>
    </row>
    <row r="616" spans="13:17" x14ac:dyDescent="0.3">
      <c r="M616" s="54">
        <v>43968</v>
      </c>
      <c r="N616" s="8" t="s">
        <v>27</v>
      </c>
      <c r="O616" s="8">
        <v>45027</v>
      </c>
      <c r="P616" s="8">
        <v>43200</v>
      </c>
      <c r="Q616" s="8">
        <v>601</v>
      </c>
    </row>
    <row r="617" spans="13:17" x14ac:dyDescent="0.3">
      <c r="M617" s="54">
        <v>43969</v>
      </c>
      <c r="N617" s="8" t="s">
        <v>27</v>
      </c>
      <c r="O617" s="8">
        <v>45905</v>
      </c>
      <c r="P617" s="8">
        <v>44651</v>
      </c>
      <c r="Q617" s="8">
        <v>630</v>
      </c>
    </row>
    <row r="618" spans="13:17" x14ac:dyDescent="0.3">
      <c r="M618" s="54">
        <v>43970</v>
      </c>
      <c r="N618" s="8" t="s">
        <v>27</v>
      </c>
      <c r="O618" s="8">
        <v>46958</v>
      </c>
      <c r="P618" s="8">
        <v>45527</v>
      </c>
      <c r="Q618" s="8">
        <v>642</v>
      </c>
    </row>
    <row r="619" spans="13:17" x14ac:dyDescent="0.3">
      <c r="M619" s="54">
        <v>43971</v>
      </c>
      <c r="N619" s="8" t="s">
        <v>27</v>
      </c>
      <c r="O619" s="8">
        <v>48543</v>
      </c>
      <c r="P619" s="8">
        <v>46961</v>
      </c>
      <c r="Q619" s="8">
        <v>666</v>
      </c>
    </row>
    <row r="620" spans="13:17" x14ac:dyDescent="0.3">
      <c r="M620" s="54">
        <v>43934</v>
      </c>
      <c r="N620" s="8" t="s">
        <v>57</v>
      </c>
      <c r="O620" s="8">
        <v>618</v>
      </c>
      <c r="P620" s="8">
        <f>O620-Q620</f>
        <v>601</v>
      </c>
      <c r="Q620" s="8">
        <v>17</v>
      </c>
    </row>
    <row r="621" spans="13:17" x14ac:dyDescent="0.3">
      <c r="M621" s="54">
        <v>43935</v>
      </c>
      <c r="N621" s="8" t="s">
        <v>57</v>
      </c>
      <c r="O621" s="8">
        <v>760</v>
      </c>
      <c r="P621" s="8">
        <v>615</v>
      </c>
      <c r="Q621" s="8">
        <v>17</v>
      </c>
    </row>
    <row r="622" spans="13:17" x14ac:dyDescent="0.3">
      <c r="M622" s="54">
        <v>43936</v>
      </c>
      <c r="N622" s="8" t="s">
        <v>57</v>
      </c>
      <c r="O622" s="8">
        <v>820</v>
      </c>
      <c r="P622" s="8">
        <v>657</v>
      </c>
      <c r="Q622" s="8">
        <v>18</v>
      </c>
    </row>
    <row r="623" spans="13:17" x14ac:dyDescent="0.3">
      <c r="M623" s="54">
        <v>43937</v>
      </c>
      <c r="N623" s="8" t="s">
        <v>57</v>
      </c>
      <c r="O623" s="8">
        <v>917</v>
      </c>
      <c r="P623" s="8">
        <v>695</v>
      </c>
      <c r="Q623" s="8">
        <v>18</v>
      </c>
    </row>
    <row r="624" spans="13:17" x14ac:dyDescent="0.3">
      <c r="M624" s="54">
        <v>43940</v>
      </c>
      <c r="N624" s="8" t="s">
        <v>57</v>
      </c>
      <c r="O624" s="8">
        <v>991</v>
      </c>
      <c r="P624" s="8">
        <v>797</v>
      </c>
      <c r="Q624" s="8">
        <v>18</v>
      </c>
    </row>
    <row r="625" spans="13:17" x14ac:dyDescent="0.3">
      <c r="M625" s="54">
        <v>43942</v>
      </c>
      <c r="N625" s="8" t="s">
        <v>57</v>
      </c>
      <c r="O625" s="8">
        <v>1137</v>
      </c>
      <c r="P625" s="8">
        <v>896</v>
      </c>
      <c r="Q625" s="8">
        <v>18</v>
      </c>
    </row>
    <row r="626" spans="13:17" x14ac:dyDescent="0.3">
      <c r="M626" s="54">
        <v>43950</v>
      </c>
      <c r="N626" s="8" t="s">
        <v>57</v>
      </c>
      <c r="O626" s="8">
        <v>1949</v>
      </c>
      <c r="P626" s="8">
        <v>1299</v>
      </c>
      <c r="Q626" s="8">
        <v>22</v>
      </c>
    </row>
    <row r="627" spans="13:17" x14ac:dyDescent="0.3">
      <c r="M627" s="54">
        <v>43951</v>
      </c>
      <c r="N627" s="8" t="s">
        <v>57</v>
      </c>
      <c r="O627" s="8">
        <v>2245</v>
      </c>
      <c r="P627" s="8">
        <v>1384</v>
      </c>
      <c r="Q627" s="8">
        <v>22</v>
      </c>
    </row>
    <row r="628" spans="13:17" x14ac:dyDescent="0.3">
      <c r="M628" s="54">
        <v>43952</v>
      </c>
      <c r="N628" s="8" t="s">
        <v>57</v>
      </c>
      <c r="O628" s="8">
        <v>2430</v>
      </c>
      <c r="P628" s="8">
        <v>1545</v>
      </c>
      <c r="Q628" s="8">
        <v>22</v>
      </c>
    </row>
    <row r="629" spans="13:17" x14ac:dyDescent="0.3">
      <c r="M629" s="54">
        <v>43953</v>
      </c>
      <c r="N629" s="8" t="s">
        <v>57</v>
      </c>
      <c r="O629" s="8">
        <v>2434</v>
      </c>
      <c r="P629" s="8">
        <v>1618</v>
      </c>
      <c r="Q629" s="8">
        <v>23</v>
      </c>
    </row>
    <row r="630" spans="13:17" x14ac:dyDescent="0.3">
      <c r="M630" s="54">
        <v>43954</v>
      </c>
      <c r="N630" s="8" t="s">
        <v>57</v>
      </c>
      <c r="O630" s="8">
        <v>2434</v>
      </c>
      <c r="P630" s="8">
        <v>1674</v>
      </c>
      <c r="Q630" s="8">
        <v>41</v>
      </c>
    </row>
    <row r="631" spans="13:17" x14ac:dyDescent="0.3">
      <c r="M631" s="54">
        <v>43955</v>
      </c>
      <c r="N631" s="8" t="s">
        <v>57</v>
      </c>
      <c r="O631" s="8">
        <v>2639</v>
      </c>
      <c r="P631" s="8">
        <v>1879</v>
      </c>
      <c r="Q631" s="8">
        <v>41</v>
      </c>
    </row>
    <row r="632" spans="13:17" x14ac:dyDescent="0.3">
      <c r="M632" s="54">
        <v>43960</v>
      </c>
      <c r="N632" s="8" t="s">
        <v>57</v>
      </c>
      <c r="O632" s="8">
        <v>3503</v>
      </c>
      <c r="P632" s="8">
        <v>2948</v>
      </c>
      <c r="Q632" s="8">
        <v>42</v>
      </c>
    </row>
    <row r="633" spans="13:17" x14ac:dyDescent="0.3">
      <c r="M633" s="54">
        <v>43964</v>
      </c>
      <c r="N633" s="8" t="s">
        <v>57</v>
      </c>
      <c r="O633" s="8">
        <v>3683</v>
      </c>
      <c r="P633" s="8">
        <v>3353</v>
      </c>
      <c r="Q633" s="8">
        <v>43</v>
      </c>
    </row>
    <row r="634" spans="13:17" x14ac:dyDescent="0.3">
      <c r="M634" s="54">
        <v>43967</v>
      </c>
      <c r="N634" s="8" t="s">
        <v>57</v>
      </c>
      <c r="O634" s="8">
        <v>4067</v>
      </c>
      <c r="P634" s="8">
        <v>3571</v>
      </c>
      <c r="Q634" s="8">
        <v>43</v>
      </c>
    </row>
    <row r="635" spans="13:17" x14ac:dyDescent="0.3">
      <c r="M635" s="54">
        <v>43969</v>
      </c>
      <c r="N635" s="8" t="s">
        <v>57</v>
      </c>
      <c r="O635" s="8">
        <v>4219</v>
      </c>
      <c r="P635" s="8">
        <v>3791</v>
      </c>
      <c r="Q635" s="8">
        <v>43</v>
      </c>
    </row>
    <row r="636" spans="13:17" x14ac:dyDescent="0.3">
      <c r="M636" s="54">
        <v>43970</v>
      </c>
      <c r="N636" s="8" t="s">
        <v>57</v>
      </c>
      <c r="O636" s="8">
        <v>4730</v>
      </c>
      <c r="P636" s="8">
        <v>3935</v>
      </c>
      <c r="Q636" s="8">
        <v>43</v>
      </c>
    </row>
    <row r="637" spans="13:17" x14ac:dyDescent="0.3">
      <c r="M637" s="54">
        <v>43926</v>
      </c>
      <c r="N637" s="8" t="s">
        <v>29</v>
      </c>
      <c r="O637" s="8">
        <v>2812</v>
      </c>
      <c r="P637" s="8">
        <v>1954</v>
      </c>
      <c r="Q637" s="8">
        <v>193</v>
      </c>
    </row>
    <row r="638" spans="13:17" x14ac:dyDescent="0.3">
      <c r="M638" s="54">
        <v>43928</v>
      </c>
      <c r="N638" s="8" t="s">
        <v>29</v>
      </c>
      <c r="O638" s="8">
        <v>3770</v>
      </c>
      <c r="P638" s="8">
        <v>3125</v>
      </c>
      <c r="Q638" s="8">
        <v>290</v>
      </c>
    </row>
    <row r="639" spans="13:17" x14ac:dyDescent="0.3">
      <c r="M639" s="54">
        <v>43929</v>
      </c>
      <c r="N639" s="8" t="s">
        <v>29</v>
      </c>
      <c r="O639" s="8">
        <v>4056</v>
      </c>
      <c r="P639" s="8">
        <v>3443</v>
      </c>
      <c r="Q639" s="8">
        <v>341</v>
      </c>
    </row>
    <row r="640" spans="13:17" x14ac:dyDescent="0.3">
      <c r="M640" s="54">
        <v>43930</v>
      </c>
      <c r="N640" s="8" t="s">
        <v>29</v>
      </c>
      <c r="O640" s="8">
        <v>5135</v>
      </c>
      <c r="P640" s="8">
        <v>3989</v>
      </c>
      <c r="Q640" s="8">
        <v>411</v>
      </c>
    </row>
    <row r="641" spans="13:17" x14ac:dyDescent="0.3">
      <c r="M641" s="54">
        <v>43931</v>
      </c>
      <c r="N641" s="8" t="s">
        <v>29</v>
      </c>
      <c r="O641" s="8">
        <v>7049</v>
      </c>
      <c r="P641" s="8">
        <v>4840</v>
      </c>
      <c r="Q641" s="8">
        <v>451</v>
      </c>
    </row>
    <row r="642" spans="13:17" x14ac:dyDescent="0.3">
      <c r="M642" s="54">
        <v>43932</v>
      </c>
      <c r="N642" s="8" t="s">
        <v>29</v>
      </c>
      <c r="O642" s="8">
        <v>8516</v>
      </c>
      <c r="P642" s="8">
        <v>5790</v>
      </c>
      <c r="Q642" s="8">
        <v>529</v>
      </c>
    </row>
    <row r="643" spans="13:17" x14ac:dyDescent="0.3">
      <c r="M643" s="54">
        <v>43933</v>
      </c>
      <c r="N643" s="8" t="s">
        <v>29</v>
      </c>
      <c r="O643" s="8">
        <v>10481</v>
      </c>
      <c r="P643" s="8">
        <v>6875</v>
      </c>
      <c r="Q643" s="8">
        <v>562</v>
      </c>
    </row>
    <row r="644" spans="13:17" x14ac:dyDescent="0.3">
      <c r="M644" s="54">
        <v>43934</v>
      </c>
      <c r="N644" s="8" t="s">
        <v>29</v>
      </c>
      <c r="O644" s="8">
        <v>10481</v>
      </c>
      <c r="P644" s="8">
        <v>6875</v>
      </c>
      <c r="Q644" s="8">
        <v>614</v>
      </c>
    </row>
    <row r="645" spans="13:17" x14ac:dyDescent="0.3">
      <c r="M645" s="54">
        <v>43935</v>
      </c>
      <c r="N645" s="8" t="s">
        <v>29</v>
      </c>
      <c r="O645" s="8">
        <v>8105</v>
      </c>
      <c r="P645" s="8">
        <v>7103</v>
      </c>
      <c r="Q645" s="8">
        <v>741</v>
      </c>
    </row>
    <row r="646" spans="13:17" x14ac:dyDescent="0.3">
      <c r="M646" s="54">
        <v>43936</v>
      </c>
      <c r="N646" s="8" t="s">
        <v>29</v>
      </c>
      <c r="O646" s="8">
        <v>9596</v>
      </c>
      <c r="P646" s="8">
        <v>8658</v>
      </c>
      <c r="Q646" s="8">
        <v>938</v>
      </c>
    </row>
    <row r="647" spans="13:17" x14ac:dyDescent="0.3">
      <c r="M647" s="54">
        <v>43937</v>
      </c>
      <c r="N647" s="8" t="s">
        <v>29</v>
      </c>
      <c r="O647" s="8">
        <v>13492</v>
      </c>
      <c r="P647" s="8">
        <v>12326</v>
      </c>
      <c r="Q647" s="8">
        <v>1164</v>
      </c>
    </row>
    <row r="648" spans="13:17" x14ac:dyDescent="0.3">
      <c r="M648" s="54">
        <v>43938</v>
      </c>
      <c r="N648" s="8" t="s">
        <v>29</v>
      </c>
      <c r="O648" s="8">
        <v>15302</v>
      </c>
      <c r="P648" s="8">
        <v>13992</v>
      </c>
      <c r="Q648" s="8">
        <v>1310</v>
      </c>
    </row>
    <row r="649" spans="13:17" x14ac:dyDescent="0.3">
      <c r="M649" s="54">
        <v>43939</v>
      </c>
      <c r="N649" s="8" t="s">
        <v>29</v>
      </c>
      <c r="O649" s="8">
        <v>14978</v>
      </c>
      <c r="P649" s="8">
        <v>13576</v>
      </c>
      <c r="Q649" s="8">
        <v>1402</v>
      </c>
    </row>
    <row r="650" spans="13:17" x14ac:dyDescent="0.3">
      <c r="M650" s="54">
        <v>43940</v>
      </c>
      <c r="N650" s="8" t="s">
        <v>29</v>
      </c>
      <c r="O650" s="8">
        <v>17835</v>
      </c>
      <c r="P650" s="8">
        <v>16428</v>
      </c>
      <c r="Q650" s="8">
        <v>1407</v>
      </c>
    </row>
    <row r="651" spans="13:17" x14ac:dyDescent="0.3">
      <c r="M651" s="54">
        <v>43941</v>
      </c>
      <c r="N651" s="8" t="s">
        <v>29</v>
      </c>
      <c r="O651" s="8">
        <v>19142</v>
      </c>
      <c r="P651" s="8">
        <v>17657</v>
      </c>
      <c r="Q651" s="8">
        <v>1485</v>
      </c>
    </row>
    <row r="652" spans="13:17" x14ac:dyDescent="0.3">
      <c r="M652" s="54">
        <v>43942</v>
      </c>
      <c r="N652" s="8" t="s">
        <v>29</v>
      </c>
      <c r="O652" s="8">
        <v>20905</v>
      </c>
      <c r="P652" s="8">
        <v>19353</v>
      </c>
      <c r="Q652" s="8">
        <v>1552</v>
      </c>
    </row>
    <row r="653" spans="13:17" x14ac:dyDescent="0.3">
      <c r="M653" s="54">
        <v>43943</v>
      </c>
      <c r="N653" s="8" t="s">
        <v>29</v>
      </c>
      <c r="O653" s="8">
        <v>22664</v>
      </c>
      <c r="P653" s="8">
        <v>21077</v>
      </c>
      <c r="Q653" s="8">
        <v>1587</v>
      </c>
    </row>
    <row r="654" spans="13:17" x14ac:dyDescent="0.3">
      <c r="M654" s="54">
        <v>43944</v>
      </c>
      <c r="N654" s="8" t="s">
        <v>29</v>
      </c>
      <c r="O654" s="8">
        <v>24548</v>
      </c>
      <c r="P654" s="8">
        <v>22861</v>
      </c>
      <c r="Q654" s="8">
        <v>1687</v>
      </c>
    </row>
    <row r="655" spans="13:17" x14ac:dyDescent="0.3">
      <c r="M655" s="54">
        <v>43945</v>
      </c>
      <c r="N655" s="8" t="s">
        <v>29</v>
      </c>
      <c r="O655" s="8">
        <v>26233</v>
      </c>
      <c r="P655" s="8">
        <v>24387</v>
      </c>
      <c r="Q655" s="8">
        <v>1846</v>
      </c>
    </row>
    <row r="656" spans="13:17" x14ac:dyDescent="0.3">
      <c r="M656" s="54">
        <v>43946</v>
      </c>
      <c r="N656" s="8" t="s">
        <v>29</v>
      </c>
      <c r="O656" s="8">
        <v>27866</v>
      </c>
      <c r="P656" s="8">
        <v>25921</v>
      </c>
      <c r="Q656" s="8">
        <v>1945</v>
      </c>
    </row>
    <row r="657" spans="13:17" x14ac:dyDescent="0.3">
      <c r="M657" s="54">
        <v>43947</v>
      </c>
      <c r="N657" s="8" t="s">
        <v>29</v>
      </c>
      <c r="O657" s="8">
        <v>25232</v>
      </c>
      <c r="P657" s="8">
        <v>21716</v>
      </c>
      <c r="Q657" s="8">
        <v>2090</v>
      </c>
    </row>
    <row r="658" spans="13:17" x14ac:dyDescent="0.3">
      <c r="M658" s="54">
        <v>43948</v>
      </c>
      <c r="N658" s="8" t="s">
        <v>29</v>
      </c>
      <c r="O658" s="8">
        <v>27009</v>
      </c>
      <c r="P658" s="8">
        <v>23500</v>
      </c>
      <c r="Q658" s="8">
        <v>2165</v>
      </c>
    </row>
    <row r="659" spans="13:17" x14ac:dyDescent="0.3">
      <c r="M659" s="54">
        <v>43949</v>
      </c>
      <c r="N659" s="8" t="s">
        <v>29</v>
      </c>
      <c r="O659" s="8">
        <v>31060</v>
      </c>
      <c r="P659" s="8">
        <v>26159</v>
      </c>
      <c r="Q659" s="8">
        <v>2387</v>
      </c>
    </row>
    <row r="660" spans="13:17" x14ac:dyDescent="0.3">
      <c r="M660" s="54">
        <v>43950</v>
      </c>
      <c r="N660" s="8" t="s">
        <v>29</v>
      </c>
      <c r="O660" s="8">
        <v>33837</v>
      </c>
      <c r="P660" s="8">
        <v>29261</v>
      </c>
      <c r="Q660" s="8">
        <v>2560</v>
      </c>
    </row>
    <row r="661" spans="13:17" x14ac:dyDescent="0.3">
      <c r="M661" s="54">
        <v>43951</v>
      </c>
      <c r="N661" s="8" t="s">
        <v>29</v>
      </c>
      <c r="O661" s="8">
        <v>41712</v>
      </c>
      <c r="P661" s="8">
        <v>29816</v>
      </c>
      <c r="Q661" s="8">
        <v>2625</v>
      </c>
    </row>
    <row r="662" spans="13:17" x14ac:dyDescent="0.3">
      <c r="M662" s="54">
        <v>43952</v>
      </c>
      <c r="N662" s="8" t="s">
        <v>29</v>
      </c>
      <c r="O662" s="8">
        <v>44116</v>
      </c>
      <c r="P662" s="8">
        <v>39353</v>
      </c>
      <c r="Q662" s="8">
        <v>2715</v>
      </c>
    </row>
    <row r="663" spans="13:17" x14ac:dyDescent="0.3">
      <c r="M663" s="54">
        <v>43953</v>
      </c>
      <c r="N663" s="8" t="s">
        <v>29</v>
      </c>
      <c r="O663" s="8">
        <v>46578</v>
      </c>
      <c r="P663" s="8">
        <v>41460</v>
      </c>
      <c r="Q663" s="8">
        <v>2788</v>
      </c>
    </row>
    <row r="664" spans="13:17" x14ac:dyDescent="0.3">
      <c r="M664" s="54">
        <v>43954</v>
      </c>
      <c r="N664" s="8" t="s">
        <v>29</v>
      </c>
      <c r="O664" s="8">
        <v>49186</v>
      </c>
      <c r="P664" s="8">
        <v>43937</v>
      </c>
      <c r="Q664" s="8">
        <v>2837</v>
      </c>
    </row>
    <row r="665" spans="13:17" x14ac:dyDescent="0.3">
      <c r="M665" s="54">
        <v>43955</v>
      </c>
      <c r="N665" s="8" t="s">
        <v>29</v>
      </c>
      <c r="O665" s="8">
        <v>52095</v>
      </c>
      <c r="P665" s="8">
        <v>46634</v>
      </c>
      <c r="Q665" s="8">
        <v>2942</v>
      </c>
    </row>
    <row r="666" spans="13:17" x14ac:dyDescent="0.3">
      <c r="M666" s="54">
        <v>43956</v>
      </c>
      <c r="N666" s="8" t="s">
        <v>29</v>
      </c>
      <c r="O666" s="8">
        <v>54595</v>
      </c>
      <c r="P666" s="8">
        <v>48931</v>
      </c>
      <c r="Q666" s="8">
        <v>3049</v>
      </c>
    </row>
    <row r="667" spans="13:17" x14ac:dyDescent="0.3">
      <c r="M667" s="54">
        <v>43957</v>
      </c>
      <c r="N667" s="8" t="s">
        <v>29</v>
      </c>
      <c r="O667" s="8">
        <v>54595</v>
      </c>
      <c r="P667" s="8">
        <v>51479</v>
      </c>
      <c r="Q667" s="8">
        <v>3138</v>
      </c>
    </row>
    <row r="668" spans="13:17" x14ac:dyDescent="0.3">
      <c r="M668" s="54">
        <v>43958</v>
      </c>
      <c r="N668" s="8" t="s">
        <v>29</v>
      </c>
      <c r="O668" s="8">
        <v>61020</v>
      </c>
      <c r="P668" s="8">
        <v>55002</v>
      </c>
      <c r="Q668" s="8">
        <v>3252</v>
      </c>
    </row>
    <row r="669" spans="13:17" x14ac:dyDescent="0.3">
      <c r="M669" s="54">
        <v>43959</v>
      </c>
      <c r="N669" s="8" t="s">
        <v>29</v>
      </c>
      <c r="O669" s="8">
        <v>63705</v>
      </c>
      <c r="P669" s="8">
        <v>57528</v>
      </c>
      <c r="Q669" s="8">
        <v>3341</v>
      </c>
    </row>
    <row r="670" spans="13:17" x14ac:dyDescent="0.3">
      <c r="M670" s="54">
        <v>43960</v>
      </c>
      <c r="N670" s="8" t="s">
        <v>29</v>
      </c>
      <c r="O670" s="8">
        <v>68010</v>
      </c>
      <c r="P670" s="8">
        <v>61629</v>
      </c>
      <c r="Q670" s="8">
        <v>3457</v>
      </c>
    </row>
    <row r="671" spans="13:17" x14ac:dyDescent="0.3">
      <c r="M671" s="54">
        <v>43961</v>
      </c>
      <c r="N671" s="8" t="s">
        <v>29</v>
      </c>
      <c r="O671" s="8">
        <v>72069</v>
      </c>
      <c r="P671" s="8">
        <v>65436</v>
      </c>
      <c r="Q671" s="8">
        <v>3614</v>
      </c>
    </row>
    <row r="672" spans="13:17" x14ac:dyDescent="0.3">
      <c r="M672" s="54">
        <v>43962</v>
      </c>
      <c r="N672" s="8" t="s">
        <v>29</v>
      </c>
      <c r="O672" s="8">
        <v>76039</v>
      </c>
      <c r="P672" s="8">
        <v>69187</v>
      </c>
      <c r="Q672" s="8">
        <v>3785</v>
      </c>
    </row>
    <row r="673" spans="13:17" x14ac:dyDescent="0.3">
      <c r="M673" s="54">
        <v>43963</v>
      </c>
      <c r="N673" s="8" t="s">
        <v>29</v>
      </c>
      <c r="O673" s="8">
        <v>80885</v>
      </c>
      <c r="P673" s="8">
        <v>73761</v>
      </c>
      <c r="Q673" s="8">
        <v>3986</v>
      </c>
    </row>
    <row r="674" spans="13:17" x14ac:dyDescent="0.3">
      <c r="M674" s="54">
        <v>43964</v>
      </c>
      <c r="N674" s="8" t="s">
        <v>29</v>
      </c>
      <c r="O674" s="8">
        <v>85903</v>
      </c>
      <c r="P674" s="8">
        <v>77738</v>
      </c>
      <c r="Q674" s="8">
        <v>4173</v>
      </c>
    </row>
    <row r="675" spans="13:17" x14ac:dyDescent="0.3">
      <c r="M675" s="54">
        <v>43965</v>
      </c>
      <c r="N675" s="8" t="s">
        <v>29</v>
      </c>
      <c r="O675" s="8">
        <v>89760</v>
      </c>
      <c r="P675" s="8">
        <v>82028</v>
      </c>
      <c r="Q675" s="8">
        <v>4426</v>
      </c>
    </row>
    <row r="676" spans="13:17" x14ac:dyDescent="0.3">
      <c r="M676" s="54">
        <v>43966</v>
      </c>
      <c r="N676" s="8" t="s">
        <v>29</v>
      </c>
      <c r="O676" s="8">
        <v>93849</v>
      </c>
      <c r="P676" s="8">
        <v>85879</v>
      </c>
      <c r="Q676" s="8">
        <v>4595</v>
      </c>
    </row>
    <row r="677" spans="13:17" x14ac:dyDescent="0.3">
      <c r="M677" s="54">
        <v>43967</v>
      </c>
      <c r="N677" s="8" t="s">
        <v>29</v>
      </c>
      <c r="O677" s="8">
        <v>99677</v>
      </c>
      <c r="P677" s="8">
        <v>91393</v>
      </c>
      <c r="Q677" s="8">
        <v>4790</v>
      </c>
    </row>
    <row r="678" spans="13:17" x14ac:dyDescent="0.3">
      <c r="M678" s="54">
        <v>43968</v>
      </c>
      <c r="N678" s="8" t="s">
        <v>29</v>
      </c>
      <c r="O678" s="8">
        <v>103898</v>
      </c>
      <c r="P678" s="8">
        <v>95355</v>
      </c>
      <c r="Q678" s="8">
        <v>4977</v>
      </c>
    </row>
    <row r="679" spans="13:17" x14ac:dyDescent="0.3">
      <c r="M679" s="54">
        <v>43969</v>
      </c>
      <c r="N679" s="8" t="s">
        <v>29</v>
      </c>
      <c r="O679" s="8">
        <v>112168</v>
      </c>
      <c r="P679" s="8">
        <v>100469</v>
      </c>
      <c r="Q679" s="8">
        <v>5236</v>
      </c>
    </row>
    <row r="680" spans="13:17" x14ac:dyDescent="0.3">
      <c r="M680" s="54">
        <v>43970</v>
      </c>
      <c r="N680" s="8" t="s">
        <v>29</v>
      </c>
      <c r="O680" s="8">
        <v>116473</v>
      </c>
      <c r="P680" s="8">
        <v>104348</v>
      </c>
      <c r="Q680" s="8">
        <v>5465</v>
      </c>
    </row>
    <row r="681" spans="13:17" x14ac:dyDescent="0.3">
      <c r="M681" s="54">
        <v>43971</v>
      </c>
      <c r="N681" s="8" t="s">
        <v>29</v>
      </c>
      <c r="O681" s="8">
        <v>120737</v>
      </c>
      <c r="P681" s="8">
        <v>108744</v>
      </c>
      <c r="Q681" s="8">
        <v>5735</v>
      </c>
    </row>
    <row r="682" spans="13:17" x14ac:dyDescent="0.3">
      <c r="M682" s="54">
        <v>43926</v>
      </c>
      <c r="N682" s="8" t="s">
        <v>30</v>
      </c>
      <c r="O682" s="8">
        <v>16008</v>
      </c>
      <c r="P682" s="8">
        <v>14837</v>
      </c>
      <c r="Q682" s="8">
        <f>P682-R682</f>
        <v>14837</v>
      </c>
    </row>
    <row r="683" spans="13:17" x14ac:dyDescent="0.3">
      <c r="M683" s="54">
        <v>43927</v>
      </c>
      <c r="N683" s="8" t="s">
        <v>30</v>
      </c>
      <c r="O683" s="8">
        <v>17563</v>
      </c>
      <c r="P683" s="8">
        <v>15808</v>
      </c>
      <c r="Q683" s="8">
        <v>868</v>
      </c>
    </row>
    <row r="684" spans="13:17" x14ac:dyDescent="0.3">
      <c r="M684" s="54">
        <v>43928</v>
      </c>
      <c r="N684" s="8" t="s">
        <v>30</v>
      </c>
      <c r="O684" s="8">
        <v>20877</v>
      </c>
      <c r="P684" s="8">
        <v>19290</v>
      </c>
      <c r="Q684" s="8">
        <v>1018</v>
      </c>
    </row>
    <row r="685" spans="13:17" x14ac:dyDescent="0.3">
      <c r="M685" s="54">
        <v>43930</v>
      </c>
      <c r="N685" s="8" t="s">
        <v>30</v>
      </c>
      <c r="O685" s="8">
        <v>20877</v>
      </c>
      <c r="P685" s="8">
        <v>19290</v>
      </c>
      <c r="Q685" s="8">
        <v>868</v>
      </c>
    </row>
    <row r="686" spans="13:17" x14ac:dyDescent="0.3">
      <c r="M686" s="54">
        <v>43931</v>
      </c>
      <c r="N686" s="8" t="s">
        <v>30</v>
      </c>
      <c r="O686" s="8">
        <v>30000</v>
      </c>
      <c r="P686" s="8">
        <v>28865</v>
      </c>
      <c r="Q686" s="8">
        <v>1135</v>
      </c>
    </row>
    <row r="687" spans="13:17" x14ac:dyDescent="0.3">
      <c r="M687" s="54">
        <v>43932</v>
      </c>
      <c r="N687" s="8" t="s">
        <v>30</v>
      </c>
      <c r="O687" s="8">
        <v>31841</v>
      </c>
      <c r="P687" s="8">
        <v>30477</v>
      </c>
      <c r="Q687" s="8">
        <v>1761</v>
      </c>
    </row>
    <row r="688" spans="13:17" x14ac:dyDescent="0.3">
      <c r="M688" s="54">
        <v>43933</v>
      </c>
      <c r="N688" s="8" t="s">
        <v>30</v>
      </c>
      <c r="O688" s="8">
        <v>35668</v>
      </c>
      <c r="P688" s="8">
        <v>34094</v>
      </c>
      <c r="Q688" s="8">
        <v>1761</v>
      </c>
    </row>
    <row r="689" spans="13:17" x14ac:dyDescent="0.3">
      <c r="M689" s="54">
        <v>43934</v>
      </c>
      <c r="N689" s="8" t="s">
        <v>30</v>
      </c>
      <c r="O689" s="8">
        <v>39725</v>
      </c>
      <c r="P689" s="8">
        <v>37964</v>
      </c>
      <c r="Q689" s="8">
        <v>1996</v>
      </c>
    </row>
    <row r="690" spans="13:17" x14ac:dyDescent="0.3">
      <c r="M690" s="54">
        <v>43935</v>
      </c>
      <c r="N690" s="8" t="s">
        <v>30</v>
      </c>
      <c r="O690" s="8">
        <v>41071</v>
      </c>
      <c r="P690" s="8">
        <v>39089</v>
      </c>
      <c r="Q690" s="8">
        <v>2340</v>
      </c>
    </row>
    <row r="691" spans="13:17" x14ac:dyDescent="0.3">
      <c r="M691" s="54">
        <v>43936</v>
      </c>
      <c r="N691" s="8" t="s">
        <v>30</v>
      </c>
      <c r="O691" s="8">
        <v>45142</v>
      </c>
      <c r="P691" s="8">
        <v>42808</v>
      </c>
      <c r="Q691" s="8">
        <v>2690</v>
      </c>
    </row>
    <row r="692" spans="13:17" x14ac:dyDescent="0.3">
      <c r="M692" s="54">
        <v>43937</v>
      </c>
      <c r="N692" s="8" t="s">
        <v>30</v>
      </c>
      <c r="O692" s="8">
        <v>50882</v>
      </c>
      <c r="P692" s="8">
        <v>48198</v>
      </c>
      <c r="Q692" s="8">
        <v>2916</v>
      </c>
    </row>
    <row r="693" spans="13:17" x14ac:dyDescent="0.3">
      <c r="M693" s="54">
        <v>43938</v>
      </c>
      <c r="N693" s="8" t="s">
        <v>30</v>
      </c>
      <c r="O693" s="8">
        <v>55678</v>
      </c>
      <c r="P693" s="8">
        <v>52762</v>
      </c>
      <c r="Q693" s="8">
        <v>3204</v>
      </c>
    </row>
    <row r="694" spans="13:17" x14ac:dyDescent="0.3">
      <c r="M694" s="54">
        <v>43939</v>
      </c>
      <c r="N694" s="8" t="s">
        <v>30</v>
      </c>
      <c r="O694" s="8">
        <v>60166</v>
      </c>
      <c r="P694" s="8">
        <v>56964</v>
      </c>
      <c r="Q694" s="8">
        <v>3323</v>
      </c>
    </row>
    <row r="695" spans="13:17" x14ac:dyDescent="0.3">
      <c r="M695" s="54">
        <v>43940</v>
      </c>
      <c r="N695" s="8" t="s">
        <v>30</v>
      </c>
      <c r="O695" s="8">
        <v>66796</v>
      </c>
      <c r="P695" s="8">
        <v>63476</v>
      </c>
      <c r="Q695" s="8">
        <v>3651</v>
      </c>
    </row>
    <row r="696" spans="13:17" x14ac:dyDescent="0.3">
      <c r="M696" s="54">
        <v>43941</v>
      </c>
      <c r="N696" s="8" t="s">
        <v>30</v>
      </c>
      <c r="O696" s="8">
        <v>71321</v>
      </c>
      <c r="P696" s="8">
        <v>67673</v>
      </c>
      <c r="Q696" s="8">
        <v>4204</v>
      </c>
    </row>
    <row r="697" spans="13:17" x14ac:dyDescent="0.3">
      <c r="M697" s="54">
        <v>43942</v>
      </c>
      <c r="N697" s="8" t="s">
        <v>30</v>
      </c>
      <c r="O697" s="8">
        <v>75838</v>
      </c>
      <c r="P697" s="8">
        <v>71638</v>
      </c>
      <c r="Q697" s="8">
        <v>4676</v>
      </c>
    </row>
    <row r="698" spans="13:17" x14ac:dyDescent="0.3">
      <c r="M698" s="54">
        <v>43943</v>
      </c>
      <c r="N698" s="8" t="s">
        <v>30</v>
      </c>
      <c r="O698" s="8">
        <v>82304</v>
      </c>
      <c r="P698" s="8">
        <v>77638</v>
      </c>
      <c r="Q698" s="8">
        <v>5229</v>
      </c>
    </row>
    <row r="699" spans="13:17" x14ac:dyDescent="0.3">
      <c r="M699" s="54">
        <v>43944</v>
      </c>
      <c r="N699" s="8" t="s">
        <v>30</v>
      </c>
      <c r="O699" s="8">
        <v>89197</v>
      </c>
      <c r="P699" s="8">
        <v>83979</v>
      </c>
      <c r="Q699" s="8">
        <v>5218</v>
      </c>
    </row>
    <row r="700" spans="13:17" x14ac:dyDescent="0.3">
      <c r="M700" s="54">
        <v>43945</v>
      </c>
      <c r="N700" s="8" t="s">
        <v>30</v>
      </c>
      <c r="O700" s="8">
        <v>95210</v>
      </c>
      <c r="P700" s="8">
        <v>89561</v>
      </c>
      <c r="Q700" s="8">
        <v>6427</v>
      </c>
    </row>
    <row r="701" spans="13:17" x14ac:dyDescent="0.3">
      <c r="M701" s="54">
        <v>43946</v>
      </c>
      <c r="N701" s="8" t="s">
        <v>30</v>
      </c>
      <c r="O701" s="8">
        <v>100912</v>
      </c>
      <c r="P701" s="8">
        <v>94485</v>
      </c>
      <c r="Q701" s="8">
        <v>6817</v>
      </c>
    </row>
    <row r="702" spans="13:17" x14ac:dyDescent="0.3">
      <c r="M702" s="54">
        <v>43947</v>
      </c>
      <c r="N702" s="8" t="s">
        <v>30</v>
      </c>
      <c r="O702" s="8">
        <v>107979</v>
      </c>
      <c r="P702" s="8">
        <v>101162</v>
      </c>
      <c r="Q702" s="8">
        <v>7928</v>
      </c>
    </row>
    <row r="703" spans="13:17" x14ac:dyDescent="0.3">
      <c r="M703" s="54">
        <v>43948</v>
      </c>
      <c r="N703" s="8" t="s">
        <v>30</v>
      </c>
      <c r="O703" s="8">
        <v>115147</v>
      </c>
      <c r="P703" s="8">
        <v>107519</v>
      </c>
      <c r="Q703" s="8">
        <v>8068</v>
      </c>
    </row>
    <row r="704" spans="13:17" x14ac:dyDescent="0.3">
      <c r="M704" s="54">
        <v>43949</v>
      </c>
      <c r="N704" s="8" t="s">
        <v>30</v>
      </c>
      <c r="O704" s="8">
        <v>120620</v>
      </c>
      <c r="P704" s="8">
        <v>112552</v>
      </c>
      <c r="Q704" s="8">
        <v>8590</v>
      </c>
    </row>
    <row r="705" spans="13:17" x14ac:dyDescent="0.3">
      <c r="M705" s="54">
        <v>43950</v>
      </c>
      <c r="N705" s="8" t="s">
        <v>30</v>
      </c>
      <c r="O705" s="8">
        <v>128726</v>
      </c>
      <c r="P705" s="8">
        <v>120136</v>
      </c>
      <c r="Q705" s="8">
        <v>9318</v>
      </c>
    </row>
    <row r="706" spans="13:17" x14ac:dyDescent="0.3">
      <c r="M706" s="54">
        <v>43951</v>
      </c>
      <c r="N706" s="8" t="s">
        <v>30</v>
      </c>
      <c r="O706" s="8">
        <v>135694</v>
      </c>
      <c r="P706" s="8">
        <v>126376</v>
      </c>
      <c r="Q706" s="8">
        <v>9915</v>
      </c>
    </row>
    <row r="707" spans="13:17" x14ac:dyDescent="0.3">
      <c r="M707" s="54">
        <v>43952</v>
      </c>
      <c r="N707" s="8" t="s">
        <v>30</v>
      </c>
      <c r="O707" s="8">
        <v>144159</v>
      </c>
      <c r="P707" s="8">
        <v>134244</v>
      </c>
      <c r="Q707" s="8">
        <v>10498</v>
      </c>
    </row>
    <row r="708" spans="13:17" x14ac:dyDescent="0.3">
      <c r="M708" s="54">
        <v>43953</v>
      </c>
      <c r="N708" s="8" t="s">
        <v>30</v>
      </c>
      <c r="O708" s="8">
        <v>151085</v>
      </c>
      <c r="P708" s="8">
        <v>140587</v>
      </c>
      <c r="Q708" s="8">
        <v>11506</v>
      </c>
    </row>
    <row r="709" spans="13:17" x14ac:dyDescent="0.3">
      <c r="M709" s="54">
        <v>43954</v>
      </c>
      <c r="N709" s="8" t="s">
        <v>30</v>
      </c>
      <c r="O709" s="8">
        <v>159754</v>
      </c>
      <c r="P709" s="8">
        <v>148248</v>
      </c>
      <c r="Q709" s="8">
        <v>12296</v>
      </c>
    </row>
    <row r="710" spans="13:17" x14ac:dyDescent="0.3">
      <c r="M710" s="54">
        <v>43955</v>
      </c>
      <c r="N710" s="8" t="s">
        <v>30</v>
      </c>
      <c r="O710" s="8">
        <v>168374</v>
      </c>
      <c r="P710" s="8">
        <v>156078</v>
      </c>
      <c r="Q710" s="8">
        <v>12974</v>
      </c>
    </row>
    <row r="711" spans="13:17" x14ac:dyDescent="0.3">
      <c r="M711" s="54">
        <v>43956</v>
      </c>
      <c r="N711" s="8" t="s">
        <v>30</v>
      </c>
      <c r="O711" s="8">
        <v>175323</v>
      </c>
      <c r="P711" s="8">
        <v>162349</v>
      </c>
      <c r="Q711" s="8">
        <v>14541</v>
      </c>
    </row>
    <row r="712" spans="13:17" x14ac:dyDescent="0.3">
      <c r="M712" s="54">
        <v>43957</v>
      </c>
      <c r="N712" s="8" t="s">
        <v>30</v>
      </c>
      <c r="O712" s="8">
        <v>181746</v>
      </c>
      <c r="P712" s="8">
        <v>167205</v>
      </c>
      <c r="Q712" s="8">
        <v>15525</v>
      </c>
    </row>
    <row r="713" spans="13:17" x14ac:dyDescent="0.3">
      <c r="M713" s="54">
        <v>43958</v>
      </c>
      <c r="N713" s="8" t="s">
        <v>30</v>
      </c>
      <c r="O713" s="8">
        <v>189220</v>
      </c>
      <c r="P713" s="8">
        <v>173838</v>
      </c>
      <c r="Q713" s="8">
        <v>16758</v>
      </c>
    </row>
    <row r="714" spans="13:17" x14ac:dyDescent="0.3">
      <c r="M714" s="54">
        <v>43959</v>
      </c>
      <c r="N714" s="8" t="s">
        <v>30</v>
      </c>
      <c r="O714" s="8">
        <v>200477</v>
      </c>
      <c r="P714" s="8">
        <v>183862</v>
      </c>
      <c r="Q714" s="8">
        <v>17974</v>
      </c>
    </row>
    <row r="715" spans="13:17" x14ac:dyDescent="0.3">
      <c r="M715" s="54">
        <v>43960</v>
      </c>
      <c r="N715" s="8" t="s">
        <v>30</v>
      </c>
      <c r="O715" s="8">
        <v>210174</v>
      </c>
      <c r="P715" s="8">
        <v>192197</v>
      </c>
      <c r="Q715" s="8">
        <v>19063</v>
      </c>
    </row>
    <row r="716" spans="13:17" x14ac:dyDescent="0.3">
      <c r="M716" s="54">
        <v>43961</v>
      </c>
      <c r="N716" s="8" t="s">
        <v>30</v>
      </c>
      <c r="O716" s="8">
        <v>225524</v>
      </c>
      <c r="P716" s="8">
        <v>206481</v>
      </c>
      <c r="Q716" s="8">
        <v>20228</v>
      </c>
    </row>
    <row r="717" spans="13:17" x14ac:dyDescent="0.3">
      <c r="M717" s="54">
        <v>43962</v>
      </c>
      <c r="N717" s="8" t="s">
        <v>30</v>
      </c>
      <c r="O717" s="8">
        <v>218914</v>
      </c>
      <c r="P717" s="8">
        <v>193457</v>
      </c>
      <c r="Q717" s="8">
        <v>23401</v>
      </c>
    </row>
    <row r="718" spans="13:17" x14ac:dyDescent="0.3">
      <c r="M718" s="54">
        <v>43963</v>
      </c>
      <c r="N718" s="8" t="s">
        <v>30</v>
      </c>
      <c r="O718" s="8">
        <v>222284</v>
      </c>
      <c r="P718" s="8">
        <v>196165</v>
      </c>
      <c r="Q718" s="8">
        <v>23401</v>
      </c>
    </row>
    <row r="719" spans="13:17" x14ac:dyDescent="0.3">
      <c r="M719" s="54">
        <v>43964</v>
      </c>
      <c r="N719" s="8" t="s">
        <v>30</v>
      </c>
      <c r="O719" s="8">
        <v>231061</v>
      </c>
      <c r="P719" s="8">
        <v>203536</v>
      </c>
      <c r="Q719" s="8">
        <v>24427</v>
      </c>
    </row>
    <row r="720" spans="13:17" x14ac:dyDescent="0.3">
      <c r="M720" s="54">
        <v>43965</v>
      </c>
      <c r="N720" s="8" t="s">
        <v>30</v>
      </c>
      <c r="O720" s="8">
        <v>240482</v>
      </c>
      <c r="P720" s="8">
        <v>211082</v>
      </c>
      <c r="Q720" s="8">
        <v>25922</v>
      </c>
    </row>
    <row r="721" spans="13:17" x14ac:dyDescent="0.3">
      <c r="M721" s="54">
        <v>43966</v>
      </c>
      <c r="N721" s="8" t="s">
        <v>30</v>
      </c>
      <c r="O721" s="8">
        <v>250898</v>
      </c>
      <c r="P721" s="8">
        <v>219635</v>
      </c>
      <c r="Q721" s="8">
        <v>27524</v>
      </c>
    </row>
    <row r="722" spans="13:17" x14ac:dyDescent="0.3">
      <c r="M722" s="54">
        <v>43967</v>
      </c>
      <c r="N722" s="8" t="s">
        <v>30</v>
      </c>
      <c r="O722" s="8">
        <v>261815</v>
      </c>
      <c r="P722" s="8">
        <v>228956</v>
      </c>
      <c r="Q722" s="8">
        <v>29100</v>
      </c>
    </row>
    <row r="723" spans="13:17" x14ac:dyDescent="0.3">
      <c r="M723" s="54">
        <v>43968</v>
      </c>
      <c r="N723" s="8" t="s">
        <v>30</v>
      </c>
      <c r="O723" s="8">
        <v>274040</v>
      </c>
      <c r="P723" s="8">
        <v>238476</v>
      </c>
      <c r="Q723" s="8">
        <v>30706</v>
      </c>
    </row>
    <row r="724" spans="13:17" x14ac:dyDescent="0.3">
      <c r="M724" s="54">
        <v>43969</v>
      </c>
      <c r="N724" s="8" t="s">
        <v>30</v>
      </c>
      <c r="O724" s="8">
        <v>282437</v>
      </c>
      <c r="P724" s="8">
        <v>245512</v>
      </c>
      <c r="Q724" s="8">
        <v>33053</v>
      </c>
    </row>
    <row r="725" spans="13:17" x14ac:dyDescent="0.3">
      <c r="M725" s="54">
        <v>43970</v>
      </c>
      <c r="N725" s="8" t="s">
        <v>30</v>
      </c>
      <c r="O725" s="8">
        <v>294272</v>
      </c>
      <c r="P725" s="8">
        <v>255065</v>
      </c>
      <c r="Q725" s="8">
        <v>35058</v>
      </c>
    </row>
    <row r="726" spans="13:17" x14ac:dyDescent="0.3">
      <c r="M726" s="54">
        <v>43971</v>
      </c>
      <c r="N726" s="8" t="s">
        <v>30</v>
      </c>
      <c r="O726" s="8">
        <v>307535</v>
      </c>
      <c r="P726" s="8">
        <v>265872</v>
      </c>
      <c r="Q726" s="8">
        <v>37136</v>
      </c>
    </row>
    <row r="727" spans="13:17" x14ac:dyDescent="0.3">
      <c r="M727" s="54">
        <v>43935</v>
      </c>
      <c r="N727" s="8" t="s">
        <v>31</v>
      </c>
      <c r="O727" s="8">
        <v>276</v>
      </c>
      <c r="P727" s="8">
        <f t="shared" ref="P727:P740" si="8">O727-Q727</f>
        <v>274</v>
      </c>
      <c r="Q727" s="8">
        <v>2</v>
      </c>
    </row>
    <row r="728" spans="13:17" x14ac:dyDescent="0.3">
      <c r="M728" s="54">
        <v>43938</v>
      </c>
      <c r="N728" s="8" t="s">
        <v>31</v>
      </c>
      <c r="O728" s="8">
        <v>311</v>
      </c>
      <c r="P728" s="8">
        <f t="shared" si="8"/>
        <v>309</v>
      </c>
      <c r="Q728" s="8">
        <v>2</v>
      </c>
    </row>
    <row r="729" spans="13:17" x14ac:dyDescent="0.3">
      <c r="M729" s="54">
        <v>43945</v>
      </c>
      <c r="N729" s="8" t="s">
        <v>31</v>
      </c>
      <c r="O729" s="8">
        <v>402</v>
      </c>
      <c r="P729" s="8">
        <f t="shared" si="8"/>
        <v>400</v>
      </c>
      <c r="Q729" s="8">
        <v>2</v>
      </c>
    </row>
    <row r="730" spans="13:17" x14ac:dyDescent="0.3">
      <c r="M730" s="54">
        <v>43946</v>
      </c>
      <c r="N730" s="8" t="s">
        <v>31</v>
      </c>
      <c r="O730" s="8">
        <v>416</v>
      </c>
      <c r="P730" s="8">
        <f t="shared" si="8"/>
        <v>414</v>
      </c>
      <c r="Q730" s="8">
        <v>2</v>
      </c>
    </row>
    <row r="731" spans="13:17" x14ac:dyDescent="0.3">
      <c r="M731" s="54">
        <v>43951</v>
      </c>
      <c r="N731" s="8" t="s">
        <v>31</v>
      </c>
      <c r="O731" s="8">
        <v>459</v>
      </c>
      <c r="P731" s="8">
        <f t="shared" si="8"/>
        <v>457</v>
      </c>
      <c r="Q731" s="8">
        <v>2</v>
      </c>
    </row>
    <row r="732" spans="13:17" x14ac:dyDescent="0.3">
      <c r="M732" s="54">
        <v>43952</v>
      </c>
      <c r="N732" s="8" t="s">
        <v>31</v>
      </c>
      <c r="O732" s="8">
        <v>461</v>
      </c>
      <c r="P732" s="8">
        <f t="shared" si="8"/>
        <v>459</v>
      </c>
      <c r="Q732" s="8">
        <v>2</v>
      </c>
    </row>
    <row r="733" spans="13:17" x14ac:dyDescent="0.3">
      <c r="M733" s="54">
        <v>43953</v>
      </c>
      <c r="N733" s="8" t="s">
        <v>31</v>
      </c>
      <c r="O733" s="8">
        <v>468</v>
      </c>
      <c r="P733" s="8">
        <f t="shared" si="8"/>
        <v>466</v>
      </c>
      <c r="Q733" s="8">
        <v>2</v>
      </c>
    </row>
    <row r="734" spans="13:17" x14ac:dyDescent="0.3">
      <c r="M734" s="54">
        <v>43955</v>
      </c>
      <c r="N734" s="8" t="s">
        <v>31</v>
      </c>
      <c r="O734" s="8">
        <v>571</v>
      </c>
      <c r="P734" s="8">
        <f t="shared" si="8"/>
        <v>569</v>
      </c>
      <c r="Q734" s="8">
        <v>2</v>
      </c>
    </row>
    <row r="735" spans="13:17" x14ac:dyDescent="0.3">
      <c r="M735" s="54">
        <v>43958</v>
      </c>
      <c r="N735" s="8" t="s">
        <v>31</v>
      </c>
      <c r="O735" s="8">
        <v>684</v>
      </c>
      <c r="P735" s="8">
        <f t="shared" si="8"/>
        <v>682</v>
      </c>
      <c r="Q735" s="8">
        <v>2</v>
      </c>
    </row>
    <row r="736" spans="13:17" x14ac:dyDescent="0.3">
      <c r="M736" s="54">
        <v>43959</v>
      </c>
      <c r="N736" s="8" t="s">
        <v>31</v>
      </c>
      <c r="O736" s="8">
        <v>756</v>
      </c>
      <c r="P736" s="8">
        <f t="shared" si="8"/>
        <v>754</v>
      </c>
      <c r="Q736" s="8">
        <v>2</v>
      </c>
    </row>
    <row r="737" spans="13:17" x14ac:dyDescent="0.3">
      <c r="M737" s="54">
        <v>43960</v>
      </c>
      <c r="N737" s="8" t="s">
        <v>31</v>
      </c>
      <c r="O737" s="8">
        <v>865</v>
      </c>
      <c r="P737" s="8">
        <f t="shared" si="8"/>
        <v>863</v>
      </c>
      <c r="Q737" s="8">
        <v>2</v>
      </c>
    </row>
    <row r="738" spans="13:17" x14ac:dyDescent="0.3">
      <c r="M738" s="54">
        <v>43961</v>
      </c>
      <c r="N738" s="8" t="s">
        <v>31</v>
      </c>
      <c r="O738" s="8">
        <v>1096</v>
      </c>
      <c r="P738" s="8">
        <f t="shared" si="8"/>
        <v>1094</v>
      </c>
      <c r="Q738" s="8">
        <v>2</v>
      </c>
    </row>
    <row r="739" spans="13:17" x14ac:dyDescent="0.3">
      <c r="M739" s="54">
        <v>43962</v>
      </c>
      <c r="N739" s="8" t="s">
        <v>31</v>
      </c>
      <c r="O739" s="8">
        <v>1337</v>
      </c>
      <c r="P739" s="8">
        <f t="shared" si="8"/>
        <v>1335</v>
      </c>
      <c r="Q739" s="8">
        <v>2</v>
      </c>
    </row>
    <row r="740" spans="13:17" x14ac:dyDescent="0.3">
      <c r="M740" s="54">
        <v>43964</v>
      </c>
      <c r="N740" s="8" t="s">
        <v>31</v>
      </c>
      <c r="O740" s="8">
        <v>1706</v>
      </c>
      <c r="P740" s="8">
        <f t="shared" si="8"/>
        <v>1704</v>
      </c>
      <c r="Q740" s="8">
        <v>2</v>
      </c>
    </row>
    <row r="741" spans="13:17" x14ac:dyDescent="0.3">
      <c r="M741" s="54">
        <v>43877</v>
      </c>
      <c r="N741" s="8" t="s">
        <v>32</v>
      </c>
      <c r="O741" s="8">
        <v>552</v>
      </c>
      <c r="P741" s="8">
        <v>299</v>
      </c>
      <c r="Q741" s="8">
        <v>7</v>
      </c>
    </row>
    <row r="742" spans="13:17" x14ac:dyDescent="0.3">
      <c r="M742" s="54">
        <v>43938</v>
      </c>
      <c r="N742" s="8" t="s">
        <v>32</v>
      </c>
      <c r="O742" s="8">
        <v>617</v>
      </c>
      <c r="P742" s="8">
        <v>541</v>
      </c>
      <c r="Q742" s="8">
        <v>9</v>
      </c>
    </row>
    <row r="743" spans="13:17" x14ac:dyDescent="0.3">
      <c r="M743" s="54">
        <v>43939</v>
      </c>
      <c r="N743" s="8" t="s">
        <v>32</v>
      </c>
      <c r="O743" s="8">
        <v>738</v>
      </c>
      <c r="P743" s="8">
        <v>667</v>
      </c>
      <c r="Q743" s="8">
        <v>11</v>
      </c>
    </row>
    <row r="744" spans="13:17" x14ac:dyDescent="0.3">
      <c r="M744" s="54">
        <v>43940</v>
      </c>
      <c r="N744" s="8" t="s">
        <v>32</v>
      </c>
      <c r="O744" s="8">
        <v>766</v>
      </c>
      <c r="P744" s="8">
        <v>678</v>
      </c>
      <c r="Q744" s="8">
        <v>11</v>
      </c>
    </row>
    <row r="745" spans="13:17" x14ac:dyDescent="0.3">
      <c r="M745" s="54">
        <v>43941</v>
      </c>
      <c r="N745" s="8" t="s">
        <v>32</v>
      </c>
      <c r="O745" s="8">
        <v>838</v>
      </c>
      <c r="P745" s="8">
        <v>714</v>
      </c>
      <c r="Q745" s="8">
        <v>11</v>
      </c>
    </row>
    <row r="746" spans="13:17" x14ac:dyDescent="0.3">
      <c r="M746" s="54">
        <v>43942</v>
      </c>
      <c r="N746" s="8" t="s">
        <v>32</v>
      </c>
      <c r="O746" s="8">
        <v>933</v>
      </c>
      <c r="P746" s="8">
        <v>821</v>
      </c>
      <c r="Q746" s="8">
        <v>12</v>
      </c>
    </row>
    <row r="747" spans="13:17" x14ac:dyDescent="0.3">
      <c r="M747" s="54">
        <v>43943</v>
      </c>
      <c r="N747" s="8" t="s">
        <v>32</v>
      </c>
      <c r="O747" s="8">
        <v>1046</v>
      </c>
      <c r="P747" s="8">
        <v>904</v>
      </c>
      <c r="Q747" s="8">
        <v>12</v>
      </c>
    </row>
    <row r="748" spans="13:17" x14ac:dyDescent="0.3">
      <c r="M748" s="54">
        <v>43944</v>
      </c>
      <c r="N748" s="8" t="s">
        <v>32</v>
      </c>
      <c r="O748" s="8">
        <v>1109</v>
      </c>
      <c r="P748" s="8">
        <v>1000</v>
      </c>
      <c r="Q748" s="8">
        <v>12</v>
      </c>
    </row>
    <row r="749" spans="13:17" x14ac:dyDescent="0.3">
      <c r="M749" s="54">
        <v>43945</v>
      </c>
      <c r="N749" s="8" t="s">
        <v>32</v>
      </c>
      <c r="O749" s="8">
        <v>1130</v>
      </c>
      <c r="P749" s="8">
        <v>1048</v>
      </c>
      <c r="Q749" s="8">
        <v>12</v>
      </c>
    </row>
    <row r="750" spans="13:17" x14ac:dyDescent="0.3">
      <c r="M750" s="54">
        <v>43946</v>
      </c>
      <c r="N750" s="8" t="s">
        <v>32</v>
      </c>
      <c r="O750" s="8">
        <v>1169</v>
      </c>
      <c r="P750" s="8">
        <v>1097</v>
      </c>
      <c r="Q750" s="8">
        <v>12</v>
      </c>
    </row>
    <row r="751" spans="13:17" x14ac:dyDescent="0.3">
      <c r="M751" s="54">
        <v>43948</v>
      </c>
      <c r="N751" s="8" t="s">
        <v>32</v>
      </c>
      <c r="O751" s="8">
        <v>1254</v>
      </c>
      <c r="P751" s="8">
        <v>1182</v>
      </c>
      <c r="Q751" s="8">
        <v>12</v>
      </c>
    </row>
    <row r="752" spans="13:17" x14ac:dyDescent="0.3">
      <c r="M752" s="54">
        <v>43949</v>
      </c>
      <c r="N752" s="8" t="s">
        <v>32</v>
      </c>
      <c r="O752" s="8">
        <v>1382</v>
      </c>
      <c r="P752" s="8">
        <v>1202</v>
      </c>
      <c r="Q752" s="8">
        <v>12</v>
      </c>
    </row>
    <row r="753" spans="13:17" x14ac:dyDescent="0.3">
      <c r="M753" s="54">
        <v>43950</v>
      </c>
      <c r="N753" s="8" t="s">
        <v>32</v>
      </c>
      <c r="O753" s="8">
        <v>1397</v>
      </c>
      <c r="P753" s="8">
        <v>1288</v>
      </c>
      <c r="Q753" s="8">
        <v>12</v>
      </c>
    </row>
    <row r="754" spans="13:17" x14ac:dyDescent="0.3">
      <c r="M754" s="54">
        <v>43951</v>
      </c>
      <c r="N754" s="8" t="s">
        <v>32</v>
      </c>
      <c r="O754" s="8">
        <v>1595</v>
      </c>
      <c r="P754" s="8">
        <v>1433</v>
      </c>
      <c r="Q754" s="8">
        <v>12</v>
      </c>
    </row>
    <row r="755" spans="13:17" x14ac:dyDescent="0.3">
      <c r="M755" s="54">
        <v>43953</v>
      </c>
      <c r="N755" s="8" t="s">
        <v>32</v>
      </c>
      <c r="O755" s="8">
        <v>1707</v>
      </c>
      <c r="P755" s="8">
        <v>1655</v>
      </c>
      <c r="Q755" s="8">
        <v>12</v>
      </c>
    </row>
    <row r="756" spans="13:17" x14ac:dyDescent="0.3">
      <c r="M756" s="54">
        <v>43955</v>
      </c>
      <c r="N756" s="8" t="s">
        <v>32</v>
      </c>
      <c r="O756" s="8">
        <v>1884</v>
      </c>
      <c r="P756" s="8">
        <v>1782</v>
      </c>
      <c r="Q756" s="8">
        <v>12</v>
      </c>
    </row>
    <row r="757" spans="13:17" x14ac:dyDescent="0.3">
      <c r="M757" s="54">
        <v>43956</v>
      </c>
      <c r="N757" s="8" t="s">
        <v>32</v>
      </c>
      <c r="O757" s="8">
        <v>1944</v>
      </c>
      <c r="P757" s="8">
        <v>1822</v>
      </c>
      <c r="Q757" s="8">
        <v>12</v>
      </c>
    </row>
    <row r="758" spans="13:17" x14ac:dyDescent="0.3">
      <c r="M758" s="54">
        <v>43958</v>
      </c>
      <c r="N758" s="8" t="s">
        <v>32</v>
      </c>
      <c r="O758" s="8">
        <v>2054</v>
      </c>
      <c r="P758" s="8">
        <v>1967</v>
      </c>
      <c r="Q758" s="8">
        <v>12</v>
      </c>
    </row>
    <row r="759" spans="13:17" x14ac:dyDescent="0.3">
      <c r="M759" s="54">
        <v>43960</v>
      </c>
      <c r="N759" s="8" t="s">
        <v>32</v>
      </c>
      <c r="O759" s="8">
        <v>2287</v>
      </c>
      <c r="P759" s="8">
        <v>2178</v>
      </c>
      <c r="Q759" s="8">
        <v>12</v>
      </c>
    </row>
    <row r="760" spans="13:17" x14ac:dyDescent="0.3">
      <c r="M760" s="54">
        <v>43961</v>
      </c>
      <c r="N760" s="8" t="s">
        <v>32</v>
      </c>
      <c r="O760" s="8">
        <v>2287</v>
      </c>
      <c r="P760" s="8">
        <v>2178</v>
      </c>
      <c r="Q760" s="8">
        <v>13</v>
      </c>
    </row>
    <row r="761" spans="13:17" x14ac:dyDescent="0.3">
      <c r="M761" s="54">
        <v>43962</v>
      </c>
      <c r="N761" s="8" t="s">
        <v>32</v>
      </c>
      <c r="O761" s="8">
        <v>2480</v>
      </c>
      <c r="P761" s="8">
        <v>2342</v>
      </c>
      <c r="Q761" s="8">
        <v>13</v>
      </c>
    </row>
    <row r="762" spans="13:17" x14ac:dyDescent="0.3">
      <c r="M762" s="54">
        <v>43966</v>
      </c>
      <c r="N762" s="8" t="s">
        <v>32</v>
      </c>
      <c r="O762" s="8">
        <v>2712</v>
      </c>
      <c r="P762" s="8">
        <v>2597</v>
      </c>
      <c r="Q762" s="8">
        <v>13</v>
      </c>
    </row>
    <row r="763" spans="13:17" x14ac:dyDescent="0.3">
      <c r="M763" s="54">
        <v>43969</v>
      </c>
      <c r="N763" s="8" t="s">
        <v>32</v>
      </c>
      <c r="O763" s="8">
        <v>2896</v>
      </c>
      <c r="P763" s="8">
        <f t="shared" ref="P763:P765" si="9">O763-Q763</f>
        <v>2883</v>
      </c>
      <c r="Q763" s="8">
        <v>13</v>
      </c>
    </row>
    <row r="764" spans="13:17" x14ac:dyDescent="0.3">
      <c r="M764" s="54">
        <v>43970</v>
      </c>
      <c r="N764" s="8" t="s">
        <v>32</v>
      </c>
      <c r="O764" s="8">
        <v>3104</v>
      </c>
      <c r="P764" s="8">
        <f t="shared" si="9"/>
        <v>3091</v>
      </c>
      <c r="Q764" s="8">
        <v>13</v>
      </c>
    </row>
    <row r="765" spans="13:17" x14ac:dyDescent="0.3">
      <c r="M765" s="54">
        <v>43971</v>
      </c>
      <c r="N765" s="8" t="s">
        <v>32</v>
      </c>
      <c r="O765" s="8">
        <v>3419</v>
      </c>
      <c r="P765" s="8">
        <f t="shared" si="9"/>
        <v>3406</v>
      </c>
      <c r="Q765" s="8">
        <v>13</v>
      </c>
    </row>
    <row r="766" spans="13:17" x14ac:dyDescent="0.3">
      <c r="M766" s="54">
        <v>43927</v>
      </c>
      <c r="N766" s="8" t="s">
        <v>33</v>
      </c>
      <c r="O766" s="8">
        <v>58</v>
      </c>
      <c r="P766" s="8">
        <v>0</v>
      </c>
      <c r="Q766" s="8">
        <v>1</v>
      </c>
    </row>
    <row r="767" spans="13:17" x14ac:dyDescent="0.3">
      <c r="M767" s="54">
        <v>43928</v>
      </c>
      <c r="N767" s="8" t="s">
        <v>33</v>
      </c>
      <c r="O767" s="8">
        <v>58</v>
      </c>
      <c r="P767" s="8">
        <v>0</v>
      </c>
      <c r="Q767" s="8">
        <v>1</v>
      </c>
    </row>
    <row r="768" spans="13:17" x14ac:dyDescent="0.3">
      <c r="M768" s="54">
        <v>43929</v>
      </c>
      <c r="N768" s="8" t="s">
        <v>33</v>
      </c>
      <c r="O768" s="8">
        <v>74</v>
      </c>
      <c r="P768" s="8">
        <f t="shared" ref="P768:P805" si="10">O768-Q768</f>
        <v>73</v>
      </c>
      <c r="Q768" s="8">
        <v>1</v>
      </c>
    </row>
    <row r="769" spans="13:17" x14ac:dyDescent="0.3">
      <c r="M769" s="54">
        <v>43930</v>
      </c>
      <c r="N769" s="8" t="s">
        <v>33</v>
      </c>
      <c r="O769" s="8">
        <v>84</v>
      </c>
      <c r="P769" s="8">
        <f t="shared" si="10"/>
        <v>83</v>
      </c>
      <c r="Q769" s="8">
        <v>1</v>
      </c>
    </row>
    <row r="770" spans="13:17" x14ac:dyDescent="0.3">
      <c r="M770" s="54">
        <v>43933</v>
      </c>
      <c r="N770" s="8" t="s">
        <v>33</v>
      </c>
      <c r="O770" s="8">
        <v>87</v>
      </c>
      <c r="P770" s="8">
        <f t="shared" si="10"/>
        <v>86</v>
      </c>
      <c r="Q770" s="8">
        <v>1</v>
      </c>
    </row>
    <row r="771" spans="13:17" x14ac:dyDescent="0.3">
      <c r="M771" s="54">
        <v>43934</v>
      </c>
      <c r="N771" s="8" t="s">
        <v>33</v>
      </c>
      <c r="O771" s="8">
        <v>89</v>
      </c>
      <c r="P771" s="8">
        <f t="shared" si="10"/>
        <v>88</v>
      </c>
      <c r="Q771" s="8">
        <v>1</v>
      </c>
    </row>
    <row r="772" spans="13:17" x14ac:dyDescent="0.3">
      <c r="M772" s="54">
        <v>43935</v>
      </c>
      <c r="N772" s="8" t="s">
        <v>33</v>
      </c>
      <c r="O772" s="8">
        <v>91</v>
      </c>
      <c r="P772" s="8">
        <f t="shared" si="10"/>
        <v>90</v>
      </c>
      <c r="Q772" s="8">
        <v>1</v>
      </c>
    </row>
    <row r="773" spans="13:17" x14ac:dyDescent="0.3">
      <c r="M773" s="54">
        <v>43936</v>
      </c>
      <c r="N773" s="8" t="s">
        <v>33</v>
      </c>
      <c r="O773" s="8">
        <v>94</v>
      </c>
      <c r="P773" s="8">
        <f t="shared" si="10"/>
        <v>93</v>
      </c>
      <c r="Q773" s="8">
        <v>1</v>
      </c>
    </row>
    <row r="774" spans="13:17" x14ac:dyDescent="0.3">
      <c r="M774" s="54">
        <v>43937</v>
      </c>
      <c r="N774" s="8" t="s">
        <v>33</v>
      </c>
      <c r="O774" s="8">
        <v>94</v>
      </c>
      <c r="P774" s="8">
        <f t="shared" si="10"/>
        <v>93</v>
      </c>
      <c r="Q774" s="8">
        <v>1</v>
      </c>
    </row>
    <row r="775" spans="13:17" x14ac:dyDescent="0.3">
      <c r="M775" s="54">
        <v>43939</v>
      </c>
      <c r="N775" s="8" t="s">
        <v>33</v>
      </c>
      <c r="O775" s="8">
        <v>102</v>
      </c>
      <c r="P775" s="8">
        <f t="shared" si="10"/>
        <v>101</v>
      </c>
      <c r="Q775" s="8">
        <v>1</v>
      </c>
    </row>
    <row r="776" spans="13:17" x14ac:dyDescent="0.3">
      <c r="M776" s="54">
        <v>43940</v>
      </c>
      <c r="N776" s="8" t="s">
        <v>33</v>
      </c>
      <c r="O776" s="8">
        <v>116</v>
      </c>
      <c r="P776" s="8">
        <f t="shared" si="10"/>
        <v>115</v>
      </c>
      <c r="Q776" s="8">
        <v>1</v>
      </c>
    </row>
    <row r="777" spans="13:17" x14ac:dyDescent="0.3">
      <c r="M777" s="54">
        <v>43941</v>
      </c>
      <c r="N777" s="8" t="s">
        <v>33</v>
      </c>
      <c r="O777" s="8">
        <v>132</v>
      </c>
      <c r="P777" s="8">
        <f t="shared" si="10"/>
        <v>131</v>
      </c>
      <c r="Q777" s="8">
        <v>1</v>
      </c>
    </row>
    <row r="778" spans="13:17" x14ac:dyDescent="0.3">
      <c r="M778" s="54">
        <v>43942</v>
      </c>
      <c r="N778" s="8" t="s">
        <v>33</v>
      </c>
      <c r="O778" s="8">
        <v>135</v>
      </c>
      <c r="P778" s="8">
        <f t="shared" si="10"/>
        <v>134</v>
      </c>
      <c r="Q778" s="8">
        <v>1</v>
      </c>
    </row>
    <row r="779" spans="13:17" x14ac:dyDescent="0.3">
      <c r="M779" s="54">
        <v>43943</v>
      </c>
      <c r="N779" s="8" t="s">
        <v>33</v>
      </c>
      <c r="O779" s="8">
        <v>135</v>
      </c>
      <c r="P779" s="8">
        <f t="shared" si="10"/>
        <v>134</v>
      </c>
      <c r="Q779" s="8">
        <v>1</v>
      </c>
    </row>
    <row r="780" spans="13:17" x14ac:dyDescent="0.3">
      <c r="M780" s="54">
        <v>43944</v>
      </c>
      <c r="N780" s="8" t="s">
        <v>33</v>
      </c>
      <c r="O780" s="8">
        <v>137</v>
      </c>
      <c r="P780" s="8">
        <f t="shared" si="10"/>
        <v>136</v>
      </c>
      <c r="Q780" s="8">
        <v>1</v>
      </c>
    </row>
    <row r="781" spans="13:17" x14ac:dyDescent="0.3">
      <c r="M781" s="54">
        <v>43947</v>
      </c>
      <c r="N781" s="8" t="s">
        <v>33</v>
      </c>
      <c r="O781" s="8">
        <v>146</v>
      </c>
      <c r="P781" s="8">
        <f t="shared" si="10"/>
        <v>145</v>
      </c>
      <c r="Q781" s="8">
        <v>1</v>
      </c>
    </row>
    <row r="782" spans="13:17" x14ac:dyDescent="0.3">
      <c r="M782" s="54">
        <v>43948</v>
      </c>
      <c r="N782" s="8" t="s">
        <v>33</v>
      </c>
      <c r="O782" s="8">
        <v>146</v>
      </c>
      <c r="P782" s="8">
        <f t="shared" si="10"/>
        <v>145</v>
      </c>
      <c r="Q782" s="8">
        <v>1</v>
      </c>
    </row>
    <row r="783" spans="13:17" x14ac:dyDescent="0.3">
      <c r="M783" s="54">
        <v>43949</v>
      </c>
      <c r="N783" s="8" t="s">
        <v>33</v>
      </c>
      <c r="O783" s="8">
        <v>158</v>
      </c>
      <c r="P783" s="8">
        <f t="shared" si="10"/>
        <v>157</v>
      </c>
      <c r="Q783" s="8">
        <v>1</v>
      </c>
    </row>
    <row r="784" spans="13:17" x14ac:dyDescent="0.3">
      <c r="M784" s="54">
        <v>43950</v>
      </c>
      <c r="N784" s="8" t="s">
        <v>33</v>
      </c>
      <c r="O784" s="8">
        <v>179</v>
      </c>
      <c r="P784" s="8">
        <f t="shared" si="10"/>
        <v>178</v>
      </c>
      <c r="Q784" s="8">
        <v>1</v>
      </c>
    </row>
    <row r="785" spans="13:17" x14ac:dyDescent="0.3">
      <c r="M785" s="54">
        <v>43951</v>
      </c>
      <c r="N785" s="8" t="s">
        <v>33</v>
      </c>
      <c r="O785" s="8">
        <v>180</v>
      </c>
      <c r="P785" s="8">
        <f t="shared" si="10"/>
        <v>179</v>
      </c>
      <c r="Q785" s="8">
        <v>1</v>
      </c>
    </row>
    <row r="786" spans="13:17" x14ac:dyDescent="0.3">
      <c r="M786" s="54">
        <v>43952</v>
      </c>
      <c r="N786" s="8" t="s">
        <v>33</v>
      </c>
      <c r="O786" s="8">
        <v>180</v>
      </c>
      <c r="P786" s="8">
        <f t="shared" si="10"/>
        <v>179</v>
      </c>
      <c r="Q786" s="8">
        <v>1</v>
      </c>
    </row>
    <row r="787" spans="13:17" x14ac:dyDescent="0.3">
      <c r="M787" s="54">
        <v>43953</v>
      </c>
      <c r="N787" s="8" t="s">
        <v>33</v>
      </c>
      <c r="O787" s="8">
        <v>183</v>
      </c>
      <c r="P787" s="8">
        <f t="shared" si="10"/>
        <v>182</v>
      </c>
      <c r="Q787" s="8">
        <v>1</v>
      </c>
    </row>
    <row r="788" spans="13:17" x14ac:dyDescent="0.3">
      <c r="M788" s="54">
        <v>43954</v>
      </c>
      <c r="N788" s="8" t="s">
        <v>33</v>
      </c>
      <c r="O788" s="8">
        <v>183</v>
      </c>
      <c r="P788" s="8">
        <f t="shared" si="10"/>
        <v>182</v>
      </c>
      <c r="Q788" s="8">
        <v>1</v>
      </c>
    </row>
    <row r="789" spans="13:17" x14ac:dyDescent="0.3">
      <c r="M789" s="54">
        <v>43955</v>
      </c>
      <c r="N789" s="8" t="s">
        <v>33</v>
      </c>
      <c r="O789" s="8">
        <v>183</v>
      </c>
      <c r="P789" s="8">
        <f t="shared" si="10"/>
        <v>182</v>
      </c>
      <c r="Q789" s="8">
        <v>1</v>
      </c>
    </row>
    <row r="790" spans="13:17" x14ac:dyDescent="0.3">
      <c r="M790" s="54">
        <v>43956</v>
      </c>
      <c r="N790" s="8" t="s">
        <v>33</v>
      </c>
      <c r="O790" s="8">
        <v>188</v>
      </c>
      <c r="P790" s="8">
        <f t="shared" si="10"/>
        <v>187</v>
      </c>
      <c r="Q790" s="8">
        <v>1</v>
      </c>
    </row>
    <row r="791" spans="13:17" x14ac:dyDescent="0.3">
      <c r="M791" s="54">
        <v>43957</v>
      </c>
      <c r="N791" s="8" t="s">
        <v>33</v>
      </c>
      <c r="O791" s="8">
        <v>195</v>
      </c>
      <c r="P791" s="8">
        <f t="shared" si="10"/>
        <v>194</v>
      </c>
      <c r="Q791" s="8">
        <v>1</v>
      </c>
    </row>
    <row r="792" spans="13:17" x14ac:dyDescent="0.3">
      <c r="M792" s="54">
        <v>43958</v>
      </c>
      <c r="N792" s="8" t="s">
        <v>33</v>
      </c>
      <c r="O792" s="8">
        <v>197</v>
      </c>
      <c r="P792" s="8">
        <f t="shared" si="10"/>
        <v>196</v>
      </c>
      <c r="Q792" s="8">
        <v>1</v>
      </c>
    </row>
    <row r="793" spans="13:17" x14ac:dyDescent="0.3">
      <c r="M793" s="54">
        <v>43959</v>
      </c>
      <c r="N793" s="8" t="s">
        <v>33</v>
      </c>
      <c r="O793" s="8">
        <v>199</v>
      </c>
      <c r="P793" s="8">
        <f t="shared" si="10"/>
        <v>198</v>
      </c>
      <c r="Q793" s="8">
        <v>1</v>
      </c>
    </row>
    <row r="794" spans="13:17" x14ac:dyDescent="0.3">
      <c r="M794" s="54">
        <v>43960</v>
      </c>
      <c r="N794" s="8" t="s">
        <v>33</v>
      </c>
      <c r="O794" s="8">
        <v>201</v>
      </c>
      <c r="P794" s="8">
        <f t="shared" si="10"/>
        <v>200</v>
      </c>
      <c r="Q794" s="8">
        <v>1</v>
      </c>
    </row>
    <row r="795" spans="13:17" x14ac:dyDescent="0.3">
      <c r="M795" s="54">
        <v>43961</v>
      </c>
      <c r="N795" s="8" t="s">
        <v>33</v>
      </c>
      <c r="O795" s="8">
        <v>201</v>
      </c>
      <c r="P795" s="8">
        <f t="shared" si="10"/>
        <v>200</v>
      </c>
      <c r="Q795" s="8">
        <v>1</v>
      </c>
    </row>
    <row r="796" spans="13:17" x14ac:dyDescent="0.3">
      <c r="M796" s="54">
        <v>43962</v>
      </c>
      <c r="N796" s="8" t="s">
        <v>33</v>
      </c>
      <c r="O796" s="8">
        <v>206</v>
      </c>
      <c r="P796" s="8">
        <f t="shared" si="10"/>
        <v>205</v>
      </c>
      <c r="Q796" s="8">
        <v>1</v>
      </c>
    </row>
    <row r="797" spans="13:17" x14ac:dyDescent="0.3">
      <c r="M797" s="54">
        <v>43963</v>
      </c>
      <c r="N797" s="8" t="s">
        <v>33</v>
      </c>
      <c r="O797" s="8">
        <v>224</v>
      </c>
      <c r="P797" s="8">
        <f t="shared" si="10"/>
        <v>223</v>
      </c>
      <c r="Q797" s="8">
        <v>1</v>
      </c>
    </row>
    <row r="798" spans="13:17" x14ac:dyDescent="0.3">
      <c r="M798" s="54">
        <v>43964</v>
      </c>
      <c r="N798" s="8" t="s">
        <v>33</v>
      </c>
      <c r="O798" s="8">
        <v>224</v>
      </c>
      <c r="P798" s="8">
        <f t="shared" si="10"/>
        <v>223</v>
      </c>
      <c r="Q798" s="8">
        <v>1</v>
      </c>
    </row>
    <row r="799" spans="13:17" x14ac:dyDescent="0.3">
      <c r="M799" s="54">
        <v>43965</v>
      </c>
      <c r="N799" s="8" t="s">
        <v>33</v>
      </c>
      <c r="O799" s="8">
        <v>273</v>
      </c>
      <c r="P799" s="8">
        <f t="shared" si="10"/>
        <v>272</v>
      </c>
      <c r="Q799" s="8">
        <v>1</v>
      </c>
    </row>
    <row r="800" spans="13:17" x14ac:dyDescent="0.3">
      <c r="M800" s="54">
        <v>43966</v>
      </c>
      <c r="N800" s="8" t="s">
        <v>33</v>
      </c>
      <c r="O800" s="8">
        <v>273</v>
      </c>
      <c r="P800" s="8">
        <f t="shared" si="10"/>
        <v>272</v>
      </c>
      <c r="Q800" s="8">
        <v>1</v>
      </c>
    </row>
    <row r="801" spans="13:17" x14ac:dyDescent="0.3">
      <c r="M801" s="54">
        <v>43967</v>
      </c>
      <c r="N801" s="8" t="s">
        <v>33</v>
      </c>
      <c r="O801" s="8">
        <v>282</v>
      </c>
      <c r="P801" s="8">
        <f t="shared" si="10"/>
        <v>281</v>
      </c>
      <c r="Q801" s="8">
        <v>1</v>
      </c>
    </row>
    <row r="802" spans="13:17" x14ac:dyDescent="0.3">
      <c r="M802" s="54">
        <v>43968</v>
      </c>
      <c r="N802" s="8" t="s">
        <v>33</v>
      </c>
      <c r="O802" s="8">
        <v>282</v>
      </c>
      <c r="P802" s="8">
        <f t="shared" si="10"/>
        <v>281</v>
      </c>
      <c r="Q802" s="8">
        <v>1</v>
      </c>
    </row>
    <row r="803" spans="13:17" x14ac:dyDescent="0.3">
      <c r="M803" s="54">
        <v>43969</v>
      </c>
      <c r="N803" s="8" t="s">
        <v>33</v>
      </c>
      <c r="O803" s="8">
        <v>301</v>
      </c>
      <c r="P803" s="8">
        <f t="shared" si="10"/>
        <v>300</v>
      </c>
      <c r="Q803" s="8">
        <v>1</v>
      </c>
    </row>
    <row r="804" spans="13:17" x14ac:dyDescent="0.3">
      <c r="M804" s="54">
        <v>43970</v>
      </c>
      <c r="N804" s="8" t="s">
        <v>33</v>
      </c>
      <c r="O804" s="8">
        <v>313</v>
      </c>
      <c r="P804" s="8">
        <f t="shared" si="10"/>
        <v>312</v>
      </c>
      <c r="Q804" s="8">
        <v>1</v>
      </c>
    </row>
    <row r="805" spans="13:17" x14ac:dyDescent="0.3">
      <c r="M805" s="54">
        <v>43971</v>
      </c>
      <c r="N805" s="8" t="s">
        <v>33</v>
      </c>
      <c r="O805" s="8">
        <v>315</v>
      </c>
      <c r="P805" s="8">
        <f t="shared" si="10"/>
        <v>314</v>
      </c>
      <c r="Q805" s="8">
        <v>1</v>
      </c>
    </row>
    <row r="806" spans="13:17" x14ac:dyDescent="0.3">
      <c r="M806" s="54">
        <v>43927</v>
      </c>
      <c r="N806" s="8" t="s">
        <v>34</v>
      </c>
      <c r="O806" s="8">
        <v>60</v>
      </c>
      <c r="P806" s="8">
        <v>47</v>
      </c>
      <c r="Q806" s="8">
        <v>0</v>
      </c>
    </row>
    <row r="807" spans="13:17" x14ac:dyDescent="0.3">
      <c r="M807" s="54">
        <v>43931</v>
      </c>
      <c r="N807" s="8" t="s">
        <v>34</v>
      </c>
      <c r="O807" s="8">
        <v>70</v>
      </c>
      <c r="P807" s="8">
        <v>69</v>
      </c>
      <c r="Q807" s="8">
        <v>0</v>
      </c>
    </row>
    <row r="808" spans="13:17" x14ac:dyDescent="0.3">
      <c r="M808" s="54">
        <v>43932</v>
      </c>
      <c r="N808" s="8" t="s">
        <v>34</v>
      </c>
      <c r="O808" s="8">
        <v>70</v>
      </c>
      <c r="P808" s="8">
        <v>70</v>
      </c>
      <c r="Q808" s="8">
        <v>0</v>
      </c>
    </row>
    <row r="809" spans="13:17" x14ac:dyDescent="0.3">
      <c r="M809" s="54">
        <v>43933</v>
      </c>
      <c r="N809" s="8" t="s">
        <v>34</v>
      </c>
      <c r="O809" s="8">
        <v>74</v>
      </c>
      <c r="P809" s="8">
        <v>70</v>
      </c>
      <c r="Q809" s="8">
        <v>0</v>
      </c>
    </row>
    <row r="810" spans="13:17" x14ac:dyDescent="0.3">
      <c r="M810" s="54">
        <v>43935</v>
      </c>
      <c r="N810" s="8" t="s">
        <v>34</v>
      </c>
      <c r="O810" s="8">
        <v>174</v>
      </c>
      <c r="P810" s="8">
        <v>97</v>
      </c>
      <c r="Q810" s="8">
        <v>0</v>
      </c>
    </row>
    <row r="811" spans="13:17" x14ac:dyDescent="0.3">
      <c r="M811" s="54">
        <v>43936</v>
      </c>
      <c r="N811" s="8" t="s">
        <v>34</v>
      </c>
      <c r="O811" s="8">
        <v>184</v>
      </c>
      <c r="P811" s="8">
        <v>174</v>
      </c>
      <c r="Q811" s="8">
        <v>0</v>
      </c>
    </row>
    <row r="812" spans="13:17" x14ac:dyDescent="0.3">
      <c r="M812" s="54">
        <v>43938</v>
      </c>
      <c r="N812" s="8" t="s">
        <v>34</v>
      </c>
      <c r="O812" s="8">
        <v>274</v>
      </c>
      <c r="P812" s="8">
        <v>222</v>
      </c>
      <c r="Q812" s="8">
        <v>0</v>
      </c>
    </row>
    <row r="813" spans="13:17" x14ac:dyDescent="0.3">
      <c r="M813" s="54">
        <v>43939</v>
      </c>
      <c r="N813" s="8" t="s">
        <v>34</v>
      </c>
      <c r="O813" s="8">
        <v>392</v>
      </c>
      <c r="P813" s="8">
        <v>292</v>
      </c>
      <c r="Q813" s="8">
        <v>0</v>
      </c>
    </row>
    <row r="814" spans="13:17" x14ac:dyDescent="0.3">
      <c r="M814" s="54">
        <v>43940</v>
      </c>
      <c r="N814" s="8" t="s">
        <v>34</v>
      </c>
      <c r="O814" s="8">
        <v>404</v>
      </c>
      <c r="P814" s="8">
        <v>345</v>
      </c>
      <c r="Q814" s="8">
        <v>0</v>
      </c>
    </row>
    <row r="815" spans="13:17" x14ac:dyDescent="0.3">
      <c r="M815" s="54">
        <v>43941</v>
      </c>
      <c r="N815" s="8" t="s">
        <v>34</v>
      </c>
      <c r="O815" s="8">
        <v>434</v>
      </c>
      <c r="P815" s="8">
        <v>404</v>
      </c>
      <c r="Q815" s="8">
        <v>0</v>
      </c>
    </row>
    <row r="816" spans="13:17" x14ac:dyDescent="0.3">
      <c r="M816" s="54">
        <v>43942</v>
      </c>
      <c r="N816" s="8" t="s">
        <v>34</v>
      </c>
      <c r="O816" s="8">
        <v>537</v>
      </c>
      <c r="P816" s="8">
        <v>456</v>
      </c>
      <c r="Q816" s="8">
        <v>0</v>
      </c>
    </row>
    <row r="817" spans="13:17" x14ac:dyDescent="0.3">
      <c r="M817" s="54">
        <v>43943</v>
      </c>
      <c r="N817" s="8" t="s">
        <v>34</v>
      </c>
      <c r="O817" s="8">
        <v>543</v>
      </c>
      <c r="P817" s="8">
        <v>481</v>
      </c>
      <c r="Q817" s="8">
        <v>0</v>
      </c>
    </row>
    <row r="818" spans="13:17" x14ac:dyDescent="0.3">
      <c r="M818" s="54">
        <v>43944</v>
      </c>
      <c r="N818" s="8" t="s">
        <v>34</v>
      </c>
      <c r="O818" s="8">
        <v>607</v>
      </c>
      <c r="P818" s="8">
        <v>543</v>
      </c>
      <c r="Q818" s="8">
        <v>0</v>
      </c>
    </row>
    <row r="819" spans="13:17" x14ac:dyDescent="0.3">
      <c r="M819" s="54">
        <v>43946</v>
      </c>
      <c r="N819" s="8" t="s">
        <v>34</v>
      </c>
      <c r="O819" s="8">
        <v>613</v>
      </c>
      <c r="P819" s="8">
        <v>607</v>
      </c>
      <c r="Q819" s="8">
        <v>0</v>
      </c>
    </row>
    <row r="820" spans="13:17" x14ac:dyDescent="0.3">
      <c r="M820" s="54">
        <v>43947</v>
      </c>
      <c r="N820" s="8" t="s">
        <v>34</v>
      </c>
      <c r="O820" s="8">
        <v>613</v>
      </c>
      <c r="P820" s="8">
        <v>613</v>
      </c>
      <c r="Q820" s="8">
        <v>0</v>
      </c>
    </row>
    <row r="821" spans="13:17" x14ac:dyDescent="0.3">
      <c r="M821" s="54">
        <v>43948</v>
      </c>
      <c r="N821" s="8" t="s">
        <v>34</v>
      </c>
      <c r="O821" s="8">
        <v>629</v>
      </c>
      <c r="P821" s="8">
        <v>613</v>
      </c>
      <c r="Q821" s="8">
        <v>0</v>
      </c>
    </row>
    <row r="822" spans="13:17" x14ac:dyDescent="0.3">
      <c r="M822" s="54">
        <v>43949</v>
      </c>
      <c r="N822" s="8" t="s">
        <v>34</v>
      </c>
      <c r="O822" s="8">
        <v>639</v>
      </c>
      <c r="P822" s="8">
        <v>620</v>
      </c>
      <c r="Q822" s="8">
        <v>0</v>
      </c>
    </row>
    <row r="823" spans="13:17" x14ac:dyDescent="0.3">
      <c r="M823" s="54">
        <v>43950</v>
      </c>
      <c r="N823" s="8" t="s">
        <v>34</v>
      </c>
      <c r="O823" s="8">
        <v>644</v>
      </c>
      <c r="P823" s="8">
        <v>631</v>
      </c>
      <c r="Q823" s="8">
        <v>0</v>
      </c>
    </row>
    <row r="824" spans="13:17" x14ac:dyDescent="0.3">
      <c r="M824" s="54">
        <v>43951</v>
      </c>
      <c r="N824" s="8" t="s">
        <v>34</v>
      </c>
      <c r="O824" s="8">
        <v>653</v>
      </c>
      <c r="P824" s="8">
        <v>640</v>
      </c>
      <c r="Q824" s="8">
        <v>0</v>
      </c>
    </row>
    <row r="825" spans="13:17" x14ac:dyDescent="0.3">
      <c r="M825" s="54">
        <v>43952</v>
      </c>
      <c r="N825" s="8" t="s">
        <v>34</v>
      </c>
      <c r="O825" s="8">
        <v>664</v>
      </c>
      <c r="P825" s="8">
        <v>650</v>
      </c>
      <c r="Q825" s="8">
        <v>0</v>
      </c>
    </row>
    <row r="826" spans="13:17" x14ac:dyDescent="0.3">
      <c r="M826" s="54">
        <v>43953</v>
      </c>
      <c r="N826" s="8" t="s">
        <v>34</v>
      </c>
      <c r="O826" s="8">
        <v>674</v>
      </c>
      <c r="P826" s="8">
        <v>661</v>
      </c>
      <c r="Q826" s="8">
        <v>0</v>
      </c>
    </row>
    <row r="827" spans="13:17" x14ac:dyDescent="0.3">
      <c r="M827" s="54">
        <v>43954</v>
      </c>
      <c r="N827" s="8" t="s">
        <v>34</v>
      </c>
      <c r="O827" s="8">
        <v>684</v>
      </c>
      <c r="P827" s="8">
        <v>663</v>
      </c>
      <c r="Q827" s="8">
        <v>0</v>
      </c>
    </row>
    <row r="828" spans="13:17" x14ac:dyDescent="0.3">
      <c r="M828" s="54">
        <v>43955</v>
      </c>
      <c r="N828" s="8" t="s">
        <v>34</v>
      </c>
      <c r="O828" s="8">
        <v>708</v>
      </c>
      <c r="P828" s="8">
        <v>679</v>
      </c>
      <c r="Q828" s="8">
        <v>0</v>
      </c>
    </row>
    <row r="829" spans="13:17" x14ac:dyDescent="0.3">
      <c r="M829" s="54">
        <v>43956</v>
      </c>
      <c r="N829" s="8" t="s">
        <v>34</v>
      </c>
      <c r="O829" s="8">
        <v>724</v>
      </c>
      <c r="P829" s="8">
        <v>771</v>
      </c>
      <c r="Q829" s="8">
        <v>0</v>
      </c>
    </row>
    <row r="830" spans="13:17" x14ac:dyDescent="0.3">
      <c r="M830" s="54">
        <v>43957</v>
      </c>
      <c r="N830" s="8" t="s">
        <v>34</v>
      </c>
      <c r="O830" s="8">
        <v>763</v>
      </c>
      <c r="P830" s="8">
        <v>712</v>
      </c>
      <c r="Q830" s="8">
        <v>0</v>
      </c>
    </row>
    <row r="831" spans="13:17" x14ac:dyDescent="0.3">
      <c r="M831" s="54">
        <v>43958</v>
      </c>
      <c r="N831" s="8" t="s">
        <v>34</v>
      </c>
      <c r="O831" s="8">
        <v>786</v>
      </c>
      <c r="P831" s="8">
        <v>728</v>
      </c>
      <c r="Q831" s="8">
        <v>0</v>
      </c>
    </row>
    <row r="832" spans="13:17" x14ac:dyDescent="0.3">
      <c r="M832" s="54">
        <v>43959</v>
      </c>
      <c r="N832" s="8" t="s">
        <v>34</v>
      </c>
      <c r="O832" s="8">
        <v>805</v>
      </c>
      <c r="P832" s="8">
        <v>775</v>
      </c>
      <c r="Q832" s="8">
        <v>0</v>
      </c>
    </row>
    <row r="833" spans="13:17" x14ac:dyDescent="0.3">
      <c r="M833" s="54">
        <v>43960</v>
      </c>
      <c r="N833" s="8" t="s">
        <v>34</v>
      </c>
      <c r="O833" s="8">
        <v>848</v>
      </c>
      <c r="P833" s="8">
        <v>786</v>
      </c>
      <c r="Q833" s="8">
        <v>0</v>
      </c>
    </row>
    <row r="834" spans="13:17" x14ac:dyDescent="0.3">
      <c r="M834" s="54">
        <v>43961</v>
      </c>
      <c r="N834" s="8" t="s">
        <v>34</v>
      </c>
      <c r="O834" s="8">
        <v>862</v>
      </c>
      <c r="P834" s="8">
        <v>806</v>
      </c>
      <c r="Q834" s="8">
        <v>0</v>
      </c>
    </row>
    <row r="835" spans="13:17" x14ac:dyDescent="0.3">
      <c r="M835" s="54">
        <v>43962</v>
      </c>
      <c r="N835" s="8" t="s">
        <v>34</v>
      </c>
      <c r="O835" s="8">
        <v>875</v>
      </c>
      <c r="P835" s="8">
        <v>848</v>
      </c>
      <c r="Q835" s="8">
        <v>0</v>
      </c>
    </row>
    <row r="836" spans="13:17" x14ac:dyDescent="0.3">
      <c r="M836" s="54">
        <v>43963</v>
      </c>
      <c r="N836" s="8" t="s">
        <v>34</v>
      </c>
      <c r="O836" s="8">
        <v>882</v>
      </c>
      <c r="P836" s="8">
        <v>872</v>
      </c>
      <c r="Q836" s="8">
        <v>0</v>
      </c>
    </row>
    <row r="837" spans="13:17" x14ac:dyDescent="0.3">
      <c r="M837" s="54">
        <v>43964</v>
      </c>
      <c r="N837" s="8" t="s">
        <v>34</v>
      </c>
      <c r="O837" s="8">
        <v>889</v>
      </c>
      <c r="P837" s="8">
        <v>872</v>
      </c>
      <c r="Q837" s="8">
        <v>0</v>
      </c>
    </row>
    <row r="838" spans="13:17" x14ac:dyDescent="0.3">
      <c r="M838" s="54">
        <v>43965</v>
      </c>
      <c r="N838" s="8" t="s">
        <v>34</v>
      </c>
      <c r="O838" s="8">
        <v>891</v>
      </c>
      <c r="P838" s="8">
        <v>873</v>
      </c>
      <c r="Q838" s="8">
        <v>0</v>
      </c>
    </row>
    <row r="839" spans="13:17" x14ac:dyDescent="0.3">
      <c r="M839" s="54">
        <v>43966</v>
      </c>
      <c r="N839" s="8" t="s">
        <v>34</v>
      </c>
      <c r="O839" s="8">
        <v>910</v>
      </c>
      <c r="P839" s="8">
        <v>889</v>
      </c>
      <c r="Q839" s="8">
        <v>0</v>
      </c>
    </row>
    <row r="840" spans="13:17" x14ac:dyDescent="0.3">
      <c r="M840" s="54">
        <v>43967</v>
      </c>
      <c r="N840" s="8" t="s">
        <v>34</v>
      </c>
      <c r="O840" s="8">
        <v>917</v>
      </c>
      <c r="P840" s="8">
        <v>891</v>
      </c>
      <c r="Q840" s="8">
        <v>0</v>
      </c>
    </row>
    <row r="841" spans="13:17" x14ac:dyDescent="0.3">
      <c r="M841" s="54">
        <v>43968</v>
      </c>
      <c r="N841" s="8" t="s">
        <v>34</v>
      </c>
      <c r="O841" s="8">
        <v>952</v>
      </c>
      <c r="P841" s="8">
        <v>914</v>
      </c>
      <c r="Q841" s="8">
        <v>0</v>
      </c>
    </row>
    <row r="842" spans="13:17" x14ac:dyDescent="0.3">
      <c r="M842" s="54">
        <v>43969</v>
      </c>
      <c r="N842" s="8" t="s">
        <v>34</v>
      </c>
      <c r="O842" s="8">
        <v>961</v>
      </c>
      <c r="P842" s="8">
        <v>914</v>
      </c>
      <c r="Q842" s="8">
        <v>0</v>
      </c>
    </row>
    <row r="843" spans="13:17" x14ac:dyDescent="0.3">
      <c r="M843" s="54">
        <v>43970</v>
      </c>
      <c r="N843" s="8" t="s">
        <v>34</v>
      </c>
      <c r="O843" s="8">
        <v>978</v>
      </c>
      <c r="P843" s="8">
        <v>948</v>
      </c>
      <c r="Q843" s="8">
        <v>0</v>
      </c>
    </row>
    <row r="844" spans="13:17" x14ac:dyDescent="0.3">
      <c r="M844" s="54">
        <v>43971</v>
      </c>
      <c r="N844" s="8" t="s">
        <v>34</v>
      </c>
      <c r="O844" s="8">
        <v>985</v>
      </c>
      <c r="P844" s="8">
        <v>952</v>
      </c>
      <c r="Q844" s="8">
        <v>0</v>
      </c>
    </row>
    <row r="845" spans="13:17" x14ac:dyDescent="0.3">
      <c r="M845" s="54">
        <v>43924</v>
      </c>
      <c r="N845" s="8" t="s">
        <v>35</v>
      </c>
      <c r="O845" s="8">
        <v>1395</v>
      </c>
      <c r="P845" s="8">
        <v>1108</v>
      </c>
      <c r="Q845" s="8">
        <v>20</v>
      </c>
    </row>
    <row r="846" spans="13:17" x14ac:dyDescent="0.3">
      <c r="M846" s="54">
        <v>43928</v>
      </c>
      <c r="N846" s="8" t="s">
        <v>35</v>
      </c>
      <c r="O846" s="8">
        <v>2441</v>
      </c>
      <c r="P846" s="8">
        <f>O846-Q846</f>
        <v>2399</v>
      </c>
      <c r="Q846" s="8">
        <v>42</v>
      </c>
    </row>
    <row r="847" spans="13:17" x14ac:dyDescent="0.3">
      <c r="M847" s="54">
        <v>43929</v>
      </c>
      <c r="N847" s="8" t="s">
        <v>35</v>
      </c>
      <c r="O847" s="8">
        <v>2441</v>
      </c>
      <c r="P847" s="8">
        <v>2399</v>
      </c>
      <c r="Q847" s="8">
        <v>42</v>
      </c>
    </row>
    <row r="848" spans="13:17" x14ac:dyDescent="0.3">
      <c r="M848" s="54">
        <v>43930</v>
      </c>
      <c r="N848" s="8" t="s">
        <v>35</v>
      </c>
      <c r="O848" s="8">
        <v>3249</v>
      </c>
      <c r="P848" s="8">
        <v>3201</v>
      </c>
      <c r="Q848" s="8">
        <v>48</v>
      </c>
    </row>
    <row r="849" spans="13:17" x14ac:dyDescent="0.3">
      <c r="M849" s="54">
        <v>43931</v>
      </c>
      <c r="N849" s="8" t="s">
        <v>35</v>
      </c>
      <c r="O849" s="8">
        <v>3547</v>
      </c>
      <c r="P849" s="8">
        <v>3497</v>
      </c>
      <c r="Q849" s="8">
        <v>50</v>
      </c>
    </row>
    <row r="850" spans="13:17" x14ac:dyDescent="0.3">
      <c r="M850" s="54">
        <v>43932</v>
      </c>
      <c r="N850" s="8" t="s">
        <v>35</v>
      </c>
      <c r="O850" s="8">
        <v>3551</v>
      </c>
      <c r="P850" s="8">
        <v>3497</v>
      </c>
      <c r="Q850" s="8">
        <v>51</v>
      </c>
    </row>
    <row r="851" spans="13:17" x14ac:dyDescent="0.3">
      <c r="M851" s="54">
        <v>43933</v>
      </c>
      <c r="N851" s="8" t="s">
        <v>35</v>
      </c>
      <c r="O851" s="8">
        <v>3862</v>
      </c>
      <c r="P851" s="8">
        <v>3808</v>
      </c>
      <c r="Q851" s="8">
        <v>54</v>
      </c>
    </row>
    <row r="852" spans="13:17" x14ac:dyDescent="0.3">
      <c r="M852" s="54">
        <v>43934</v>
      </c>
      <c r="N852" s="8" t="s">
        <v>35</v>
      </c>
      <c r="O852" s="8">
        <v>4170</v>
      </c>
      <c r="P852" s="8">
        <v>4116</v>
      </c>
      <c r="Q852" s="8">
        <v>54</v>
      </c>
    </row>
    <row r="853" spans="13:17" x14ac:dyDescent="0.3">
      <c r="M853" s="54">
        <v>43935</v>
      </c>
      <c r="N853" s="8" t="s">
        <v>35</v>
      </c>
      <c r="O853" s="8">
        <v>4734</v>
      </c>
      <c r="P853" s="8">
        <v>4678</v>
      </c>
      <c r="Q853" s="8">
        <v>56</v>
      </c>
    </row>
    <row r="854" spans="13:17" x14ac:dyDescent="0.3">
      <c r="M854" s="54">
        <v>43936</v>
      </c>
      <c r="N854" s="8" t="s">
        <v>35</v>
      </c>
      <c r="O854" s="8">
        <v>5537</v>
      </c>
      <c r="P854" s="8">
        <v>5477</v>
      </c>
      <c r="Q854" s="8">
        <v>60</v>
      </c>
    </row>
    <row r="855" spans="13:17" x14ac:dyDescent="0.3">
      <c r="M855" s="54">
        <v>43937</v>
      </c>
      <c r="N855" s="8" t="s">
        <v>35</v>
      </c>
      <c r="O855" s="8">
        <v>6734</v>
      </c>
      <c r="P855" s="8">
        <v>6674</v>
      </c>
      <c r="Q855" s="8">
        <v>60</v>
      </c>
    </row>
    <row r="856" spans="13:17" x14ac:dyDescent="0.3">
      <c r="M856" s="54">
        <v>43938</v>
      </c>
      <c r="N856" s="8" t="s">
        <v>35</v>
      </c>
      <c r="O856" s="8">
        <v>7577</v>
      </c>
      <c r="P856" s="8">
        <v>7517</v>
      </c>
      <c r="Q856" s="8">
        <v>60</v>
      </c>
    </row>
    <row r="857" spans="13:17" x14ac:dyDescent="0.3">
      <c r="M857" s="54">
        <v>43939</v>
      </c>
      <c r="N857" s="8" t="s">
        <v>35</v>
      </c>
      <c r="O857" s="8">
        <v>8619</v>
      </c>
      <c r="P857" s="8">
        <v>8559</v>
      </c>
      <c r="Q857" s="8">
        <v>60</v>
      </c>
    </row>
    <row r="858" spans="13:17" x14ac:dyDescent="0.3">
      <c r="M858" s="54">
        <v>43940</v>
      </c>
      <c r="N858" s="8" t="s">
        <v>35</v>
      </c>
      <c r="O858" s="8">
        <v>9690</v>
      </c>
      <c r="P858" s="8">
        <v>9629</v>
      </c>
      <c r="Q858" s="8">
        <v>61</v>
      </c>
    </row>
    <row r="859" spans="13:17" x14ac:dyDescent="0.3">
      <c r="M859" s="54">
        <v>43941</v>
      </c>
      <c r="N859" s="8" t="s">
        <v>35</v>
      </c>
      <c r="O859" s="8">
        <v>10641</v>
      </c>
      <c r="P859" s="8">
        <f t="shared" ref="P859:P889" si="11">O859-Q859</f>
        <v>10573</v>
      </c>
      <c r="Q859" s="8">
        <v>68</v>
      </c>
    </row>
    <row r="860" spans="13:17" x14ac:dyDescent="0.3">
      <c r="M860" s="54">
        <v>43942</v>
      </c>
      <c r="N860" s="8" t="s">
        <v>35</v>
      </c>
      <c r="O860" s="8">
        <v>11748</v>
      </c>
      <c r="P860" s="8">
        <f t="shared" si="11"/>
        <v>11669</v>
      </c>
      <c r="Q860" s="8">
        <v>79</v>
      </c>
    </row>
    <row r="861" spans="13:17" x14ac:dyDescent="0.3">
      <c r="M861" s="54">
        <v>43943</v>
      </c>
      <c r="N861" s="8" t="s">
        <v>35</v>
      </c>
      <c r="O861" s="8">
        <v>13775</v>
      </c>
      <c r="P861" s="8">
        <f t="shared" si="11"/>
        <v>13692</v>
      </c>
      <c r="Q861" s="8">
        <v>83</v>
      </c>
    </row>
    <row r="862" spans="13:17" x14ac:dyDescent="0.3">
      <c r="M862" s="54">
        <v>43944</v>
      </c>
      <c r="N862" s="8" t="s">
        <v>35</v>
      </c>
      <c r="O862" s="8">
        <v>15984</v>
      </c>
      <c r="P862" s="8">
        <f t="shared" si="11"/>
        <v>15895</v>
      </c>
      <c r="Q862" s="8">
        <v>89</v>
      </c>
    </row>
    <row r="863" spans="13:17" x14ac:dyDescent="0.3">
      <c r="M863" s="54">
        <v>43945</v>
      </c>
      <c r="N863" s="8" t="s">
        <v>35</v>
      </c>
      <c r="O863" s="8">
        <v>18458</v>
      </c>
      <c r="P863" s="8">
        <f t="shared" si="11"/>
        <v>18364</v>
      </c>
      <c r="Q863" s="8">
        <v>94</v>
      </c>
    </row>
    <row r="864" spans="13:17" x14ac:dyDescent="0.3">
      <c r="M864" s="54">
        <v>43946</v>
      </c>
      <c r="N864" s="8" t="s">
        <v>35</v>
      </c>
      <c r="O864" s="8">
        <v>20599</v>
      </c>
      <c r="P864" s="8">
        <f t="shared" si="11"/>
        <v>20505</v>
      </c>
      <c r="Q864" s="8">
        <v>94</v>
      </c>
    </row>
    <row r="865" spans="13:17" x14ac:dyDescent="0.3">
      <c r="M865" s="54">
        <v>43947</v>
      </c>
      <c r="N865" s="8" t="s">
        <v>35</v>
      </c>
      <c r="O865" s="8">
        <v>22816</v>
      </c>
      <c r="P865" s="8">
        <f t="shared" si="11"/>
        <v>22713</v>
      </c>
      <c r="Q865" s="8">
        <v>103</v>
      </c>
    </row>
    <row r="866" spans="13:17" x14ac:dyDescent="0.3">
      <c r="M866" s="54">
        <v>43948</v>
      </c>
      <c r="N866" s="8" t="s">
        <v>35</v>
      </c>
      <c r="O866" s="8">
        <v>25103</v>
      </c>
      <c r="P866" s="8">
        <f t="shared" si="11"/>
        <v>24992</v>
      </c>
      <c r="Q866" s="8">
        <v>111</v>
      </c>
    </row>
    <row r="867" spans="13:17" x14ac:dyDescent="0.3">
      <c r="M867" s="54">
        <v>43949</v>
      </c>
      <c r="N867" s="8" t="s">
        <v>35</v>
      </c>
      <c r="O867" s="8">
        <v>26687</v>
      </c>
      <c r="P867" s="8">
        <f t="shared" si="11"/>
        <v>26569</v>
      </c>
      <c r="Q867" s="8">
        <v>118</v>
      </c>
    </row>
    <row r="868" spans="13:17" x14ac:dyDescent="0.3">
      <c r="M868" s="54">
        <v>43950</v>
      </c>
      <c r="N868" s="8" t="s">
        <v>35</v>
      </c>
      <c r="O868" s="8">
        <v>29108</v>
      </c>
      <c r="P868" s="8">
        <f t="shared" si="11"/>
        <v>28986</v>
      </c>
      <c r="Q868" s="8">
        <v>122</v>
      </c>
    </row>
    <row r="869" spans="13:17" x14ac:dyDescent="0.3">
      <c r="M869" s="54">
        <v>43951</v>
      </c>
      <c r="N869" s="8" t="s">
        <v>35</v>
      </c>
      <c r="O869" s="8">
        <v>31696</v>
      </c>
      <c r="P869" s="8">
        <f t="shared" si="11"/>
        <v>31554</v>
      </c>
      <c r="Q869" s="8">
        <v>142</v>
      </c>
    </row>
    <row r="870" spans="13:17" x14ac:dyDescent="0.3">
      <c r="M870" s="54">
        <v>43952</v>
      </c>
      <c r="N870" s="8" t="s">
        <v>35</v>
      </c>
      <c r="O870" s="8">
        <v>34133</v>
      </c>
      <c r="P870" s="8">
        <f t="shared" si="11"/>
        <v>33984</v>
      </c>
      <c r="Q870" s="8">
        <v>149</v>
      </c>
    </row>
    <row r="871" spans="13:17" x14ac:dyDescent="0.3">
      <c r="M871" s="54">
        <v>43953</v>
      </c>
      <c r="N871" s="8" t="s">
        <v>35</v>
      </c>
      <c r="O871" s="8">
        <v>36593</v>
      </c>
      <c r="P871" s="8">
        <f t="shared" si="11"/>
        <v>36436</v>
      </c>
      <c r="Q871" s="8">
        <v>157</v>
      </c>
    </row>
    <row r="872" spans="13:17" x14ac:dyDescent="0.3">
      <c r="M872" s="54">
        <v>43954</v>
      </c>
      <c r="N872" s="8" t="s">
        <v>35</v>
      </c>
      <c r="O872" s="8">
        <v>38658</v>
      </c>
      <c r="P872" s="8">
        <f t="shared" si="11"/>
        <v>38496</v>
      </c>
      <c r="Q872" s="8">
        <v>162</v>
      </c>
    </row>
    <row r="873" spans="13:17" x14ac:dyDescent="0.3">
      <c r="M873" s="54">
        <v>43955</v>
      </c>
      <c r="N873" s="8" t="s">
        <v>35</v>
      </c>
      <c r="O873" s="8">
        <v>41128</v>
      </c>
      <c r="P873" s="8">
        <f t="shared" si="11"/>
        <v>40959</v>
      </c>
      <c r="Q873" s="8">
        <v>169</v>
      </c>
    </row>
    <row r="874" spans="13:17" x14ac:dyDescent="0.3">
      <c r="M874" s="54">
        <v>43956</v>
      </c>
      <c r="N874" s="8" t="s">
        <v>35</v>
      </c>
      <c r="O874" s="8">
        <v>44663</v>
      </c>
      <c r="P874" s="8">
        <f t="shared" si="11"/>
        <v>44493</v>
      </c>
      <c r="Q874" s="8">
        <v>170</v>
      </c>
    </row>
    <row r="875" spans="13:17" x14ac:dyDescent="0.3">
      <c r="M875" s="54">
        <v>43957</v>
      </c>
      <c r="N875" s="8" t="s">
        <v>35</v>
      </c>
      <c r="O875" s="8">
        <v>47454</v>
      </c>
      <c r="P875" s="8">
        <f t="shared" si="11"/>
        <v>47269</v>
      </c>
      <c r="Q875" s="8">
        <v>185</v>
      </c>
    </row>
    <row r="876" spans="13:17" x14ac:dyDescent="0.3">
      <c r="M876" s="54">
        <v>43958</v>
      </c>
      <c r="N876" s="8" t="s">
        <v>35</v>
      </c>
      <c r="O876" s="8">
        <v>50514</v>
      </c>
      <c r="P876" s="8">
        <f t="shared" si="11"/>
        <v>50305</v>
      </c>
      <c r="Q876" s="8">
        <v>209</v>
      </c>
    </row>
    <row r="877" spans="13:17" x14ac:dyDescent="0.3">
      <c r="M877" s="54">
        <v>43959</v>
      </c>
      <c r="N877" s="8" t="s">
        <v>35</v>
      </c>
      <c r="O877" s="8">
        <v>52974</v>
      </c>
      <c r="P877" s="8">
        <f t="shared" si="11"/>
        <v>52703</v>
      </c>
      <c r="Q877" s="8">
        <v>271</v>
      </c>
    </row>
    <row r="878" spans="13:17" x14ac:dyDescent="0.3">
      <c r="M878" s="54">
        <v>43960</v>
      </c>
      <c r="N878" s="8" t="s">
        <v>35</v>
      </c>
      <c r="O878" s="8">
        <v>56322</v>
      </c>
      <c r="P878" s="8">
        <f t="shared" si="11"/>
        <v>56028</v>
      </c>
      <c r="Q878" s="8">
        <v>294</v>
      </c>
    </row>
    <row r="879" spans="13:17" x14ac:dyDescent="0.3">
      <c r="M879" s="54">
        <v>43961</v>
      </c>
      <c r="N879" s="8" t="s">
        <v>35</v>
      </c>
      <c r="O879" s="8">
        <v>59780</v>
      </c>
      <c r="P879" s="8">
        <f t="shared" si="11"/>
        <v>59418</v>
      </c>
      <c r="Q879" s="8">
        <v>362</v>
      </c>
    </row>
    <row r="880" spans="13:17" x14ac:dyDescent="0.3">
      <c r="M880" s="54">
        <v>43962</v>
      </c>
      <c r="N880" s="8" t="s">
        <v>35</v>
      </c>
      <c r="O880" s="8">
        <v>63478</v>
      </c>
      <c r="P880" s="8">
        <f t="shared" si="11"/>
        <v>63064</v>
      </c>
      <c r="Q880" s="8">
        <v>414</v>
      </c>
    </row>
    <row r="881" spans="13:17" x14ac:dyDescent="0.3">
      <c r="M881" s="54">
        <v>43963</v>
      </c>
      <c r="N881" s="8" t="s">
        <v>35</v>
      </c>
      <c r="O881" s="8">
        <v>68057</v>
      </c>
      <c r="P881" s="8">
        <f t="shared" si="11"/>
        <v>67620</v>
      </c>
      <c r="Q881" s="8">
        <v>437</v>
      </c>
    </row>
    <row r="882" spans="13:17" x14ac:dyDescent="0.3">
      <c r="M882" s="54">
        <v>43964</v>
      </c>
      <c r="N882" s="8" t="s">
        <v>35</v>
      </c>
      <c r="O882" s="8">
        <v>72756</v>
      </c>
      <c r="P882" s="8">
        <f t="shared" si="11"/>
        <v>72218</v>
      </c>
      <c r="Q882" s="8">
        <v>538</v>
      </c>
    </row>
    <row r="883" spans="13:17" x14ac:dyDescent="0.3">
      <c r="M883" s="54">
        <v>43965</v>
      </c>
      <c r="N883" s="8" t="s">
        <v>35</v>
      </c>
      <c r="O883" s="8">
        <v>77150</v>
      </c>
      <c r="P883" s="8">
        <f t="shared" si="11"/>
        <v>76539</v>
      </c>
      <c r="Q883" s="8">
        <v>611</v>
      </c>
    </row>
    <row r="884" spans="13:17" x14ac:dyDescent="0.3">
      <c r="M884" s="54">
        <v>43966</v>
      </c>
      <c r="N884" s="8" t="s">
        <v>35</v>
      </c>
      <c r="O884" s="8">
        <v>81919</v>
      </c>
      <c r="P884" s="8">
        <f t="shared" si="11"/>
        <v>81247</v>
      </c>
      <c r="Q884" s="8">
        <v>672</v>
      </c>
    </row>
    <row r="885" spans="13:17" x14ac:dyDescent="0.3">
      <c r="M885" s="54">
        <v>43967</v>
      </c>
      <c r="N885" s="8" t="s">
        <v>35</v>
      </c>
      <c r="O885" s="8">
        <v>86140</v>
      </c>
      <c r="P885" s="8">
        <f t="shared" si="11"/>
        <v>85403</v>
      </c>
      <c r="Q885" s="8">
        <v>737</v>
      </c>
    </row>
    <row r="886" spans="13:17" x14ac:dyDescent="0.3">
      <c r="M886" s="54">
        <v>43968</v>
      </c>
      <c r="N886" s="8" t="s">
        <v>35</v>
      </c>
      <c r="O886" s="8">
        <v>91223</v>
      </c>
      <c r="P886" s="8">
        <f t="shared" si="11"/>
        <v>90395</v>
      </c>
      <c r="Q886" s="8">
        <v>828</v>
      </c>
    </row>
    <row r="887" spans="13:17" x14ac:dyDescent="0.3">
      <c r="M887" s="54">
        <v>43969</v>
      </c>
      <c r="N887" s="8" t="s">
        <v>35</v>
      </c>
      <c r="O887" s="8">
        <v>95766</v>
      </c>
      <c r="P887" s="8">
        <f t="shared" si="11"/>
        <v>94890</v>
      </c>
      <c r="Q887" s="8">
        <v>876</v>
      </c>
    </row>
    <row r="888" spans="13:17" x14ac:dyDescent="0.3">
      <c r="M888" s="54">
        <v>43970</v>
      </c>
      <c r="N888" s="8" t="s">
        <v>35</v>
      </c>
      <c r="O888" s="8">
        <v>100302</v>
      </c>
      <c r="P888" s="8">
        <f t="shared" si="11"/>
        <v>99324</v>
      </c>
      <c r="Q888" s="8">
        <v>978</v>
      </c>
    </row>
    <row r="889" spans="13:17" x14ac:dyDescent="0.3">
      <c r="M889" s="54">
        <v>43971</v>
      </c>
      <c r="N889" s="8" t="s">
        <v>35</v>
      </c>
      <c r="O889" s="8">
        <v>105914</v>
      </c>
      <c r="P889" s="8">
        <f t="shared" si="11"/>
        <v>104862</v>
      </c>
      <c r="Q889" s="8">
        <v>1052</v>
      </c>
    </row>
    <row r="890" spans="13:17" x14ac:dyDescent="0.3">
      <c r="M890" s="54">
        <v>43939</v>
      </c>
      <c r="N890" s="8" t="s">
        <v>36</v>
      </c>
      <c r="O890" s="8">
        <v>1207</v>
      </c>
      <c r="P890" s="8">
        <v>1159</v>
      </c>
      <c r="Q890" s="8">
        <v>7</v>
      </c>
    </row>
    <row r="891" spans="13:17" x14ac:dyDescent="0.3">
      <c r="M891" s="54">
        <v>43940</v>
      </c>
      <c r="N891" s="8" t="s">
        <v>36</v>
      </c>
      <c r="O891" s="8">
        <v>1245</v>
      </c>
      <c r="P891" s="8">
        <v>1214</v>
      </c>
      <c r="Q891" s="8">
        <v>7</v>
      </c>
    </row>
    <row r="892" spans="13:17" x14ac:dyDescent="0.3">
      <c r="M892" s="54">
        <v>43941</v>
      </c>
      <c r="N892" s="8" t="s">
        <v>36</v>
      </c>
      <c r="O892" s="8">
        <v>1272</v>
      </c>
      <c r="P892" s="8">
        <v>1232</v>
      </c>
      <c r="Q892" s="8">
        <v>7</v>
      </c>
    </row>
    <row r="893" spans="13:17" x14ac:dyDescent="0.3">
      <c r="M893" s="54">
        <v>43942</v>
      </c>
      <c r="N893" s="8" t="s">
        <v>36</v>
      </c>
      <c r="O893" s="8">
        <v>1319</v>
      </c>
      <c r="P893" s="8">
        <v>1272</v>
      </c>
      <c r="Q893" s="8">
        <v>7</v>
      </c>
    </row>
    <row r="894" spans="13:17" x14ac:dyDescent="0.3">
      <c r="M894" s="54">
        <v>43943</v>
      </c>
      <c r="N894" s="8" t="s">
        <v>36</v>
      </c>
      <c r="O894" s="8">
        <v>1473</v>
      </c>
      <c r="P894" s="8">
        <v>1354</v>
      </c>
      <c r="Q894" s="8">
        <v>7</v>
      </c>
    </row>
    <row r="895" spans="13:17" x14ac:dyDescent="0.3">
      <c r="M895" s="54">
        <v>43944</v>
      </c>
      <c r="N895" s="8" t="s">
        <v>36</v>
      </c>
      <c r="O895" s="8">
        <v>1548</v>
      </c>
      <c r="P895" s="8">
        <v>1513</v>
      </c>
      <c r="Q895" s="8">
        <v>7</v>
      </c>
    </row>
    <row r="896" spans="13:17" x14ac:dyDescent="0.3">
      <c r="M896" s="54">
        <v>43945</v>
      </c>
      <c r="N896" s="8" t="s">
        <v>36</v>
      </c>
      <c r="O896" s="8">
        <v>1704</v>
      </c>
      <c r="P896" s="8">
        <v>1657</v>
      </c>
      <c r="Q896" s="8">
        <v>7</v>
      </c>
    </row>
    <row r="897" spans="13:17" x14ac:dyDescent="0.3">
      <c r="M897" s="54">
        <v>43946</v>
      </c>
      <c r="N897" s="8" t="s">
        <v>36</v>
      </c>
      <c r="O897" s="8">
        <v>1864</v>
      </c>
      <c r="P897" s="8">
        <v>1793</v>
      </c>
      <c r="Q897" s="8">
        <v>8</v>
      </c>
    </row>
    <row r="898" spans="13:17" x14ac:dyDescent="0.3">
      <c r="M898" s="54">
        <v>43947</v>
      </c>
      <c r="N898" s="8" t="s">
        <v>36</v>
      </c>
      <c r="O898" s="8">
        <v>1977</v>
      </c>
      <c r="P898" s="8">
        <v>1902</v>
      </c>
      <c r="Q898" s="8">
        <v>8</v>
      </c>
    </row>
    <row r="899" spans="13:17" x14ac:dyDescent="0.3">
      <c r="M899" s="54">
        <v>43948</v>
      </c>
      <c r="N899" s="8" t="s">
        <v>36</v>
      </c>
      <c r="O899" s="8">
        <v>2014</v>
      </c>
      <c r="P899" s="8">
        <v>1942</v>
      </c>
      <c r="Q899" s="8">
        <v>8</v>
      </c>
    </row>
    <row r="900" spans="13:17" x14ac:dyDescent="0.3">
      <c r="M900" s="54">
        <v>43949</v>
      </c>
      <c r="N900" s="8" t="s">
        <v>36</v>
      </c>
      <c r="O900" s="8">
        <v>2156</v>
      </c>
      <c r="P900" s="8">
        <v>2099</v>
      </c>
      <c r="Q900" s="8">
        <v>8</v>
      </c>
    </row>
    <row r="901" spans="13:17" x14ac:dyDescent="0.3">
      <c r="M901" s="54">
        <v>43950</v>
      </c>
      <c r="N901" s="8" t="s">
        <v>36</v>
      </c>
      <c r="O901" s="8">
        <v>2228</v>
      </c>
      <c r="P901" s="8">
        <v>2150</v>
      </c>
      <c r="Q901" s="8">
        <v>8</v>
      </c>
    </row>
    <row r="902" spans="13:17" x14ac:dyDescent="0.3">
      <c r="M902" s="54">
        <v>43951</v>
      </c>
      <c r="N902" s="8" t="s">
        <v>36</v>
      </c>
      <c r="O902" s="8">
        <v>2353</v>
      </c>
      <c r="P902" s="8">
        <v>2292</v>
      </c>
      <c r="Q902" s="8">
        <v>8</v>
      </c>
    </row>
    <row r="903" spans="13:17" x14ac:dyDescent="0.3">
      <c r="M903" s="54">
        <v>43952</v>
      </c>
      <c r="N903" s="8" t="s">
        <v>36</v>
      </c>
      <c r="O903" s="8">
        <v>2698</v>
      </c>
      <c r="P903" s="8">
        <v>2583</v>
      </c>
      <c r="Q903" s="8">
        <v>9</v>
      </c>
    </row>
    <row r="904" spans="13:17" x14ac:dyDescent="0.3">
      <c r="M904" s="54">
        <v>43953</v>
      </c>
      <c r="N904" s="8" t="s">
        <v>36</v>
      </c>
      <c r="O904" s="8">
        <v>2990</v>
      </c>
      <c r="P904" s="8">
        <v>2902</v>
      </c>
      <c r="Q904" s="8">
        <v>12</v>
      </c>
    </row>
    <row r="905" spans="13:17" x14ac:dyDescent="0.3">
      <c r="M905" s="54">
        <v>43954</v>
      </c>
      <c r="N905" s="8" t="s">
        <v>36</v>
      </c>
      <c r="O905" s="8">
        <v>3155</v>
      </c>
      <c r="P905" s="8">
        <v>3097</v>
      </c>
      <c r="Q905" s="8">
        <v>12</v>
      </c>
    </row>
    <row r="906" spans="13:17" x14ac:dyDescent="0.3">
      <c r="M906" s="54">
        <v>43955</v>
      </c>
      <c r="N906" s="8" t="s">
        <v>36</v>
      </c>
      <c r="O906" s="8">
        <v>3281</v>
      </c>
      <c r="P906" s="8">
        <v>3220</v>
      </c>
      <c r="Q906" s="8">
        <v>12</v>
      </c>
    </row>
    <row r="907" spans="13:17" x14ac:dyDescent="0.3">
      <c r="M907" s="54">
        <v>43956</v>
      </c>
      <c r="N907" s="8" t="s">
        <v>36</v>
      </c>
      <c r="O907" s="8">
        <v>3560</v>
      </c>
      <c r="P907" s="8">
        <v>3444</v>
      </c>
      <c r="Q907" s="8">
        <v>12</v>
      </c>
    </row>
    <row r="908" spans="13:17" x14ac:dyDescent="0.3">
      <c r="M908" s="54">
        <v>43957</v>
      </c>
      <c r="N908" s="8" t="s">
        <v>36</v>
      </c>
      <c r="O908" s="8">
        <v>3641</v>
      </c>
      <c r="P908" s="8">
        <v>3554</v>
      </c>
      <c r="Q908" s="8">
        <v>12</v>
      </c>
    </row>
    <row r="909" spans="13:17" x14ac:dyDescent="0.3">
      <c r="M909" s="54">
        <v>43958</v>
      </c>
      <c r="N909" s="8" t="s">
        <v>36</v>
      </c>
      <c r="O909" s="8">
        <v>3866</v>
      </c>
      <c r="P909" s="8">
        <v>3766</v>
      </c>
      <c r="Q909" s="8">
        <v>13</v>
      </c>
    </row>
    <row r="910" spans="13:17" x14ac:dyDescent="0.3">
      <c r="M910" s="54">
        <v>43959</v>
      </c>
      <c r="N910" s="8" t="s">
        <v>36</v>
      </c>
      <c r="O910" s="8">
        <v>4111</v>
      </c>
      <c r="P910" s="8">
        <v>3866</v>
      </c>
      <c r="Q910" s="8">
        <v>15</v>
      </c>
    </row>
    <row r="911" spans="13:17" x14ac:dyDescent="0.3">
      <c r="M911" s="54">
        <v>43960</v>
      </c>
      <c r="N911" s="8" t="s">
        <v>36</v>
      </c>
      <c r="O911" s="8">
        <v>4266</v>
      </c>
      <c r="P911" s="8">
        <v>4028</v>
      </c>
      <c r="Q911" s="8">
        <v>16</v>
      </c>
    </row>
    <row r="912" spans="13:17" x14ac:dyDescent="0.3">
      <c r="M912" s="54">
        <v>43961</v>
      </c>
      <c r="N912" s="8" t="s">
        <v>36</v>
      </c>
      <c r="O912" s="8">
        <v>4364</v>
      </c>
      <c r="P912" s="8">
        <v>4273</v>
      </c>
      <c r="Q912" s="8">
        <v>17</v>
      </c>
    </row>
    <row r="913" spans="13:17" x14ac:dyDescent="0.3">
      <c r="M913" s="54">
        <v>43962</v>
      </c>
      <c r="N913" s="8" t="s">
        <v>36</v>
      </c>
      <c r="O913" s="8">
        <v>4486</v>
      </c>
      <c r="P913" s="8">
        <v>4416</v>
      </c>
      <c r="Q913" s="8">
        <v>17</v>
      </c>
    </row>
    <row r="914" spans="13:17" x14ac:dyDescent="0.3">
      <c r="M914" s="54">
        <v>43964</v>
      </c>
      <c r="N914" s="8" t="s">
        <v>36</v>
      </c>
      <c r="O914" s="8">
        <v>4919</v>
      </c>
      <c r="P914" s="8">
        <v>4832</v>
      </c>
      <c r="Q914" s="8">
        <v>18</v>
      </c>
    </row>
    <row r="915" spans="13:17" x14ac:dyDescent="0.3">
      <c r="M915" s="54">
        <v>43965</v>
      </c>
      <c r="N915" s="8" t="s">
        <v>36</v>
      </c>
      <c r="O915" s="8">
        <v>5112</v>
      </c>
      <c r="P915" s="8">
        <v>4963</v>
      </c>
      <c r="Q915" s="8">
        <v>18</v>
      </c>
    </row>
    <row r="916" spans="13:17" x14ac:dyDescent="0.3">
      <c r="M916" s="54">
        <v>43966</v>
      </c>
      <c r="N916" s="8" t="s">
        <v>36</v>
      </c>
      <c r="O916" s="8">
        <v>5312</v>
      </c>
      <c r="P916" s="8">
        <v>5162</v>
      </c>
      <c r="Q916" s="8">
        <v>21</v>
      </c>
    </row>
    <row r="917" spans="13:17" x14ac:dyDescent="0.3">
      <c r="M917" s="54">
        <v>43967</v>
      </c>
      <c r="N917" s="8" t="s">
        <v>36</v>
      </c>
      <c r="O917" s="8">
        <v>5484</v>
      </c>
      <c r="P917" s="8">
        <v>5320</v>
      </c>
      <c r="Q917" s="8">
        <v>22</v>
      </c>
    </row>
    <row r="918" spans="13:17" x14ac:dyDescent="0.3">
      <c r="M918" s="54">
        <v>43968</v>
      </c>
      <c r="N918" s="8" t="s">
        <v>36</v>
      </c>
      <c r="O918" s="8">
        <v>5619</v>
      </c>
      <c r="P918" s="8">
        <v>5501</v>
      </c>
      <c r="Q918" s="8">
        <v>22</v>
      </c>
    </row>
    <row r="919" spans="13:17" x14ac:dyDescent="0.3">
      <c r="M919" s="54">
        <v>43969</v>
      </c>
      <c r="N919" s="8" t="s">
        <v>36</v>
      </c>
      <c r="O919" s="8">
        <v>5754</v>
      </c>
      <c r="P919" s="8">
        <v>5709</v>
      </c>
      <c r="Q919" s="8">
        <v>22</v>
      </c>
    </row>
    <row r="920" spans="13:17" x14ac:dyDescent="0.3">
      <c r="M920" s="54">
        <v>43970</v>
      </c>
      <c r="N920" s="8" t="s">
        <v>36</v>
      </c>
      <c r="O920" s="8">
        <v>5829</v>
      </c>
      <c r="P920" s="8">
        <v>5762</v>
      </c>
      <c r="Q920" s="8">
        <v>22</v>
      </c>
    </row>
    <row r="921" spans="13:17" x14ac:dyDescent="0.3">
      <c r="M921" s="54">
        <v>43923</v>
      </c>
      <c r="N921" s="8" t="s">
        <v>37</v>
      </c>
      <c r="O921" s="8">
        <v>1434</v>
      </c>
      <c r="P921" s="8">
        <v>1236</v>
      </c>
      <c r="Q921" s="8">
        <v>37</v>
      </c>
    </row>
    <row r="922" spans="13:17" x14ac:dyDescent="0.3">
      <c r="M922" s="54">
        <v>43929</v>
      </c>
      <c r="N922" s="8" t="s">
        <v>37</v>
      </c>
      <c r="O922" s="8">
        <v>2937</v>
      </c>
      <c r="P922" s="8">
        <v>2614</v>
      </c>
      <c r="Q922" s="8">
        <v>106</v>
      </c>
    </row>
    <row r="923" spans="13:17" x14ac:dyDescent="0.3">
      <c r="M923" s="54">
        <v>43930</v>
      </c>
      <c r="N923" s="8" t="s">
        <v>37</v>
      </c>
      <c r="O923" s="8">
        <v>3192</v>
      </c>
      <c r="P923" s="8">
        <v>2777</v>
      </c>
      <c r="Q923" s="8">
        <v>130</v>
      </c>
    </row>
    <row r="924" spans="13:17" x14ac:dyDescent="0.3">
      <c r="M924" s="54">
        <v>43931</v>
      </c>
      <c r="N924" s="8" t="s">
        <v>37</v>
      </c>
      <c r="O924" s="8">
        <v>3461</v>
      </c>
      <c r="P924" s="8">
        <v>2972</v>
      </c>
      <c r="Q924" s="8">
        <v>151</v>
      </c>
    </row>
    <row r="925" spans="13:17" x14ac:dyDescent="0.3">
      <c r="M925" s="54">
        <v>43932</v>
      </c>
      <c r="N925" s="8" t="s">
        <v>37</v>
      </c>
      <c r="O925" s="8">
        <v>3909</v>
      </c>
      <c r="P925" s="8">
        <v>3249</v>
      </c>
      <c r="Q925" s="8">
        <v>158</v>
      </c>
    </row>
    <row r="926" spans="13:17" x14ac:dyDescent="0.3">
      <c r="M926" s="54">
        <v>43933</v>
      </c>
      <c r="N926" s="8" t="s">
        <v>37</v>
      </c>
      <c r="O926" s="8">
        <v>4281</v>
      </c>
      <c r="P926" s="8">
        <v>3590</v>
      </c>
      <c r="Q926" s="8">
        <v>170</v>
      </c>
    </row>
    <row r="927" spans="13:17" x14ac:dyDescent="0.3">
      <c r="M927" s="54">
        <v>43934</v>
      </c>
      <c r="N927" s="8" t="s">
        <v>37</v>
      </c>
      <c r="O927" s="8">
        <v>4480</v>
      </c>
      <c r="P927" s="8">
        <v>3858</v>
      </c>
      <c r="Q927" s="8">
        <v>176</v>
      </c>
    </row>
    <row r="928" spans="13:17" x14ac:dyDescent="0.3">
      <c r="M928" s="54">
        <v>43935</v>
      </c>
      <c r="N928" s="8" t="s">
        <v>37</v>
      </c>
      <c r="O928" s="8">
        <v>4844</v>
      </c>
      <c r="P928" s="8">
        <v>4047</v>
      </c>
      <c r="Q928" s="8">
        <v>184</v>
      </c>
    </row>
    <row r="929" spans="13:17" x14ac:dyDescent="0.3">
      <c r="M929" s="54">
        <v>43936</v>
      </c>
      <c r="N929" s="8" t="s">
        <v>37</v>
      </c>
      <c r="O929" s="8">
        <v>5193</v>
      </c>
      <c r="P929" s="8">
        <v>4404</v>
      </c>
      <c r="Q929" s="8">
        <v>186</v>
      </c>
    </row>
    <row r="930" spans="13:17" x14ac:dyDescent="0.3">
      <c r="M930" s="54">
        <v>43937</v>
      </c>
      <c r="N930" s="8" t="s">
        <v>37</v>
      </c>
      <c r="O930" s="8">
        <v>5524</v>
      </c>
      <c r="P930" s="8">
        <v>4727</v>
      </c>
      <c r="Q930" s="8">
        <v>197</v>
      </c>
    </row>
    <row r="931" spans="13:17" x14ac:dyDescent="0.3">
      <c r="M931" s="54">
        <v>43938</v>
      </c>
      <c r="N931" s="8" t="s">
        <v>37</v>
      </c>
      <c r="O931" s="8">
        <v>5988</v>
      </c>
      <c r="P931" s="8">
        <v>5113</v>
      </c>
      <c r="Q931" s="8">
        <v>211</v>
      </c>
    </row>
    <row r="932" spans="13:17" x14ac:dyDescent="0.3">
      <c r="M932" s="54">
        <v>43939</v>
      </c>
      <c r="N932" s="8" t="s">
        <v>37</v>
      </c>
      <c r="O932" s="8">
        <v>6167</v>
      </c>
      <c r="P932" s="8">
        <v>5354</v>
      </c>
      <c r="Q932" s="8">
        <v>234</v>
      </c>
    </row>
    <row r="933" spans="13:17" x14ac:dyDescent="0.3">
      <c r="M933" s="54">
        <v>43940</v>
      </c>
      <c r="N933" s="8" t="s">
        <v>37</v>
      </c>
      <c r="O933" s="8">
        <v>6607</v>
      </c>
      <c r="P933" s="8">
        <v>5949</v>
      </c>
      <c r="Q933" s="8">
        <v>244</v>
      </c>
    </row>
    <row r="934" spans="13:17" x14ac:dyDescent="0.3">
      <c r="M934" s="54">
        <v>43941</v>
      </c>
      <c r="N934" s="8" t="s">
        <v>37</v>
      </c>
      <c r="O934" s="8">
        <v>6797</v>
      </c>
      <c r="P934" s="8">
        <v>6273</v>
      </c>
      <c r="Q934" s="8">
        <v>245</v>
      </c>
    </row>
    <row r="935" spans="13:17" x14ac:dyDescent="0.3">
      <c r="M935" s="54">
        <v>43942</v>
      </c>
      <c r="N935" s="8" t="s">
        <v>37</v>
      </c>
      <c r="O935" s="8">
        <v>7355</v>
      </c>
      <c r="P935" s="8">
        <v>6769</v>
      </c>
      <c r="Q935" s="8">
        <v>251</v>
      </c>
    </row>
    <row r="936" spans="13:17" x14ac:dyDescent="0.3">
      <c r="M936" s="54">
        <v>43943</v>
      </c>
      <c r="N936" s="8" t="s">
        <v>37</v>
      </c>
      <c r="O936" s="8">
        <v>7887</v>
      </c>
      <c r="P936" s="8">
        <v>7100</v>
      </c>
      <c r="Q936" s="8">
        <v>257</v>
      </c>
    </row>
    <row r="937" spans="13:17" x14ac:dyDescent="0.3">
      <c r="M937" s="54">
        <v>43944</v>
      </c>
      <c r="N937" s="8" t="s">
        <v>37</v>
      </c>
      <c r="O937" s="8">
        <v>8757</v>
      </c>
      <c r="P937" s="8">
        <v>7433</v>
      </c>
      <c r="Q937" s="8">
        <v>283</v>
      </c>
    </row>
    <row r="938" spans="13:17" x14ac:dyDescent="0.3">
      <c r="M938" s="54">
        <v>43945</v>
      </c>
      <c r="N938" s="8" t="s">
        <v>37</v>
      </c>
      <c r="O938" s="8">
        <v>10611</v>
      </c>
      <c r="P938" s="8">
        <v>8310</v>
      </c>
      <c r="Q938" s="8">
        <v>298</v>
      </c>
    </row>
    <row r="939" spans="13:17" x14ac:dyDescent="0.3">
      <c r="M939" s="54">
        <v>43946</v>
      </c>
      <c r="N939" s="8" t="s">
        <v>37</v>
      </c>
      <c r="O939" s="8">
        <v>13270</v>
      </c>
      <c r="P939" s="8">
        <v>9392</v>
      </c>
      <c r="Q939" s="8">
        <v>308</v>
      </c>
    </row>
    <row r="940" spans="13:17" x14ac:dyDescent="0.3">
      <c r="M940" s="54">
        <v>43947</v>
      </c>
      <c r="N940" s="8" t="s">
        <v>37</v>
      </c>
      <c r="O940" s="8">
        <v>14317</v>
      </c>
      <c r="P940" s="8">
        <v>10497</v>
      </c>
      <c r="Q940" s="8">
        <v>322</v>
      </c>
    </row>
    <row r="941" spans="13:17" x14ac:dyDescent="0.3">
      <c r="M941" s="54">
        <v>43948</v>
      </c>
      <c r="N941" s="8" t="s">
        <v>37</v>
      </c>
      <c r="O941" s="8">
        <v>15516</v>
      </c>
      <c r="P941" s="8">
        <v>12333</v>
      </c>
      <c r="Q941" s="8">
        <v>330</v>
      </c>
    </row>
    <row r="942" spans="13:17" x14ac:dyDescent="0.3">
      <c r="M942" s="54">
        <v>43949</v>
      </c>
      <c r="N942" s="8" t="s">
        <v>37</v>
      </c>
      <c r="O942" s="8">
        <v>17021</v>
      </c>
      <c r="P942" s="8">
        <v>13966</v>
      </c>
      <c r="Q942" s="8">
        <v>342</v>
      </c>
    </row>
    <row r="943" spans="13:17" x14ac:dyDescent="0.3">
      <c r="M943" s="54">
        <v>43950</v>
      </c>
      <c r="N943" s="8" t="s">
        <v>37</v>
      </c>
      <c r="O943" s="8">
        <v>18670</v>
      </c>
      <c r="P943" s="8">
        <v>15690</v>
      </c>
      <c r="Q943" s="8">
        <v>375</v>
      </c>
    </row>
    <row r="944" spans="13:17" x14ac:dyDescent="0.3">
      <c r="M944" s="54">
        <v>43951</v>
      </c>
      <c r="N944" s="8" t="s">
        <v>37</v>
      </c>
      <c r="O944" s="8">
        <v>21205</v>
      </c>
      <c r="P944" s="8">
        <v>17286</v>
      </c>
      <c r="Q944" s="8">
        <v>480</v>
      </c>
    </row>
    <row r="945" spans="13:17" x14ac:dyDescent="0.3">
      <c r="M945" s="54">
        <v>43952</v>
      </c>
      <c r="N945" s="8" t="s">
        <v>37</v>
      </c>
      <c r="O945" s="8">
        <v>23176</v>
      </c>
      <c r="P945" s="8">
        <v>18222</v>
      </c>
      <c r="Q945" s="8">
        <v>585</v>
      </c>
    </row>
    <row r="946" spans="13:17" x14ac:dyDescent="0.3">
      <c r="M946" s="54">
        <v>43953</v>
      </c>
      <c r="N946" s="8" t="s">
        <v>37</v>
      </c>
      <c r="O946" s="8">
        <v>24868</v>
      </c>
      <c r="P946" s="8">
        <v>19316</v>
      </c>
      <c r="Q946" s="8">
        <v>772</v>
      </c>
    </row>
    <row r="947" spans="13:17" x14ac:dyDescent="0.3">
      <c r="M947" s="54">
        <v>43954</v>
      </c>
      <c r="N947" s="8" t="s">
        <v>37</v>
      </c>
      <c r="O947" s="8">
        <v>26439</v>
      </c>
      <c r="P947" s="8">
        <v>20197</v>
      </c>
      <c r="Q947" s="8">
        <v>1102</v>
      </c>
    </row>
    <row r="948" spans="13:17" x14ac:dyDescent="0.3">
      <c r="M948" s="54">
        <v>43955</v>
      </c>
      <c r="N948" s="8" t="s">
        <v>37</v>
      </c>
      <c r="O948" s="8">
        <v>28545</v>
      </c>
      <c r="P948" s="8">
        <v>21295</v>
      </c>
      <c r="Q948" s="8">
        <v>1232</v>
      </c>
    </row>
    <row r="949" spans="13:17" x14ac:dyDescent="0.3">
      <c r="M949" s="54">
        <v>43956</v>
      </c>
      <c r="N949" s="8" t="s">
        <v>37</v>
      </c>
      <c r="O949" s="8">
        <v>30199</v>
      </c>
      <c r="P949" s="8">
        <v>23352</v>
      </c>
      <c r="Q949" s="8">
        <v>1451</v>
      </c>
    </row>
    <row r="950" spans="13:17" x14ac:dyDescent="0.3">
      <c r="M950" s="54">
        <v>43957</v>
      </c>
      <c r="N950" s="8" t="s">
        <v>37</v>
      </c>
      <c r="O950" s="8">
        <v>32060</v>
      </c>
      <c r="P950" s="8">
        <v>24303</v>
      </c>
      <c r="Q950" s="8">
        <v>1526</v>
      </c>
    </row>
    <row r="951" spans="13:17" x14ac:dyDescent="0.3">
      <c r="M951" s="54">
        <v>43958</v>
      </c>
      <c r="N951" s="8" t="s">
        <v>37</v>
      </c>
      <c r="O951" s="8">
        <v>34701</v>
      </c>
      <c r="P951" s="8">
        <v>28933</v>
      </c>
      <c r="Q951" s="8">
        <v>1644</v>
      </c>
    </row>
    <row r="952" spans="13:17" x14ac:dyDescent="0.3">
      <c r="M952" s="54">
        <v>43959</v>
      </c>
      <c r="N952" s="8" t="s">
        <v>37</v>
      </c>
      <c r="O952" s="8">
        <v>37950</v>
      </c>
      <c r="P952" s="8">
        <v>31219</v>
      </c>
      <c r="Q952" s="8">
        <v>1731</v>
      </c>
    </row>
    <row r="953" spans="13:17" x14ac:dyDescent="0.3">
      <c r="M953" s="54">
        <v>43960</v>
      </c>
      <c r="N953" s="8" t="s">
        <v>37</v>
      </c>
      <c r="O953" s="8">
        <v>39462</v>
      </c>
      <c r="P953" s="8">
        <v>33639</v>
      </c>
      <c r="Q953" s="8">
        <v>1762</v>
      </c>
    </row>
    <row r="954" spans="13:17" x14ac:dyDescent="0.3">
      <c r="M954" s="54">
        <v>43961</v>
      </c>
      <c r="N954" s="8" t="s">
        <v>37</v>
      </c>
      <c r="O954" s="8">
        <v>40962</v>
      </c>
      <c r="P954" s="8">
        <v>35293</v>
      </c>
      <c r="Q954" s="8">
        <v>1823</v>
      </c>
    </row>
    <row r="955" spans="13:17" x14ac:dyDescent="0.3">
      <c r="M955" s="54">
        <v>43962</v>
      </c>
      <c r="N955" s="8" t="s">
        <v>37</v>
      </c>
      <c r="O955" s="8">
        <v>42306</v>
      </c>
      <c r="P955" s="8">
        <v>37993</v>
      </c>
      <c r="Q955" s="8">
        <v>1877</v>
      </c>
    </row>
    <row r="956" spans="13:17" x14ac:dyDescent="0.3">
      <c r="M956" s="54">
        <v>43963</v>
      </c>
      <c r="N956" s="8" t="s">
        <v>37</v>
      </c>
      <c r="O956" s="8">
        <v>43999</v>
      </c>
      <c r="P956" s="8">
        <v>39060</v>
      </c>
      <c r="Q956" s="8">
        <v>1914</v>
      </c>
    </row>
    <row r="957" spans="13:17" x14ac:dyDescent="0.3">
      <c r="M957" s="54">
        <v>43964</v>
      </c>
      <c r="N957" s="8" t="s">
        <v>37</v>
      </c>
      <c r="O957" s="8">
        <v>46026</v>
      </c>
      <c r="P957" s="8">
        <v>40637</v>
      </c>
      <c r="Q957" s="8">
        <v>1924</v>
      </c>
    </row>
    <row r="958" spans="13:17" x14ac:dyDescent="0.3">
      <c r="M958" s="54">
        <v>43965</v>
      </c>
      <c r="N958" s="8" t="s">
        <v>37</v>
      </c>
      <c r="O958" s="8">
        <v>47408</v>
      </c>
      <c r="P958" s="8">
        <v>42425</v>
      </c>
      <c r="Q958" s="8">
        <v>1935</v>
      </c>
    </row>
    <row r="959" spans="13:17" x14ac:dyDescent="0.3">
      <c r="M959" s="54">
        <v>43966</v>
      </c>
      <c r="N959" s="8" t="s">
        <v>37</v>
      </c>
      <c r="O959" s="8">
        <v>49301</v>
      </c>
      <c r="P959" s="8">
        <v>44319</v>
      </c>
      <c r="Q959" s="8">
        <v>1932</v>
      </c>
    </row>
    <row r="960" spans="13:17" x14ac:dyDescent="0.3">
      <c r="M960" s="54">
        <v>43967</v>
      </c>
      <c r="N960" s="8" t="s">
        <v>37</v>
      </c>
      <c r="O960" s="8">
        <v>50613</v>
      </c>
      <c r="P960" s="8">
        <v>46028</v>
      </c>
      <c r="Q960" s="8">
        <v>1946</v>
      </c>
    </row>
    <row r="961" spans="13:17" x14ac:dyDescent="0.3">
      <c r="M961" s="54">
        <v>43968</v>
      </c>
      <c r="N961" s="8" t="s">
        <v>37</v>
      </c>
      <c r="O961" s="8">
        <v>51812</v>
      </c>
      <c r="P961" s="8">
        <v>47484</v>
      </c>
      <c r="Q961" s="8">
        <v>1964</v>
      </c>
    </row>
    <row r="962" spans="13:17" x14ac:dyDescent="0.3">
      <c r="M962" s="54">
        <v>43969</v>
      </c>
      <c r="N962" s="8" t="s">
        <v>37</v>
      </c>
      <c r="O962" s="8">
        <v>52955</v>
      </c>
      <c r="P962" s="8">
        <v>48813</v>
      </c>
      <c r="Q962" s="8">
        <v>1980</v>
      </c>
    </row>
    <row r="963" spans="13:17" x14ac:dyDescent="0.3">
      <c r="M963" s="54">
        <v>43970</v>
      </c>
      <c r="N963" s="8" t="s">
        <v>37</v>
      </c>
      <c r="O963" s="8">
        <v>55634</v>
      </c>
      <c r="P963" s="8">
        <v>50070</v>
      </c>
      <c r="Q963" s="8">
        <v>2002</v>
      </c>
    </row>
    <row r="964" spans="13:17" x14ac:dyDescent="0.3">
      <c r="M964" s="54">
        <v>43971</v>
      </c>
      <c r="N964" s="8" t="s">
        <v>37</v>
      </c>
      <c r="O964" s="8">
        <v>57737</v>
      </c>
      <c r="P964" s="8">
        <v>51956</v>
      </c>
      <c r="Q964" s="8">
        <v>2005</v>
      </c>
    </row>
    <row r="965" spans="13:17" x14ac:dyDescent="0.3">
      <c r="M965" s="54">
        <v>43926</v>
      </c>
      <c r="N965" s="8" t="s">
        <v>38</v>
      </c>
      <c r="O965" s="8">
        <v>12279</v>
      </c>
      <c r="P965" s="8">
        <v>11439</v>
      </c>
      <c r="Q965" s="8">
        <v>260</v>
      </c>
    </row>
    <row r="966" spans="13:17" x14ac:dyDescent="0.3">
      <c r="M966" s="54">
        <v>43928</v>
      </c>
      <c r="N966" s="8" t="s">
        <v>38</v>
      </c>
      <c r="O966" s="8">
        <v>17638</v>
      </c>
      <c r="P966" s="8">
        <v>16401</v>
      </c>
      <c r="Q966" s="8">
        <v>363</v>
      </c>
    </row>
    <row r="967" spans="13:17" x14ac:dyDescent="0.3">
      <c r="M967" s="54">
        <v>43929</v>
      </c>
      <c r="N967" s="8" t="s">
        <v>38</v>
      </c>
      <c r="O967" s="8">
        <v>17638</v>
      </c>
      <c r="P967" s="8">
        <v>16401</v>
      </c>
      <c r="Q967" s="8">
        <v>363</v>
      </c>
    </row>
    <row r="968" spans="13:17" x14ac:dyDescent="0.3">
      <c r="M968" s="54">
        <v>43930</v>
      </c>
      <c r="N968" s="8" t="s">
        <v>38</v>
      </c>
      <c r="O968" s="8">
        <v>19107</v>
      </c>
      <c r="P968" s="8">
        <v>17851</v>
      </c>
      <c r="Q968" s="8">
        <v>463</v>
      </c>
    </row>
    <row r="969" spans="13:17" x14ac:dyDescent="0.3">
      <c r="M969" s="54">
        <v>43931</v>
      </c>
      <c r="N969" s="8" t="s">
        <v>38</v>
      </c>
      <c r="O969" s="8">
        <v>22349</v>
      </c>
      <c r="P969" s="8">
        <v>20698</v>
      </c>
      <c r="Q969" s="8">
        <v>561</v>
      </c>
    </row>
    <row r="970" spans="13:17" x14ac:dyDescent="0.3">
      <c r="M970" s="54">
        <v>43932</v>
      </c>
      <c r="N970" s="8" t="s">
        <v>38</v>
      </c>
      <c r="O970" s="8">
        <v>24857</v>
      </c>
      <c r="P970" s="8">
        <v>22583</v>
      </c>
      <c r="Q970" s="8">
        <v>678</v>
      </c>
    </row>
    <row r="971" spans="13:17" x14ac:dyDescent="0.3">
      <c r="M971" s="54">
        <v>43933</v>
      </c>
      <c r="N971" s="8" t="s">
        <v>38</v>
      </c>
      <c r="O971" s="8">
        <v>28505</v>
      </c>
      <c r="P971" s="8">
        <v>25105</v>
      </c>
      <c r="Q971" s="8">
        <v>796</v>
      </c>
    </row>
    <row r="972" spans="13:17" x14ac:dyDescent="0.3">
      <c r="M972" s="54">
        <v>43934</v>
      </c>
      <c r="N972" s="8" t="s">
        <v>38</v>
      </c>
      <c r="O972" s="8">
        <v>31804</v>
      </c>
      <c r="P972" s="8">
        <v>28657</v>
      </c>
      <c r="Q972" s="8">
        <v>847</v>
      </c>
    </row>
    <row r="973" spans="13:17" x14ac:dyDescent="0.3">
      <c r="M973" s="54">
        <v>43935</v>
      </c>
      <c r="N973" s="8" t="s">
        <v>38</v>
      </c>
      <c r="O973" s="8">
        <v>34928</v>
      </c>
      <c r="P973" s="8">
        <v>29376</v>
      </c>
      <c r="Q973" s="8">
        <v>1005</v>
      </c>
    </row>
    <row r="974" spans="13:17" x14ac:dyDescent="0.3">
      <c r="M974" s="54">
        <v>43936</v>
      </c>
      <c r="N974" s="8" t="s">
        <v>38</v>
      </c>
      <c r="O974" s="8">
        <v>37860</v>
      </c>
      <c r="P974" s="8">
        <v>31902</v>
      </c>
      <c r="Q974" s="8">
        <v>1076</v>
      </c>
    </row>
    <row r="975" spans="13:17" x14ac:dyDescent="0.3">
      <c r="M975" s="54">
        <v>43937</v>
      </c>
      <c r="N975" s="8" t="s">
        <v>38</v>
      </c>
      <c r="O975" s="8">
        <v>40778</v>
      </c>
      <c r="P975" s="8">
        <v>33739</v>
      </c>
      <c r="Q975" s="8">
        <v>1101</v>
      </c>
    </row>
    <row r="976" spans="13:17" x14ac:dyDescent="0.3">
      <c r="M976" s="54">
        <v>43938</v>
      </c>
      <c r="N976" s="8" t="s">
        <v>38</v>
      </c>
      <c r="O976" s="8">
        <v>42847</v>
      </c>
      <c r="P976" s="8">
        <v>36153</v>
      </c>
      <c r="Q976" s="8">
        <v>1229</v>
      </c>
    </row>
    <row r="977" spans="13:17" x14ac:dyDescent="0.3">
      <c r="M977" s="54">
        <v>43939</v>
      </c>
      <c r="N977" s="8" t="s">
        <v>38</v>
      </c>
      <c r="O977" s="8">
        <v>47197</v>
      </c>
      <c r="P977" s="8">
        <v>39092</v>
      </c>
      <c r="Q977" s="8">
        <v>1282</v>
      </c>
    </row>
    <row r="978" spans="13:17" x14ac:dyDescent="0.3">
      <c r="M978" s="54">
        <v>43940</v>
      </c>
      <c r="N978" s="8" t="s">
        <v>38</v>
      </c>
      <c r="O978" s="8">
        <v>51614</v>
      </c>
      <c r="P978" s="8">
        <v>43537</v>
      </c>
      <c r="Q978" s="8">
        <v>1478</v>
      </c>
    </row>
    <row r="979" spans="13:17" x14ac:dyDescent="0.3">
      <c r="M979" s="54">
        <v>43941</v>
      </c>
      <c r="N979" s="8" t="s">
        <v>38</v>
      </c>
      <c r="O979" s="8">
        <v>57290</v>
      </c>
      <c r="P979" s="8">
        <v>47657</v>
      </c>
      <c r="Q979" s="8">
        <v>1576</v>
      </c>
    </row>
    <row r="980" spans="13:17" x14ac:dyDescent="0.3">
      <c r="M980" s="54">
        <v>43942</v>
      </c>
      <c r="N980" s="8" t="s">
        <v>38</v>
      </c>
      <c r="O980" s="8">
        <v>61492</v>
      </c>
      <c r="P980" s="8">
        <v>54100</v>
      </c>
      <c r="Q980" s="8">
        <v>1735</v>
      </c>
    </row>
    <row r="981" spans="13:17" x14ac:dyDescent="0.3">
      <c r="M981" s="54">
        <v>43943</v>
      </c>
      <c r="N981" s="8" t="s">
        <v>38</v>
      </c>
      <c r="O981" s="8">
        <v>66257</v>
      </c>
      <c r="P981" s="8">
        <v>58552</v>
      </c>
      <c r="Q981" s="8">
        <v>1888</v>
      </c>
    </row>
    <row r="982" spans="13:17" x14ac:dyDescent="0.3">
      <c r="M982" s="54">
        <v>43944</v>
      </c>
      <c r="N982" s="8" t="s">
        <v>38</v>
      </c>
      <c r="O982" s="8">
        <v>69764</v>
      </c>
      <c r="P982" s="8">
        <v>63485</v>
      </c>
      <c r="Q982" s="8">
        <v>1964</v>
      </c>
    </row>
    <row r="983" spans="13:17" x14ac:dyDescent="0.3">
      <c r="M983" s="54">
        <v>43945</v>
      </c>
      <c r="N983" s="8" t="s">
        <v>38</v>
      </c>
      <c r="O983" s="8">
        <v>74484</v>
      </c>
      <c r="P983" s="8">
        <v>68133</v>
      </c>
      <c r="Q983" s="8">
        <v>2034</v>
      </c>
    </row>
    <row r="984" spans="13:17" x14ac:dyDescent="0.3">
      <c r="M984" s="54">
        <v>43946</v>
      </c>
      <c r="N984" s="8" t="s">
        <v>38</v>
      </c>
      <c r="O984" s="8">
        <v>78993</v>
      </c>
      <c r="P984" s="8">
        <v>71806</v>
      </c>
      <c r="Q984" s="8">
        <v>2083</v>
      </c>
    </row>
    <row r="985" spans="13:17" x14ac:dyDescent="0.3">
      <c r="M985" s="54">
        <v>43947</v>
      </c>
      <c r="N985" s="8" t="s">
        <v>38</v>
      </c>
      <c r="O985" s="8">
        <v>82942</v>
      </c>
      <c r="P985" s="8">
        <v>75670</v>
      </c>
      <c r="Q985" s="8">
        <v>2185</v>
      </c>
    </row>
    <row r="986" spans="13:17" x14ac:dyDescent="0.3">
      <c r="M986" s="54">
        <v>43948</v>
      </c>
      <c r="N986" s="8" t="s">
        <v>38</v>
      </c>
      <c r="O986" s="8">
        <v>87777</v>
      </c>
      <c r="P986" s="8">
        <v>80830</v>
      </c>
      <c r="Q986" s="8">
        <v>2262</v>
      </c>
    </row>
    <row r="987" spans="13:17" x14ac:dyDescent="0.3">
      <c r="M987" s="54">
        <v>43949</v>
      </c>
      <c r="N987" s="8" t="s">
        <v>38</v>
      </c>
      <c r="O987" s="8">
        <v>92506</v>
      </c>
      <c r="P987" s="8">
        <v>85834</v>
      </c>
      <c r="Q987" s="8">
        <v>2364</v>
      </c>
    </row>
    <row r="988" spans="13:17" x14ac:dyDescent="0.3">
      <c r="M988" s="54">
        <v>43950</v>
      </c>
      <c r="N988" s="8" t="s">
        <v>38</v>
      </c>
      <c r="O988" s="8">
        <v>97790</v>
      </c>
      <c r="P988" s="8">
        <v>90108</v>
      </c>
      <c r="Q988" s="8">
        <v>2438</v>
      </c>
    </row>
    <row r="989" spans="13:17" x14ac:dyDescent="0.3">
      <c r="M989" s="54">
        <v>43951</v>
      </c>
      <c r="N989" s="8" t="s">
        <v>38</v>
      </c>
      <c r="O989" s="8">
        <v>103704</v>
      </c>
      <c r="P989" s="8">
        <f>O989-Q989</f>
        <v>101120</v>
      </c>
      <c r="Q989" s="8">
        <v>2584</v>
      </c>
    </row>
    <row r="990" spans="13:17" x14ac:dyDescent="0.3">
      <c r="M990" s="54">
        <v>43952</v>
      </c>
      <c r="N990" s="8" t="s">
        <v>38</v>
      </c>
      <c r="O990" s="8">
        <v>108543</v>
      </c>
      <c r="P990" s="8">
        <v>100277</v>
      </c>
      <c r="Q990" s="8">
        <v>2666</v>
      </c>
    </row>
    <row r="991" spans="13:17" x14ac:dyDescent="0.3">
      <c r="M991" s="54">
        <v>43953</v>
      </c>
      <c r="N991" s="8" t="s">
        <v>38</v>
      </c>
      <c r="O991" s="8">
        <v>113934</v>
      </c>
      <c r="P991" s="8">
        <v>104705</v>
      </c>
      <c r="Q991" s="8">
        <v>2720</v>
      </c>
    </row>
    <row r="992" spans="13:17" x14ac:dyDescent="0.3">
      <c r="M992" s="54">
        <v>43954</v>
      </c>
      <c r="N992" s="8" t="s">
        <v>38</v>
      </c>
      <c r="O992" s="8">
        <v>120240</v>
      </c>
      <c r="P992" s="8">
        <v>112345</v>
      </c>
      <c r="Q992" s="8">
        <v>2886</v>
      </c>
    </row>
    <row r="993" spans="13:17" x14ac:dyDescent="0.3">
      <c r="M993" s="54">
        <v>43955</v>
      </c>
      <c r="N993" s="8" t="s">
        <v>38</v>
      </c>
      <c r="O993" s="8">
        <v>129258</v>
      </c>
      <c r="P993" s="8">
        <v>122513</v>
      </c>
      <c r="Q993" s="8">
        <v>3061</v>
      </c>
    </row>
    <row r="994" spans="13:17" x14ac:dyDescent="0.3">
      <c r="M994" s="54">
        <v>43956</v>
      </c>
      <c r="N994" s="8" t="s">
        <v>38</v>
      </c>
      <c r="O994" s="8">
        <v>134987</v>
      </c>
      <c r="P994" s="8">
        <v>128297</v>
      </c>
      <c r="Q994" s="8">
        <v>3158</v>
      </c>
    </row>
    <row r="995" spans="13:17" x14ac:dyDescent="0.3">
      <c r="M995" s="54">
        <v>43957</v>
      </c>
      <c r="N995" s="8" t="s">
        <v>38</v>
      </c>
      <c r="O995" s="8">
        <v>139580</v>
      </c>
      <c r="P995" s="8">
        <v>134172</v>
      </c>
      <c r="Q995" s="8">
        <v>3317</v>
      </c>
    </row>
    <row r="996" spans="13:17" x14ac:dyDescent="0.3">
      <c r="M996" s="54">
        <v>43958</v>
      </c>
      <c r="N996" s="8" t="s">
        <v>38</v>
      </c>
      <c r="O996" s="8">
        <v>145510</v>
      </c>
      <c r="P996" s="8">
        <v>139830</v>
      </c>
      <c r="Q996" s="8">
        <v>3427</v>
      </c>
    </row>
    <row r="997" spans="13:17" x14ac:dyDescent="0.3">
      <c r="M997" s="54">
        <v>43959</v>
      </c>
      <c r="N997" s="8" t="s">
        <v>38</v>
      </c>
      <c r="O997" s="8">
        <v>152245</v>
      </c>
      <c r="P997" s="8">
        <v>146198</v>
      </c>
      <c r="Q997" s="8">
        <v>3579</v>
      </c>
    </row>
    <row r="998" spans="13:17" x14ac:dyDescent="0.3">
      <c r="M998" s="54">
        <v>43960</v>
      </c>
      <c r="N998" s="8" t="s">
        <v>38</v>
      </c>
      <c r="O998" s="8">
        <v>159157</v>
      </c>
      <c r="P998" s="8">
        <v>152296</v>
      </c>
      <c r="Q998" s="8">
        <v>3708</v>
      </c>
    </row>
    <row r="999" spans="13:17" x14ac:dyDescent="0.3">
      <c r="M999" s="54">
        <v>43961</v>
      </c>
      <c r="N999" s="8" t="s">
        <v>38</v>
      </c>
      <c r="O999" s="8">
        <v>166424</v>
      </c>
      <c r="P999" s="8">
        <v>158830</v>
      </c>
      <c r="Q999" s="8">
        <v>3814</v>
      </c>
    </row>
    <row r="1000" spans="13:17" x14ac:dyDescent="0.3">
      <c r="M1000" s="54">
        <v>43962</v>
      </c>
      <c r="N1000" s="8" t="s">
        <v>38</v>
      </c>
      <c r="O1000" s="8">
        <v>176130</v>
      </c>
      <c r="P1000" s="8">
        <v>168546</v>
      </c>
      <c r="Q1000" s="8">
        <v>3988</v>
      </c>
    </row>
    <row r="1001" spans="13:17" x14ac:dyDescent="0.3">
      <c r="M1001" s="54">
        <v>43963</v>
      </c>
      <c r="N1001" s="8" t="s">
        <v>38</v>
      </c>
      <c r="O1001" s="8">
        <v>185610</v>
      </c>
      <c r="P1001" s="8">
        <f>O1001-Q1001</f>
        <v>181484</v>
      </c>
      <c r="Q1001" s="8">
        <v>4126</v>
      </c>
    </row>
    <row r="1002" spans="13:17" x14ac:dyDescent="0.3">
      <c r="M1002" s="54">
        <v>43964</v>
      </c>
      <c r="N1002" s="8" t="s">
        <v>38</v>
      </c>
      <c r="O1002" s="8">
        <v>194683</v>
      </c>
      <c r="P1002" s="8">
        <v>186125</v>
      </c>
      <c r="Q1002" s="8">
        <v>4328</v>
      </c>
    </row>
    <row r="1003" spans="13:17" x14ac:dyDescent="0.3">
      <c r="M1003" s="54">
        <v>43965</v>
      </c>
      <c r="N1003" s="8" t="s">
        <v>38</v>
      </c>
      <c r="O1003" s="8">
        <v>204243</v>
      </c>
      <c r="P1003" s="8">
        <v>197269</v>
      </c>
      <c r="Q1003" s="8">
        <v>4534</v>
      </c>
    </row>
    <row r="1004" spans="13:17" x14ac:dyDescent="0.3">
      <c r="M1004" s="54">
        <v>43966</v>
      </c>
      <c r="N1004" s="8" t="s">
        <v>38</v>
      </c>
      <c r="O1004" s="8">
        <v>212317</v>
      </c>
      <c r="P1004" s="8">
        <v>203770</v>
      </c>
      <c r="Q1004" s="8">
        <v>4747</v>
      </c>
    </row>
    <row r="1005" spans="13:17" x14ac:dyDescent="0.3">
      <c r="M1005" s="54">
        <v>43967</v>
      </c>
      <c r="N1005" s="8" t="s">
        <v>38</v>
      </c>
      <c r="O1005" s="8">
        <v>221439</v>
      </c>
      <c r="P1005" s="8">
        <v>213395</v>
      </c>
      <c r="Q1005" s="8">
        <v>4960</v>
      </c>
    </row>
    <row r="1006" spans="13:17" x14ac:dyDescent="0.3">
      <c r="M1006" s="54">
        <v>43968</v>
      </c>
      <c r="N1006" s="8" t="s">
        <v>38</v>
      </c>
      <c r="O1006" s="8">
        <v>231946</v>
      </c>
      <c r="P1006" s="8">
        <v>221764</v>
      </c>
      <c r="Q1006" s="8">
        <v>5202</v>
      </c>
    </row>
    <row r="1007" spans="13:17" x14ac:dyDescent="0.3">
      <c r="M1007" s="54">
        <v>43969</v>
      </c>
      <c r="N1007" s="8" t="s">
        <v>38</v>
      </c>
      <c r="O1007" s="8">
        <v>243476</v>
      </c>
      <c r="P1007" s="8">
        <v>234165</v>
      </c>
      <c r="Q1007" s="8">
        <v>5375</v>
      </c>
    </row>
    <row r="1008" spans="13:17" x14ac:dyDescent="0.3">
      <c r="M1008" s="54">
        <v>43970</v>
      </c>
      <c r="N1008" s="8" t="s">
        <v>38</v>
      </c>
      <c r="O1008" s="8">
        <v>254533</v>
      </c>
      <c r="P1008" s="8">
        <v>244955</v>
      </c>
      <c r="Q1008" s="8">
        <v>5845</v>
      </c>
    </row>
    <row r="1009" spans="13:17" x14ac:dyDescent="0.3">
      <c r="M1009" s="54">
        <v>43971</v>
      </c>
      <c r="N1009" s="8" t="s">
        <v>38</v>
      </c>
      <c r="O1009" s="8">
        <v>265555</v>
      </c>
      <c r="P1009" s="8">
        <v>254128</v>
      </c>
      <c r="Q1009" s="8">
        <v>6015</v>
      </c>
    </row>
    <row r="1010" spans="13:17" x14ac:dyDescent="0.3">
      <c r="M1010" s="54">
        <v>43955</v>
      </c>
      <c r="N1010" s="8" t="s">
        <v>39</v>
      </c>
      <c r="O1010" s="8">
        <v>170</v>
      </c>
      <c r="P1010" s="8">
        <v>169</v>
      </c>
      <c r="Q1010" s="8">
        <v>0</v>
      </c>
    </row>
    <row r="1011" spans="13:17" x14ac:dyDescent="0.3">
      <c r="M1011" s="54">
        <v>43956</v>
      </c>
      <c r="N1011" s="8" t="s">
        <v>39</v>
      </c>
      <c r="O1011" s="8">
        <v>181</v>
      </c>
      <c r="P1011" s="8">
        <v>171</v>
      </c>
      <c r="Q1011" s="8">
        <v>0</v>
      </c>
    </row>
    <row r="1012" spans="13:17" x14ac:dyDescent="0.3">
      <c r="M1012" s="54">
        <v>43957</v>
      </c>
      <c r="N1012" s="8" t="s">
        <v>39</v>
      </c>
      <c r="O1012" s="8">
        <v>189</v>
      </c>
      <c r="P1012" s="8">
        <v>189</v>
      </c>
      <c r="Q1012" s="8">
        <v>0</v>
      </c>
    </row>
    <row r="1013" spans="13:17" x14ac:dyDescent="0.3">
      <c r="M1013" s="54">
        <v>43958</v>
      </c>
      <c r="N1013" s="8" t="s">
        <v>39</v>
      </c>
      <c r="O1013" s="8">
        <v>216</v>
      </c>
      <c r="P1013" s="8">
        <v>207</v>
      </c>
      <c r="Q1013" s="8">
        <v>0</v>
      </c>
    </row>
    <row r="1014" spans="13:17" x14ac:dyDescent="0.3">
      <c r="M1014" s="54">
        <v>43959</v>
      </c>
      <c r="N1014" s="8" t="s">
        <v>39</v>
      </c>
      <c r="O1014" s="8">
        <v>216</v>
      </c>
      <c r="P1014" s="8">
        <v>214</v>
      </c>
      <c r="Q1014" s="8">
        <v>0</v>
      </c>
    </row>
    <row r="1015" spans="13:17" x14ac:dyDescent="0.3">
      <c r="M1015" s="54">
        <v>43960</v>
      </c>
      <c r="N1015" s="8" t="s">
        <v>39</v>
      </c>
      <c r="O1015" s="8">
        <v>219</v>
      </c>
      <c r="P1015" s="8">
        <v>219</v>
      </c>
      <c r="Q1015" s="8">
        <v>0</v>
      </c>
    </row>
    <row r="1016" spans="13:17" x14ac:dyDescent="0.3">
      <c r="M1016" s="54">
        <v>43961</v>
      </c>
      <c r="N1016" s="8" t="s">
        <v>39</v>
      </c>
      <c r="O1016" s="8">
        <v>219</v>
      </c>
      <c r="P1016" s="8">
        <v>219</v>
      </c>
      <c r="Q1016" s="8">
        <v>0</v>
      </c>
    </row>
    <row r="1017" spans="13:17" x14ac:dyDescent="0.3">
      <c r="M1017" s="54">
        <v>43962</v>
      </c>
      <c r="N1017" s="8" t="s">
        <v>39</v>
      </c>
      <c r="O1017" s="8">
        <v>219</v>
      </c>
      <c r="P1017" s="8">
        <v>219</v>
      </c>
      <c r="Q1017" s="8">
        <v>0</v>
      </c>
    </row>
    <row r="1018" spans="13:17" x14ac:dyDescent="0.3">
      <c r="M1018" s="54">
        <v>43963</v>
      </c>
      <c r="N1018" s="8" t="s">
        <v>39</v>
      </c>
      <c r="O1018" s="8">
        <v>348</v>
      </c>
      <c r="P1018" s="8">
        <v>229</v>
      </c>
      <c r="Q1018" s="8">
        <v>0</v>
      </c>
    </row>
    <row r="1019" spans="13:17" x14ac:dyDescent="0.3">
      <c r="M1019" s="54">
        <v>43964</v>
      </c>
      <c r="N1019" s="8" t="s">
        <v>39</v>
      </c>
      <c r="O1019" s="8">
        <v>439</v>
      </c>
      <c r="P1019" s="8">
        <v>268</v>
      </c>
      <c r="Q1019" s="8">
        <v>0</v>
      </c>
    </row>
    <row r="1020" spans="13:17" x14ac:dyDescent="0.3">
      <c r="M1020" s="54">
        <v>43965</v>
      </c>
      <c r="N1020" s="8" t="s">
        <v>39</v>
      </c>
      <c r="O1020" s="8">
        <v>579</v>
      </c>
      <c r="P1020" s="8">
        <v>292</v>
      </c>
      <c r="Q1020" s="8">
        <v>0</v>
      </c>
    </row>
    <row r="1021" spans="13:17" x14ac:dyDescent="0.3">
      <c r="M1021" s="54">
        <v>43966</v>
      </c>
      <c r="N1021" s="8" t="s">
        <v>39</v>
      </c>
      <c r="O1021" s="8">
        <v>348</v>
      </c>
      <c r="P1021" s="8">
        <v>229</v>
      </c>
      <c r="Q1021" s="8">
        <v>0</v>
      </c>
    </row>
    <row r="1022" spans="13:17" x14ac:dyDescent="0.3">
      <c r="M1022" s="54">
        <v>43967</v>
      </c>
      <c r="N1022" s="8" t="s">
        <v>39</v>
      </c>
      <c r="O1022" s="8">
        <v>840</v>
      </c>
      <c r="P1022" s="8">
        <v>424</v>
      </c>
      <c r="Q1022" s="8">
        <v>0</v>
      </c>
    </row>
    <row r="1023" spans="13:17" x14ac:dyDescent="0.3">
      <c r="M1023" s="54">
        <v>43968</v>
      </c>
      <c r="N1023" s="8" t="s">
        <v>39</v>
      </c>
      <c r="O1023" s="8">
        <v>947</v>
      </c>
      <c r="P1023" s="8">
        <v>449</v>
      </c>
      <c r="Q1023" s="8">
        <v>0</v>
      </c>
    </row>
    <row r="1024" spans="13:17" x14ac:dyDescent="0.3">
      <c r="M1024" s="54">
        <v>43969</v>
      </c>
      <c r="N1024" s="8" t="s">
        <v>39</v>
      </c>
      <c r="O1024" s="8">
        <v>1087</v>
      </c>
      <c r="P1024" s="8">
        <v>536</v>
      </c>
      <c r="Q1024" s="8">
        <v>0</v>
      </c>
    </row>
    <row r="1025" spans="13:17" x14ac:dyDescent="0.3">
      <c r="M1025" s="54">
        <v>43970</v>
      </c>
      <c r="N1025" s="8" t="s">
        <v>39</v>
      </c>
      <c r="O1025" s="8">
        <v>1204</v>
      </c>
      <c r="P1025" s="8">
        <v>827</v>
      </c>
      <c r="Q1025" s="8">
        <v>0</v>
      </c>
    </row>
    <row r="1026" spans="13:17" x14ac:dyDescent="0.3">
      <c r="M1026" s="54">
        <v>43971</v>
      </c>
      <c r="N1026" s="8" t="s">
        <v>39</v>
      </c>
      <c r="O1026" s="8">
        <v>1342</v>
      </c>
      <c r="P1026" s="8">
        <v>955</v>
      </c>
      <c r="Q1026" s="8">
        <v>0</v>
      </c>
    </row>
    <row r="1027" spans="13:17" x14ac:dyDescent="0.3">
      <c r="M1027" s="54">
        <v>43924</v>
      </c>
      <c r="N1027" s="8" t="s">
        <v>40</v>
      </c>
      <c r="O1027" s="8">
        <v>3684</v>
      </c>
      <c r="P1027" s="8">
        <v>2789</v>
      </c>
      <c r="Q1027" s="8">
        <v>411</v>
      </c>
    </row>
    <row r="1028" spans="13:17" x14ac:dyDescent="0.3">
      <c r="M1028" s="54">
        <v>43929</v>
      </c>
      <c r="N1028" s="8" t="s">
        <v>40</v>
      </c>
      <c r="O1028" s="8">
        <v>5305</v>
      </c>
      <c r="P1028" s="8">
        <v>4414</v>
      </c>
      <c r="Q1028" s="8">
        <v>690</v>
      </c>
    </row>
    <row r="1029" spans="13:17" x14ac:dyDescent="0.3">
      <c r="M1029" s="54">
        <v>43930</v>
      </c>
      <c r="N1029" s="8" t="s">
        <v>40</v>
      </c>
      <c r="O1029" s="8">
        <v>7267</v>
      </c>
      <c r="P1029" s="8">
        <v>5824</v>
      </c>
      <c r="Q1029" s="8">
        <v>834</v>
      </c>
    </row>
    <row r="1030" spans="13:17" x14ac:dyDescent="0.3">
      <c r="M1030" s="54">
        <v>43931</v>
      </c>
      <c r="N1030" s="8" t="s">
        <v>40</v>
      </c>
      <c r="O1030" s="8">
        <v>8410</v>
      </c>
      <c r="P1030" s="8">
        <v>6838</v>
      </c>
      <c r="Q1030" s="8">
        <v>911</v>
      </c>
    </row>
    <row r="1031" spans="13:17" x14ac:dyDescent="0.3">
      <c r="M1031" s="54">
        <v>43932</v>
      </c>
      <c r="N1031" s="8" t="s">
        <v>40</v>
      </c>
      <c r="O1031" s="8">
        <v>9842</v>
      </c>
      <c r="P1031" s="8">
        <v>7779</v>
      </c>
      <c r="Q1031" s="8">
        <v>969</v>
      </c>
    </row>
    <row r="1032" spans="13:17" x14ac:dyDescent="0.3">
      <c r="M1032" s="54">
        <v>43933</v>
      </c>
      <c r="N1032" s="8" t="s">
        <v>40</v>
      </c>
      <c r="O1032" s="8">
        <v>10655</v>
      </c>
      <c r="P1032" s="8">
        <f t="shared" ref="P1032:P1033" si="12">O1032-Q1032</f>
        <v>9580</v>
      </c>
      <c r="Q1032" s="8">
        <v>1075</v>
      </c>
    </row>
    <row r="1033" spans="13:17" x14ac:dyDescent="0.3">
      <c r="M1033" s="54">
        <v>43934</v>
      </c>
      <c r="N1033" s="8" t="s">
        <v>40</v>
      </c>
      <c r="O1033" s="8">
        <v>12746</v>
      </c>
      <c r="P1033" s="8">
        <f t="shared" si="12"/>
        <v>11573</v>
      </c>
      <c r="Q1033" s="8">
        <v>1173</v>
      </c>
    </row>
    <row r="1034" spans="13:17" x14ac:dyDescent="0.3">
      <c r="M1034" s="54">
        <v>43935</v>
      </c>
      <c r="N1034" s="8" t="s">
        <v>40</v>
      </c>
      <c r="O1034" s="8">
        <v>19255</v>
      </c>
      <c r="P1034" s="8">
        <v>13234</v>
      </c>
      <c r="Q1034" s="8">
        <v>1204</v>
      </c>
    </row>
    <row r="1035" spans="13:17" x14ac:dyDescent="0.3">
      <c r="M1035" s="54">
        <v>43936</v>
      </c>
      <c r="N1035" s="8" t="s">
        <v>40</v>
      </c>
      <c r="O1035" s="8">
        <v>21994</v>
      </c>
      <c r="P1035" s="8">
        <v>15210</v>
      </c>
      <c r="Q1035" s="8">
        <v>1242</v>
      </c>
    </row>
    <row r="1036" spans="13:17" x14ac:dyDescent="0.3">
      <c r="M1036" s="54">
        <v>43937</v>
      </c>
      <c r="N1036" s="8" t="s">
        <v>40</v>
      </c>
      <c r="O1036" s="8">
        <v>26005</v>
      </c>
      <c r="P1036" s="8">
        <v>18743</v>
      </c>
      <c r="Q1036" s="8">
        <v>1267</v>
      </c>
    </row>
    <row r="1037" spans="13:17" x14ac:dyDescent="0.3">
      <c r="M1037" s="54">
        <v>43938</v>
      </c>
      <c r="N1037" s="8" t="s">
        <v>40</v>
      </c>
      <c r="O1037" s="8">
        <v>29673</v>
      </c>
      <c r="P1037" s="8">
        <v>21628</v>
      </c>
      <c r="Q1037" s="8">
        <v>1323</v>
      </c>
    </row>
    <row r="1038" spans="13:17" x14ac:dyDescent="0.3">
      <c r="M1038" s="54">
        <v>43939</v>
      </c>
      <c r="N1038" s="8" t="s">
        <v>40</v>
      </c>
      <c r="O1038" s="8">
        <v>35036</v>
      </c>
      <c r="P1038" s="8">
        <v>27192</v>
      </c>
      <c r="Q1038" s="8">
        <v>1372</v>
      </c>
    </row>
    <row r="1039" spans="13:17" x14ac:dyDescent="0.3">
      <c r="M1039" s="54">
        <v>43940</v>
      </c>
      <c r="N1039" s="8" t="s">
        <v>40</v>
      </c>
      <c r="O1039" s="8">
        <v>40876</v>
      </c>
      <c r="P1039" s="8">
        <v>31853</v>
      </c>
      <c r="Q1039" s="8">
        <v>1477</v>
      </c>
    </row>
    <row r="1040" spans="13:17" x14ac:dyDescent="0.3">
      <c r="M1040" s="54">
        <v>43941</v>
      </c>
      <c r="N1040" s="8" t="s">
        <v>40</v>
      </c>
      <c r="O1040" s="8">
        <v>46985</v>
      </c>
      <c r="P1040" s="8">
        <v>38082</v>
      </c>
      <c r="Q1040" s="8">
        <v>1520</v>
      </c>
    </row>
    <row r="1041" spans="13:17" x14ac:dyDescent="0.3">
      <c r="M1041" s="54">
        <v>43942</v>
      </c>
      <c r="N1041" s="8" t="s">
        <v>40</v>
      </c>
      <c r="O1041" s="8">
        <v>53045</v>
      </c>
      <c r="P1041" s="8">
        <v>43582</v>
      </c>
      <c r="Q1041" s="8">
        <v>1596</v>
      </c>
    </row>
    <row r="1042" spans="13:17" x14ac:dyDescent="0.3">
      <c r="M1042" s="54">
        <v>43943</v>
      </c>
      <c r="N1042" s="8" t="s">
        <v>40</v>
      </c>
      <c r="O1042" s="8">
        <v>59023</v>
      </c>
      <c r="P1042" s="8">
        <v>49506</v>
      </c>
      <c r="Q1042" s="8">
        <v>1629</v>
      </c>
    </row>
    <row r="1043" spans="13:17" x14ac:dyDescent="0.3">
      <c r="M1043" s="54">
        <v>43944</v>
      </c>
      <c r="N1043" s="8" t="s">
        <v>40</v>
      </c>
      <c r="O1043" s="8">
        <v>65977</v>
      </c>
      <c r="P1043" s="8">
        <v>56836</v>
      </c>
      <c r="Q1043" s="8">
        <v>1683</v>
      </c>
    </row>
    <row r="1044" spans="13:17" x14ac:dyDescent="0.3">
      <c r="M1044" s="54">
        <v>43945</v>
      </c>
      <c r="N1044" s="8" t="s">
        <v>40</v>
      </c>
      <c r="O1044" s="8">
        <v>72403</v>
      </c>
      <c r="P1044" s="8">
        <v>62596</v>
      </c>
      <c r="Q1044" s="8">
        <v>1755</v>
      </c>
    </row>
    <row r="1045" spans="13:17" x14ac:dyDescent="0.3">
      <c r="M1045" s="54">
        <v>43946</v>
      </c>
      <c r="N1045" s="8" t="s">
        <v>40</v>
      </c>
      <c r="O1045" s="8">
        <v>80110</v>
      </c>
      <c r="P1045" s="8">
        <v>69390</v>
      </c>
      <c r="Q1045" s="8">
        <v>1821</v>
      </c>
    </row>
    <row r="1046" spans="13:17" x14ac:dyDescent="0.3">
      <c r="M1046" s="54">
        <v>43947</v>
      </c>
      <c r="N1046" s="8" t="s">
        <v>40</v>
      </c>
      <c r="O1046" s="8">
        <v>87605</v>
      </c>
      <c r="P1046" s="8">
        <v>77133</v>
      </c>
      <c r="Q1046" s="8">
        <v>1885</v>
      </c>
    </row>
    <row r="1047" spans="13:17" x14ac:dyDescent="0.3">
      <c r="M1047" s="54">
        <v>43948</v>
      </c>
      <c r="N1047" s="8" t="s">
        <v>40</v>
      </c>
      <c r="O1047" s="8">
        <v>94781</v>
      </c>
      <c r="P1047" s="8">
        <v>83021</v>
      </c>
      <c r="Q1047" s="8">
        <v>1937</v>
      </c>
    </row>
    <row r="1048" spans="13:17" x14ac:dyDescent="0.3">
      <c r="M1048" s="54">
        <v>43949</v>
      </c>
      <c r="N1048" s="8" t="s">
        <v>40</v>
      </c>
      <c r="O1048" s="8">
        <v>101874</v>
      </c>
      <c r="P1048" s="8">
        <v>97908</v>
      </c>
      <c r="Q1048" s="8">
        <v>2058</v>
      </c>
    </row>
    <row r="1049" spans="13:17" x14ac:dyDescent="0.3">
      <c r="M1049" s="54">
        <v>43950</v>
      </c>
      <c r="N1049" s="8" t="s">
        <v>40</v>
      </c>
      <c r="O1049" s="8">
        <v>109961</v>
      </c>
      <c r="P1049" s="8">
        <v>105864</v>
      </c>
      <c r="Q1049" s="8">
        <v>2162</v>
      </c>
    </row>
    <row r="1050" spans="13:17" x14ac:dyDescent="0.3">
      <c r="M1050" s="54">
        <v>43951</v>
      </c>
      <c r="N1050" s="8" t="s">
        <v>40</v>
      </c>
      <c r="O1050" s="8">
        <v>119748</v>
      </c>
      <c r="P1050" s="8">
        <v>115761</v>
      </c>
      <c r="Q1050" s="8">
        <v>2323</v>
      </c>
    </row>
    <row r="1051" spans="13:17" x14ac:dyDescent="0.3">
      <c r="M1051" s="54">
        <v>43952</v>
      </c>
      <c r="N1051" s="8" t="s">
        <v>40</v>
      </c>
      <c r="O1051" s="8">
        <v>129363</v>
      </c>
      <c r="P1051" s="8">
        <v>124852</v>
      </c>
      <c r="Q1051" s="8">
        <v>2526</v>
      </c>
    </row>
    <row r="1052" spans="13:17" x14ac:dyDescent="0.3">
      <c r="M1052" s="54">
        <v>43953</v>
      </c>
      <c r="N1052" s="8" t="s">
        <v>40</v>
      </c>
      <c r="O1052" s="8">
        <v>139490</v>
      </c>
      <c r="P1052" s="8">
        <v>135698</v>
      </c>
      <c r="Q1052" s="8">
        <v>2757</v>
      </c>
    </row>
    <row r="1053" spans="13:17" x14ac:dyDescent="0.3">
      <c r="M1053" s="54">
        <v>43954</v>
      </c>
      <c r="N1053" s="8" t="s">
        <v>40</v>
      </c>
      <c r="O1053" s="8">
        <v>150107</v>
      </c>
      <c r="P1053" s="8">
        <v>145520</v>
      </c>
      <c r="Q1053" s="8">
        <v>3023</v>
      </c>
    </row>
    <row r="1054" spans="13:17" x14ac:dyDescent="0.3">
      <c r="M1054" s="54">
        <v>43955</v>
      </c>
      <c r="N1054" s="8" t="s">
        <v>40</v>
      </c>
      <c r="O1054" s="8">
        <v>162970</v>
      </c>
      <c r="P1054" s="8">
        <v>158558</v>
      </c>
      <c r="Q1054" s="8">
        <v>3550</v>
      </c>
    </row>
    <row r="1055" spans="13:17" x14ac:dyDescent="0.3">
      <c r="M1055" s="54">
        <v>43956</v>
      </c>
      <c r="N1055" s="8" t="s">
        <v>40</v>
      </c>
      <c r="O1055" s="8">
        <v>174828</v>
      </c>
      <c r="P1055" s="8">
        <v>170174</v>
      </c>
      <c r="Q1055" s="8">
        <v>4058</v>
      </c>
    </row>
    <row r="1056" spans="13:17" x14ac:dyDescent="0.3">
      <c r="M1056" s="54">
        <v>43957</v>
      </c>
      <c r="N1056" s="8" t="s">
        <v>40</v>
      </c>
      <c r="O1056" s="8">
        <v>188241</v>
      </c>
      <c r="P1056" s="8">
        <v>182541</v>
      </c>
      <c r="Q1056" s="8">
        <v>4829</v>
      </c>
    </row>
    <row r="1057" spans="13:17" x14ac:dyDescent="0.3">
      <c r="M1057" s="54">
        <v>43958</v>
      </c>
      <c r="N1057" s="8" t="s">
        <v>40</v>
      </c>
      <c r="O1057" s="8">
        <v>202436</v>
      </c>
      <c r="P1057" s="8">
        <v>195831</v>
      </c>
      <c r="Q1057" s="8">
        <v>5409</v>
      </c>
    </row>
    <row r="1058" spans="13:17" x14ac:dyDescent="0.3">
      <c r="M1058" s="54">
        <v>43959</v>
      </c>
      <c r="N1058" s="8" t="s">
        <v>40</v>
      </c>
      <c r="O1058" s="8">
        <v>216416</v>
      </c>
      <c r="P1058" s="8">
        <v>209495</v>
      </c>
      <c r="Q1058" s="8">
        <v>6009</v>
      </c>
    </row>
    <row r="1059" spans="13:17" x14ac:dyDescent="0.3">
      <c r="M1059" s="54">
        <v>43960</v>
      </c>
      <c r="N1059" s="8" t="s">
        <v>40</v>
      </c>
      <c r="O1059" s="8">
        <v>229670</v>
      </c>
      <c r="P1059" s="8">
        <v>222576</v>
      </c>
      <c r="Q1059" s="8">
        <v>6535</v>
      </c>
    </row>
    <row r="1060" spans="13:17" x14ac:dyDescent="0.3">
      <c r="M1060" s="54">
        <v>43961</v>
      </c>
      <c r="N1060" s="8" t="s">
        <v>40</v>
      </c>
      <c r="O1060" s="8">
        <v>243037</v>
      </c>
      <c r="P1060" s="8">
        <v>235157</v>
      </c>
      <c r="Q1060" s="8">
        <v>7204</v>
      </c>
    </row>
    <row r="1061" spans="13:17" x14ac:dyDescent="0.3">
      <c r="M1061" s="54">
        <v>43962</v>
      </c>
      <c r="N1061" s="8" t="s">
        <v>40</v>
      </c>
      <c r="O1061" s="8">
        <v>254899</v>
      </c>
      <c r="P1061" s="8">
        <v>245562</v>
      </c>
      <c r="Q1061" s="8">
        <v>8002</v>
      </c>
    </row>
    <row r="1062" spans="13:17" x14ac:dyDescent="0.3">
      <c r="M1062" s="54">
        <v>43963</v>
      </c>
      <c r="N1062" s="8" t="s">
        <v>40</v>
      </c>
      <c r="O1062" s="8">
        <v>266687</v>
      </c>
      <c r="P1062" s="8">
        <v>256720</v>
      </c>
      <c r="Q1062" s="8">
        <v>8718</v>
      </c>
    </row>
    <row r="1063" spans="13:17" x14ac:dyDescent="0.3">
      <c r="M1063" s="54">
        <v>43964</v>
      </c>
      <c r="N1063" s="8" t="s">
        <v>40</v>
      </c>
      <c r="O1063" s="8">
        <v>279467</v>
      </c>
      <c r="P1063" s="8">
        <v>269758</v>
      </c>
      <c r="Q1063" s="8">
        <v>9227</v>
      </c>
    </row>
    <row r="1064" spans="13:17" x14ac:dyDescent="0.3">
      <c r="M1064" s="54">
        <v>43965</v>
      </c>
      <c r="N1064" s="8" t="s">
        <v>40</v>
      </c>
      <c r="O1064" s="8">
        <v>291432</v>
      </c>
      <c r="P1064" s="8">
        <v>281001</v>
      </c>
      <c r="Q1064" s="8">
        <v>9674</v>
      </c>
    </row>
    <row r="1065" spans="13:17" x14ac:dyDescent="0.3">
      <c r="M1065" s="54">
        <v>43966</v>
      </c>
      <c r="N1065" s="8" t="s">
        <v>40</v>
      </c>
      <c r="O1065" s="8">
        <v>303104</v>
      </c>
      <c r="P1065" s="8">
        <v>292045</v>
      </c>
      <c r="Q1065" s="8">
        <v>10108</v>
      </c>
    </row>
    <row r="1066" spans="13:17" x14ac:dyDescent="0.3">
      <c r="M1066" s="54">
        <v>43967</v>
      </c>
      <c r="N1066" s="8" t="s">
        <v>40</v>
      </c>
      <c r="O1066" s="8">
        <v>313639</v>
      </c>
      <c r="P1066" s="8">
        <v>302523</v>
      </c>
      <c r="Q1066" s="8">
        <v>10585</v>
      </c>
    </row>
    <row r="1067" spans="13:17" x14ac:dyDescent="0.3">
      <c r="M1067" s="54">
        <v>43968</v>
      </c>
      <c r="N1067" s="8" t="s">
        <v>40</v>
      </c>
      <c r="O1067" s="8">
        <v>326720</v>
      </c>
      <c r="P1067" s="8">
        <v>315019</v>
      </c>
      <c r="Q1067" s="8">
        <v>11224</v>
      </c>
    </row>
    <row r="1068" spans="13:17" x14ac:dyDescent="0.3">
      <c r="M1068" s="54">
        <v>43969</v>
      </c>
      <c r="N1068" s="8" t="s">
        <v>40</v>
      </c>
      <c r="O1068" s="8">
        <v>337841</v>
      </c>
      <c r="P1068" s="8">
        <v>325546</v>
      </c>
      <c r="Q1068" s="8">
        <v>11760</v>
      </c>
    </row>
    <row r="1069" spans="13:17" x14ac:dyDescent="0.3">
      <c r="M1069" s="54">
        <v>43970</v>
      </c>
      <c r="N1069" s="8" t="s">
        <v>40</v>
      </c>
      <c r="O1069" s="8">
        <v>348174</v>
      </c>
      <c r="P1069" s="8">
        <v>334839</v>
      </c>
      <c r="Q1069" s="8">
        <v>12448</v>
      </c>
    </row>
    <row r="1070" spans="13:17" x14ac:dyDescent="0.3">
      <c r="M1070" s="54">
        <v>43971</v>
      </c>
      <c r="N1070" s="8" t="s">
        <v>40</v>
      </c>
      <c r="O1070" s="8">
        <v>360068</v>
      </c>
      <c r="P1070" s="8">
        <v>346311</v>
      </c>
      <c r="Q1070" s="8">
        <v>13191</v>
      </c>
    </row>
    <row r="1071" spans="13:17" x14ac:dyDescent="0.3">
      <c r="M1071" s="54">
        <v>43940</v>
      </c>
      <c r="N1071" s="8" t="s">
        <v>70</v>
      </c>
      <c r="O1071" s="8">
        <v>14962</v>
      </c>
      <c r="P1071" s="8">
        <v>14104</v>
      </c>
      <c r="Q1071" s="8">
        <v>858</v>
      </c>
    </row>
    <row r="1072" spans="13:17" x14ac:dyDescent="0.3">
      <c r="M1072" s="54">
        <v>43949</v>
      </c>
      <c r="N1072" s="8" t="s">
        <v>70</v>
      </c>
      <c r="O1072" s="8">
        <v>19063</v>
      </c>
      <c r="P1072" s="8">
        <f t="shared" ref="P1072:P1075" si="13">O1072-Q1072</f>
        <v>18054</v>
      </c>
      <c r="Q1072" s="8">
        <v>1009</v>
      </c>
    </row>
    <row r="1073" spans="13:17" x14ac:dyDescent="0.3">
      <c r="M1073" s="54">
        <v>43950</v>
      </c>
      <c r="N1073" s="8" t="s">
        <v>70</v>
      </c>
      <c r="O1073" s="8">
        <v>19278</v>
      </c>
      <c r="P1073" s="8">
        <f t="shared" si="13"/>
        <v>18262</v>
      </c>
      <c r="Q1073" s="8">
        <v>1016</v>
      </c>
    </row>
    <row r="1074" spans="13:17" x14ac:dyDescent="0.3">
      <c r="M1074" s="54">
        <v>43967</v>
      </c>
      <c r="N1074" s="8" t="s">
        <v>70</v>
      </c>
      <c r="O1074" s="8">
        <v>23388</v>
      </c>
      <c r="P1074" s="8">
        <f t="shared" si="13"/>
        <v>21837</v>
      </c>
      <c r="Q1074" s="8">
        <v>1551</v>
      </c>
    </row>
    <row r="1075" spans="13:17" x14ac:dyDescent="0.3">
      <c r="M1075" s="54">
        <v>43968</v>
      </c>
      <c r="N1075" s="8" t="s">
        <v>70</v>
      </c>
      <c r="O1075" s="8">
        <v>23388</v>
      </c>
      <c r="P1075" s="8">
        <f t="shared" si="13"/>
        <v>21837</v>
      </c>
      <c r="Q1075" s="8">
        <v>1551</v>
      </c>
    </row>
    <row r="1076" spans="13:17" x14ac:dyDescent="0.3">
      <c r="M1076" s="54">
        <v>43932</v>
      </c>
      <c r="N1076" s="8" t="s">
        <v>41</v>
      </c>
      <c r="O1076" s="8">
        <v>337</v>
      </c>
      <c r="P1076" s="8">
        <v>335</v>
      </c>
      <c r="Q1076" s="8">
        <v>2</v>
      </c>
    </row>
    <row r="1077" spans="13:17" x14ac:dyDescent="0.3">
      <c r="M1077" s="54">
        <v>43936</v>
      </c>
      <c r="N1077" s="8" t="s">
        <v>41</v>
      </c>
      <c r="O1077" s="8">
        <v>738</v>
      </c>
      <c r="P1077" s="8">
        <f>O1077-Q1077</f>
        <v>736</v>
      </c>
      <c r="Q1077" s="8">
        <v>2</v>
      </c>
    </row>
    <row r="1078" spans="13:17" x14ac:dyDescent="0.3">
      <c r="M1078" s="54">
        <v>43937</v>
      </c>
      <c r="N1078" s="8" t="s">
        <v>41</v>
      </c>
      <c r="O1078" s="8">
        <v>762</v>
      </c>
      <c r="P1078" s="8">
        <v>760</v>
      </c>
      <c r="Q1078" s="8">
        <v>2</v>
      </c>
    </row>
    <row r="1079" spans="13:17" x14ac:dyDescent="0.3">
      <c r="M1079" s="54">
        <v>43942</v>
      </c>
      <c r="N1079" s="8" t="s">
        <v>41</v>
      </c>
      <c r="O1079" s="8">
        <v>2604</v>
      </c>
      <c r="P1079" s="8">
        <v>2602</v>
      </c>
      <c r="Q1079" s="8">
        <v>2</v>
      </c>
    </row>
    <row r="1080" spans="13:17" x14ac:dyDescent="0.3">
      <c r="M1080" s="54">
        <v>43943</v>
      </c>
      <c r="N1080" s="8" t="s">
        <v>41</v>
      </c>
      <c r="O1080" s="8">
        <v>3215</v>
      </c>
      <c r="P1080" s="8">
        <v>3123</v>
      </c>
      <c r="Q1080" s="8">
        <v>2</v>
      </c>
    </row>
    <row r="1081" spans="13:17" x14ac:dyDescent="0.3">
      <c r="M1081" s="54">
        <v>43952</v>
      </c>
      <c r="N1081" s="8" t="s">
        <v>41</v>
      </c>
      <c r="O1081" s="8">
        <v>4828</v>
      </c>
      <c r="P1081" s="8">
        <v>4825</v>
      </c>
      <c r="Q1081" s="8">
        <v>3</v>
      </c>
    </row>
    <row r="1082" spans="13:17" x14ac:dyDescent="0.3">
      <c r="M1082" s="54">
        <v>43953</v>
      </c>
      <c r="N1082" s="8" t="s">
        <v>41</v>
      </c>
      <c r="O1082" s="8">
        <v>4955</v>
      </c>
      <c r="P1082" s="8">
        <v>4950</v>
      </c>
      <c r="Q1082" s="8">
        <v>5</v>
      </c>
    </row>
    <row r="1083" spans="13:17" x14ac:dyDescent="0.3">
      <c r="M1083" s="54">
        <v>43954</v>
      </c>
      <c r="N1083" s="8" t="s">
        <v>41</v>
      </c>
      <c r="O1083" s="8">
        <v>5162</v>
      </c>
      <c r="P1083" s="8">
        <v>5157</v>
      </c>
      <c r="Q1083" s="8">
        <v>5</v>
      </c>
    </row>
    <row r="1084" spans="13:17" x14ac:dyDescent="0.3">
      <c r="M1084" s="54">
        <v>43955</v>
      </c>
      <c r="N1084" s="8" t="s">
        <v>41</v>
      </c>
      <c r="O1084" s="8">
        <v>5394</v>
      </c>
      <c r="P1084" s="8">
        <v>5377</v>
      </c>
      <c r="Q1084" s="8">
        <v>17</v>
      </c>
    </row>
    <row r="1085" spans="13:17" x14ac:dyDescent="0.3">
      <c r="M1085" s="54">
        <v>43956</v>
      </c>
      <c r="N1085" s="8" t="s">
        <v>41</v>
      </c>
      <c r="O1085" s="8">
        <v>5850</v>
      </c>
      <c r="P1085" s="8">
        <v>5820</v>
      </c>
      <c r="Q1085" s="8">
        <v>30</v>
      </c>
    </row>
    <row r="1086" spans="13:17" x14ac:dyDescent="0.3">
      <c r="M1086" s="54">
        <v>43957</v>
      </c>
      <c r="N1086" s="8" t="s">
        <v>41</v>
      </c>
      <c r="O1086" s="8">
        <v>6228</v>
      </c>
      <c r="P1086" s="8">
        <v>6185</v>
      </c>
      <c r="Q1086" s="8">
        <v>43</v>
      </c>
    </row>
    <row r="1087" spans="13:17" x14ac:dyDescent="0.3">
      <c r="M1087" s="54">
        <v>43958</v>
      </c>
      <c r="N1087" s="8" t="s">
        <v>41</v>
      </c>
      <c r="O1087" s="8">
        <v>6917</v>
      </c>
      <c r="P1087" s="8">
        <v>6828</v>
      </c>
      <c r="Q1087" s="8">
        <v>89</v>
      </c>
    </row>
    <row r="1088" spans="13:17" x14ac:dyDescent="0.3">
      <c r="M1088" s="54">
        <v>43959</v>
      </c>
      <c r="N1088" s="8" t="s">
        <v>41</v>
      </c>
      <c r="O1088" s="8">
        <v>7448</v>
      </c>
      <c r="P1088" s="8">
        <v>7359</v>
      </c>
      <c r="Q1088" s="8">
        <v>89</v>
      </c>
    </row>
    <row r="1089" spans="13:17" x14ac:dyDescent="0.3">
      <c r="M1089" s="54">
        <v>43960</v>
      </c>
      <c r="N1089" s="8" t="s">
        <v>41</v>
      </c>
      <c r="O1089" s="8">
        <v>8340</v>
      </c>
      <c r="P1089" s="8">
        <v>8221</v>
      </c>
      <c r="Q1089" s="8">
        <v>119</v>
      </c>
    </row>
    <row r="1090" spans="13:17" x14ac:dyDescent="0.3">
      <c r="M1090" s="54">
        <v>43961</v>
      </c>
      <c r="N1090" s="8" t="s">
        <v>41</v>
      </c>
      <c r="O1090" s="8">
        <v>9091</v>
      </c>
      <c r="P1090" s="8">
        <v>8955</v>
      </c>
      <c r="Q1090" s="8">
        <v>136</v>
      </c>
    </row>
    <row r="1091" spans="13:17" x14ac:dyDescent="0.3">
      <c r="M1091" s="54">
        <v>43962</v>
      </c>
      <c r="N1091" s="8" t="s">
        <v>41</v>
      </c>
      <c r="O1091" s="8">
        <v>9596</v>
      </c>
      <c r="P1091" s="8">
        <v>9442</v>
      </c>
      <c r="Q1091" s="8">
        <v>154</v>
      </c>
    </row>
    <row r="1092" spans="13:17" x14ac:dyDescent="0.3">
      <c r="M1092" s="54">
        <v>43963</v>
      </c>
      <c r="N1092" s="8" t="s">
        <v>41</v>
      </c>
      <c r="O1092" s="8">
        <v>10344</v>
      </c>
      <c r="P1092" s="8">
        <v>10189</v>
      </c>
      <c r="Q1092" s="8">
        <v>155</v>
      </c>
    </row>
    <row r="1093" spans="13:17" x14ac:dyDescent="0.3">
      <c r="M1093" s="54">
        <v>43964</v>
      </c>
      <c r="N1093" s="8" t="s">
        <v>41</v>
      </c>
      <c r="O1093" s="8">
        <v>11146</v>
      </c>
      <c r="P1093" s="8">
        <v>10991</v>
      </c>
      <c r="Q1093" s="8">
        <v>155</v>
      </c>
    </row>
    <row r="1094" spans="13:17" x14ac:dyDescent="0.3">
      <c r="M1094" s="54">
        <v>43965</v>
      </c>
      <c r="N1094" s="8" t="s">
        <v>41</v>
      </c>
      <c r="O1094" s="8">
        <v>11804</v>
      </c>
      <c r="P1094" s="8">
        <v>11648</v>
      </c>
      <c r="Q1094" s="8">
        <v>156</v>
      </c>
    </row>
    <row r="1095" spans="13:17" x14ac:dyDescent="0.3">
      <c r="M1095" s="54">
        <v>43966</v>
      </c>
      <c r="N1095" s="8" t="s">
        <v>41</v>
      </c>
      <c r="O1095" s="8">
        <v>12561</v>
      </c>
      <c r="P1095" s="8">
        <v>12405</v>
      </c>
      <c r="Q1095" s="8">
        <v>156</v>
      </c>
    </row>
    <row r="1096" spans="13:17" x14ac:dyDescent="0.3">
      <c r="M1096" s="54">
        <v>43967</v>
      </c>
      <c r="N1096" s="8" t="s">
        <v>41</v>
      </c>
      <c r="O1096" s="8">
        <v>13178</v>
      </c>
      <c r="P1096" s="8">
        <v>13011</v>
      </c>
      <c r="Q1096" s="8">
        <v>167</v>
      </c>
    </row>
    <row r="1097" spans="13:17" x14ac:dyDescent="0.3">
      <c r="M1097" s="54">
        <v>43968</v>
      </c>
      <c r="N1097" s="8" t="s">
        <v>41</v>
      </c>
      <c r="O1097" s="8">
        <v>13750</v>
      </c>
      <c r="P1097" s="8">
        <v>13583</v>
      </c>
      <c r="Q1097" s="8">
        <v>167</v>
      </c>
    </row>
    <row r="1098" spans="13:17" x14ac:dyDescent="0.3">
      <c r="M1098" s="54">
        <v>43969</v>
      </c>
      <c r="N1098" s="8" t="s">
        <v>41</v>
      </c>
      <c r="O1098" s="8">
        <v>14286</v>
      </c>
      <c r="P1098" s="8">
        <v>14119</v>
      </c>
      <c r="Q1098" s="8">
        <v>167</v>
      </c>
    </row>
    <row r="1099" spans="13:17" x14ac:dyDescent="0.3">
      <c r="M1099" s="54">
        <v>43970</v>
      </c>
      <c r="N1099" s="8" t="s">
        <v>41</v>
      </c>
      <c r="O1099" s="8">
        <v>15083</v>
      </c>
      <c r="P1099" s="8">
        <v>14914</v>
      </c>
      <c r="Q1099" s="8">
        <v>169</v>
      </c>
    </row>
    <row r="1100" spans="13:17" x14ac:dyDescent="0.3">
      <c r="M1100" s="54">
        <v>43971</v>
      </c>
      <c r="N1100" s="8" t="s">
        <v>41</v>
      </c>
      <c r="O1100" s="8">
        <v>15822</v>
      </c>
      <c r="P1100" s="8">
        <v>15694</v>
      </c>
      <c r="Q1100" s="8">
        <v>173</v>
      </c>
    </row>
    <row r="1101" spans="13:17" x14ac:dyDescent="0.3">
      <c r="M1101" s="54">
        <v>43926</v>
      </c>
      <c r="N1101" s="8" t="s">
        <v>42</v>
      </c>
      <c r="O1101" s="8">
        <v>5255</v>
      </c>
      <c r="P1101" s="8">
        <v>4796</v>
      </c>
      <c r="Q1101" s="8">
        <v>278</v>
      </c>
    </row>
    <row r="1102" spans="13:17" x14ac:dyDescent="0.3">
      <c r="M1102" s="54">
        <v>43926</v>
      </c>
      <c r="N1102" s="8" t="s">
        <v>42</v>
      </c>
      <c r="O1102" s="8">
        <v>5255</v>
      </c>
      <c r="P1102" s="8">
        <v>4796</v>
      </c>
      <c r="Q1102" s="8">
        <v>278</v>
      </c>
    </row>
    <row r="1103" spans="13:17" x14ac:dyDescent="0.3">
      <c r="M1103" s="54">
        <v>43930</v>
      </c>
      <c r="N1103" s="8" t="s">
        <v>42</v>
      </c>
      <c r="O1103" s="8">
        <v>8402</v>
      </c>
      <c r="P1103" s="8">
        <v>7898</v>
      </c>
      <c r="Q1103" s="8">
        <v>410</v>
      </c>
    </row>
    <row r="1104" spans="13:17" x14ac:dyDescent="0.3">
      <c r="M1104" s="54">
        <v>43931</v>
      </c>
      <c r="N1104" s="8" t="s">
        <v>42</v>
      </c>
      <c r="O1104" s="8">
        <v>9332</v>
      </c>
      <c r="P1104" s="8">
        <v>8798</v>
      </c>
      <c r="Q1104" s="8">
        <v>433</v>
      </c>
    </row>
    <row r="1105" spans="13:17" x14ac:dyDescent="0.3">
      <c r="M1105" s="54">
        <v>43932</v>
      </c>
      <c r="N1105" s="8" t="s">
        <v>42</v>
      </c>
      <c r="O1105" s="8">
        <v>10595</v>
      </c>
      <c r="P1105" s="8">
        <v>10012</v>
      </c>
      <c r="Q1105" s="8">
        <v>452</v>
      </c>
    </row>
    <row r="1106" spans="13:17" x14ac:dyDescent="0.3">
      <c r="M1106" s="54">
        <v>43933</v>
      </c>
      <c r="N1106" s="8" t="s">
        <v>42</v>
      </c>
      <c r="O1106" s="8">
        <v>11855</v>
      </c>
      <c r="P1106" s="8">
        <v>11250</v>
      </c>
      <c r="Q1106" s="8">
        <v>483</v>
      </c>
    </row>
    <row r="1107" spans="13:17" x14ac:dyDescent="0.3">
      <c r="M1107" s="54">
        <v>43934</v>
      </c>
      <c r="N1107" s="8" t="s">
        <v>42</v>
      </c>
      <c r="O1107" s="8">
        <v>13287</v>
      </c>
      <c r="P1107" s="8">
        <v>12542</v>
      </c>
      <c r="Q1107" s="8">
        <v>558</v>
      </c>
    </row>
    <row r="1108" spans="13:17" x14ac:dyDescent="0.3">
      <c r="M1108" s="54">
        <v>43935</v>
      </c>
      <c r="N1108" s="8" t="s">
        <v>42</v>
      </c>
      <c r="O1108" s="8">
        <v>15914</v>
      </c>
      <c r="P1108" s="8">
        <v>15134</v>
      </c>
      <c r="Q1108" s="8">
        <v>660</v>
      </c>
    </row>
    <row r="1109" spans="13:17" x14ac:dyDescent="0.3">
      <c r="M1109" s="54">
        <v>43936</v>
      </c>
      <c r="N1109" s="8" t="s">
        <v>42</v>
      </c>
      <c r="O1109" s="8">
        <v>19506</v>
      </c>
      <c r="P1109" s="8">
        <v>18595</v>
      </c>
      <c r="Q1109" s="8">
        <v>727</v>
      </c>
    </row>
    <row r="1110" spans="13:17" x14ac:dyDescent="0.3">
      <c r="M1110" s="54">
        <v>43937</v>
      </c>
      <c r="N1110" s="8" t="s">
        <v>42</v>
      </c>
      <c r="O1110" s="8">
        <v>21384</v>
      </c>
      <c r="P1110" s="8">
        <v>20374</v>
      </c>
      <c r="Q1110" s="8">
        <v>805</v>
      </c>
    </row>
    <row r="1111" spans="13:17" x14ac:dyDescent="0.3">
      <c r="M1111" s="54">
        <v>43938</v>
      </c>
      <c r="N1111" s="8" t="s">
        <v>42</v>
      </c>
      <c r="O1111" s="8">
        <v>24643</v>
      </c>
      <c r="P1111" s="8">
        <v>23648</v>
      </c>
      <c r="Q1111" s="8">
        <v>849</v>
      </c>
    </row>
    <row r="1112" spans="13:17" x14ac:dyDescent="0.3">
      <c r="M1112" s="54">
        <v>43939</v>
      </c>
      <c r="N1112" s="8" t="s">
        <v>42</v>
      </c>
      <c r="O1112" s="8">
        <v>28484</v>
      </c>
      <c r="P1112" s="8">
        <v>27262</v>
      </c>
      <c r="Q1112" s="8">
        <v>974</v>
      </c>
    </row>
    <row r="1113" spans="13:17" x14ac:dyDescent="0.3">
      <c r="M1113" s="54">
        <v>43940</v>
      </c>
      <c r="N1113" s="8" t="s">
        <v>42</v>
      </c>
      <c r="O1113" s="8">
        <v>31767</v>
      </c>
      <c r="P1113" s="8">
        <f>O1113-Q1113</f>
        <v>30667</v>
      </c>
      <c r="Q1113" s="8">
        <v>1100</v>
      </c>
    </row>
    <row r="1114" spans="13:17" x14ac:dyDescent="0.3">
      <c r="M1114" s="54">
        <v>43941</v>
      </c>
      <c r="N1114" s="8" t="s">
        <v>42</v>
      </c>
      <c r="O1114" s="8">
        <v>34326</v>
      </c>
      <c r="P1114" s="8">
        <v>32874</v>
      </c>
      <c r="Q1114" s="8">
        <v>1184</v>
      </c>
    </row>
    <row r="1115" spans="13:17" x14ac:dyDescent="0.3">
      <c r="M1115" s="54">
        <v>43942</v>
      </c>
      <c r="N1115" s="8" t="s">
        <v>42</v>
      </c>
      <c r="O1115" s="8">
        <v>37933</v>
      </c>
      <c r="P1115" s="8">
        <v>36378</v>
      </c>
      <c r="Q1115" s="8">
        <v>1337</v>
      </c>
    </row>
    <row r="1116" spans="13:17" x14ac:dyDescent="0.3">
      <c r="M1116" s="54">
        <v>43943</v>
      </c>
      <c r="N1116" s="8" t="s">
        <v>42</v>
      </c>
      <c r="O1116" s="8">
        <v>42192</v>
      </c>
      <c r="P1116" s="8">
        <v>40263</v>
      </c>
      <c r="Q1116" s="8">
        <v>1449</v>
      </c>
    </row>
    <row r="1117" spans="13:17" x14ac:dyDescent="0.3">
      <c r="M1117" s="54">
        <v>43944</v>
      </c>
      <c r="N1117" s="8" t="s">
        <v>42</v>
      </c>
      <c r="O1117" s="8">
        <v>45483</v>
      </c>
      <c r="P1117" s="8">
        <v>43495</v>
      </c>
      <c r="Q1117" s="8">
        <v>1510</v>
      </c>
    </row>
    <row r="1118" spans="13:17" x14ac:dyDescent="0.3">
      <c r="M1118" s="54">
        <v>43945</v>
      </c>
      <c r="N1118" s="8" t="s">
        <v>42</v>
      </c>
      <c r="O1118" s="8">
        <v>53166</v>
      </c>
      <c r="P1118" s="8">
        <v>51161</v>
      </c>
      <c r="Q1118" s="8">
        <v>1621</v>
      </c>
    </row>
    <row r="1119" spans="13:17" x14ac:dyDescent="0.3">
      <c r="M1119" s="54">
        <v>43946</v>
      </c>
      <c r="N1119" s="8" t="s">
        <v>42</v>
      </c>
      <c r="O1119" s="8">
        <v>56851</v>
      </c>
      <c r="P1119" s="8">
        <v>54216</v>
      </c>
      <c r="Q1119" s="8">
        <v>1793</v>
      </c>
    </row>
    <row r="1120" spans="13:17" x14ac:dyDescent="0.3">
      <c r="M1120" s="54">
        <v>43947</v>
      </c>
      <c r="N1120" s="8" t="s">
        <v>42</v>
      </c>
      <c r="O1120" s="8">
        <v>61799</v>
      </c>
      <c r="P1120" s="8">
        <v>58492</v>
      </c>
      <c r="Q1120" s="8">
        <v>1873</v>
      </c>
    </row>
    <row r="1121" spans="13:17" x14ac:dyDescent="0.3">
      <c r="M1121" s="54">
        <v>43948</v>
      </c>
      <c r="N1121" s="8" t="s">
        <v>42</v>
      </c>
      <c r="O1121" s="8">
        <v>67145</v>
      </c>
      <c r="P1121" s="8">
        <v>64139</v>
      </c>
      <c r="Q1121" s="8">
        <v>1896</v>
      </c>
    </row>
    <row r="1122" spans="13:17" x14ac:dyDescent="0.3">
      <c r="M1122" s="54">
        <v>43949</v>
      </c>
      <c r="N1122" s="8" t="s">
        <v>42</v>
      </c>
      <c r="O1122" s="8">
        <v>70307</v>
      </c>
      <c r="P1122" s="8">
        <v>67266</v>
      </c>
      <c r="Q1122" s="8">
        <v>2053</v>
      </c>
    </row>
    <row r="1123" spans="13:17" x14ac:dyDescent="0.3">
      <c r="M1123" s="54">
        <v>43950</v>
      </c>
      <c r="N1123" s="8" t="s">
        <v>42</v>
      </c>
      <c r="O1123" s="8">
        <v>73716</v>
      </c>
      <c r="P1123" s="8">
        <v>70436</v>
      </c>
      <c r="Q1123" s="8">
        <v>2134</v>
      </c>
    </row>
    <row r="1124" spans="13:17" x14ac:dyDescent="0.3">
      <c r="M1124" s="54">
        <v>43951</v>
      </c>
      <c r="N1124" s="8" t="s">
        <v>42</v>
      </c>
      <c r="O1124" s="8">
        <v>78013</v>
      </c>
      <c r="P1124" s="8">
        <v>74864</v>
      </c>
      <c r="Q1124" s="8">
        <v>2211</v>
      </c>
    </row>
    <row r="1125" spans="13:17" x14ac:dyDescent="0.3">
      <c r="M1125" s="54">
        <v>43952</v>
      </c>
      <c r="N1125" s="8" t="s">
        <v>42</v>
      </c>
      <c r="O1125" s="8">
        <v>82459</v>
      </c>
      <c r="P1125" s="8">
        <v>79091</v>
      </c>
      <c r="Q1125" s="8">
        <v>2328</v>
      </c>
    </row>
    <row r="1126" spans="13:17" x14ac:dyDescent="0.3">
      <c r="M1126" s="54">
        <v>43953</v>
      </c>
      <c r="N1126" s="8" t="s">
        <v>42</v>
      </c>
      <c r="O1126" s="8">
        <v>85729</v>
      </c>
      <c r="P1126" s="8">
        <v>82356</v>
      </c>
      <c r="Q1126" s="8">
        <v>2487</v>
      </c>
    </row>
    <row r="1127" spans="13:17" x14ac:dyDescent="0.3">
      <c r="M1127" s="54">
        <v>43954</v>
      </c>
      <c r="N1127" s="8" t="s">
        <v>42</v>
      </c>
      <c r="O1127" s="8">
        <v>95841</v>
      </c>
      <c r="P1127" s="8">
        <v>91828</v>
      </c>
      <c r="Q1127" s="8">
        <v>2645</v>
      </c>
    </row>
    <row r="1128" spans="13:17" x14ac:dyDescent="0.3">
      <c r="M1128" s="54">
        <v>43955</v>
      </c>
      <c r="N1128" s="8" t="s">
        <v>42</v>
      </c>
      <c r="O1128" s="8">
        <v>98300</v>
      </c>
      <c r="P1128" s="8">
        <v>94682</v>
      </c>
      <c r="Q1128" s="8">
        <v>2766</v>
      </c>
    </row>
    <row r="1129" spans="13:17" x14ac:dyDescent="0.3">
      <c r="M1129" s="54">
        <v>43956</v>
      </c>
      <c r="N1129" s="8" t="s">
        <v>42</v>
      </c>
      <c r="O1129" s="8">
        <v>105234</v>
      </c>
      <c r="P1129" s="8">
        <v>101389</v>
      </c>
      <c r="Q1129" s="8">
        <v>2880</v>
      </c>
    </row>
    <row r="1130" spans="13:17" x14ac:dyDescent="0.3">
      <c r="M1130" s="54">
        <v>43957</v>
      </c>
      <c r="N1130" s="8" t="s">
        <v>42</v>
      </c>
      <c r="O1130" s="8">
        <v>109888</v>
      </c>
      <c r="P1130" s="8">
        <v>106043</v>
      </c>
      <c r="Q1130" s="8">
        <v>2998</v>
      </c>
    </row>
    <row r="1131" spans="13:17" x14ac:dyDescent="0.3">
      <c r="M1131" s="54">
        <v>43958</v>
      </c>
      <c r="N1131" s="8" t="s">
        <v>42</v>
      </c>
      <c r="O1131" s="8">
        <v>113670</v>
      </c>
      <c r="P1131" s="8">
        <v>109628</v>
      </c>
      <c r="Q1131" s="8">
        <v>3071</v>
      </c>
    </row>
    <row r="1132" spans="13:17" x14ac:dyDescent="0.3">
      <c r="M1132" s="54">
        <v>43959</v>
      </c>
      <c r="N1132" s="8" t="s">
        <v>42</v>
      </c>
      <c r="O1132" s="8">
        <v>119688</v>
      </c>
      <c r="P1132" s="8">
        <v>115646</v>
      </c>
      <c r="Q1132" s="8">
        <v>3214</v>
      </c>
    </row>
    <row r="1133" spans="13:17" x14ac:dyDescent="0.3">
      <c r="M1133" s="54">
        <v>43960</v>
      </c>
      <c r="N1133" s="8" t="s">
        <v>42</v>
      </c>
      <c r="O1133" s="8">
        <v>124791</v>
      </c>
      <c r="P1133" s="8">
        <v>120764</v>
      </c>
      <c r="Q1133" s="8">
        <v>3373</v>
      </c>
    </row>
    <row r="1134" spans="13:17" x14ac:dyDescent="0.3">
      <c r="M1134" s="54">
        <v>43961</v>
      </c>
      <c r="N1134" s="8" t="s">
        <v>42</v>
      </c>
      <c r="O1134" s="8">
        <v>129955</v>
      </c>
      <c r="P1134" s="8">
        <v>125696</v>
      </c>
      <c r="Q1134" s="8">
        <v>3467</v>
      </c>
    </row>
    <row r="1135" spans="13:17" x14ac:dyDescent="0.3">
      <c r="M1135" s="54">
        <v>43962</v>
      </c>
      <c r="N1135" s="8" t="s">
        <v>42</v>
      </c>
      <c r="O1135" s="8">
        <v>135760</v>
      </c>
      <c r="P1135" s="8">
        <v>131293</v>
      </c>
      <c r="Q1135" s="8">
        <v>3573</v>
      </c>
    </row>
    <row r="1136" spans="13:17" x14ac:dyDescent="0.3">
      <c r="M1136" s="54">
        <v>43963</v>
      </c>
      <c r="N1136" s="8" t="s">
        <v>42</v>
      </c>
      <c r="O1136" s="8">
        <v>140166</v>
      </c>
      <c r="P1136" s="8">
        <v>135754</v>
      </c>
      <c r="Q1136" s="8">
        <v>3664</v>
      </c>
    </row>
    <row r="1137" spans="13:17" x14ac:dyDescent="0.3">
      <c r="M1137" s="54">
        <v>43964</v>
      </c>
      <c r="N1137" s="8" t="s">
        <v>42</v>
      </c>
      <c r="O1137" s="8">
        <v>145637</v>
      </c>
      <c r="P1137" s="8">
        <v>141068</v>
      </c>
      <c r="Q1137" s="8">
        <v>3578</v>
      </c>
    </row>
    <row r="1138" spans="13:17" x14ac:dyDescent="0.3">
      <c r="M1138" s="54">
        <v>43965</v>
      </c>
      <c r="N1138" s="8" t="s">
        <v>42</v>
      </c>
      <c r="O1138" s="8">
        <v>153139</v>
      </c>
      <c r="P1138" s="8">
        <v>147755</v>
      </c>
      <c r="Q1138" s="8">
        <v>3902</v>
      </c>
    </row>
    <row r="1139" spans="13:17" x14ac:dyDescent="0.3">
      <c r="M1139" s="54">
        <v>43966</v>
      </c>
      <c r="N1139" s="8" t="s">
        <v>42</v>
      </c>
      <c r="O1139" s="8">
        <v>159282</v>
      </c>
      <c r="P1139" s="8">
        <v>153588</v>
      </c>
      <c r="Q1139" s="8">
        <v>4057</v>
      </c>
    </row>
    <row r="1140" spans="13:17" x14ac:dyDescent="0.3">
      <c r="M1140" s="54">
        <v>43967</v>
      </c>
      <c r="N1140" s="8" t="s">
        <v>42</v>
      </c>
      <c r="O1140" s="8">
        <v>163105</v>
      </c>
      <c r="P1140" s="8">
        <v>157001</v>
      </c>
      <c r="Q1140" s="8">
        <v>4258</v>
      </c>
    </row>
    <row r="1141" spans="13:17" x14ac:dyDescent="0.3">
      <c r="M1141" s="54">
        <v>43968</v>
      </c>
      <c r="N1141" s="8" t="s">
        <v>42</v>
      </c>
      <c r="O1141" s="8">
        <v>172219</v>
      </c>
      <c r="P1141" s="8">
        <v>165832</v>
      </c>
      <c r="Q1141" s="8">
        <v>4464</v>
      </c>
    </row>
    <row r="1142" spans="13:17" x14ac:dyDescent="0.3">
      <c r="M1142" s="54">
        <v>43969</v>
      </c>
      <c r="N1142" s="8" t="s">
        <v>42</v>
      </c>
      <c r="O1142" s="8">
        <v>176479</v>
      </c>
      <c r="P1142" s="8">
        <v>170132</v>
      </c>
      <c r="Q1142" s="8">
        <v>4605</v>
      </c>
    </row>
    <row r="1143" spans="13:17" x14ac:dyDescent="0.3">
      <c r="M1143" s="54">
        <v>43970</v>
      </c>
      <c r="N1143" s="8" t="s">
        <v>42</v>
      </c>
      <c r="O1143" s="8">
        <v>182184</v>
      </c>
      <c r="P1143" s="8">
        <v>175412</v>
      </c>
      <c r="Q1143" s="8">
        <v>4926</v>
      </c>
    </row>
    <row r="1144" spans="13:17" x14ac:dyDescent="0.3">
      <c r="M1144" s="54">
        <v>43971</v>
      </c>
      <c r="N1144" s="8" t="s">
        <v>42</v>
      </c>
      <c r="O1144" s="8">
        <v>191164</v>
      </c>
      <c r="P1144" s="8">
        <v>184209</v>
      </c>
      <c r="Q1144" s="8">
        <v>5175</v>
      </c>
    </row>
    <row r="1145" spans="13:17" x14ac:dyDescent="0.3">
      <c r="M1145" s="54">
        <v>43923</v>
      </c>
      <c r="N1145" s="8" t="s">
        <v>43</v>
      </c>
      <c r="O1145" s="8">
        <v>678</v>
      </c>
      <c r="P1145" s="8">
        <v>554</v>
      </c>
      <c r="Q1145" s="8">
        <v>7</v>
      </c>
    </row>
    <row r="1146" spans="13:17" x14ac:dyDescent="0.3">
      <c r="M1146" s="54">
        <v>43928</v>
      </c>
      <c r="N1146" s="8" t="s">
        <v>43</v>
      </c>
      <c r="O1146" s="8">
        <v>1289</v>
      </c>
      <c r="P1146" s="8">
        <v>1092</v>
      </c>
      <c r="Q1146" s="8">
        <v>32</v>
      </c>
    </row>
    <row r="1147" spans="13:17" x14ac:dyDescent="0.3">
      <c r="M1147" s="54">
        <v>43930</v>
      </c>
      <c r="N1147" s="8" t="s">
        <v>43</v>
      </c>
      <c r="O1147" s="8">
        <v>1531</v>
      </c>
      <c r="P1147" s="8">
        <v>1235</v>
      </c>
      <c r="Q1147" s="8">
        <v>35</v>
      </c>
    </row>
    <row r="1148" spans="13:17" x14ac:dyDescent="0.3">
      <c r="M1148" s="54">
        <v>43931</v>
      </c>
      <c r="N1148" s="8" t="s">
        <v>43</v>
      </c>
      <c r="O1148" s="8">
        <v>1688</v>
      </c>
      <c r="P1148" s="8">
        <v>1320</v>
      </c>
      <c r="Q1148" s="8">
        <v>35</v>
      </c>
    </row>
    <row r="1149" spans="13:17" x14ac:dyDescent="0.3">
      <c r="M1149" s="54">
        <v>43932</v>
      </c>
      <c r="N1149" s="8" t="s">
        <v>43</v>
      </c>
      <c r="O1149" s="8">
        <v>1705</v>
      </c>
      <c r="P1149" s="8">
        <v>1340</v>
      </c>
      <c r="Q1149" s="8">
        <v>35</v>
      </c>
    </row>
    <row r="1150" spans="13:17" x14ac:dyDescent="0.3">
      <c r="M1150" s="54">
        <v>43933</v>
      </c>
      <c r="N1150" s="8" t="s">
        <v>43</v>
      </c>
      <c r="O1150" s="8">
        <v>1820</v>
      </c>
      <c r="P1150" s="8">
        <v>1452</v>
      </c>
      <c r="Q1150" s="8">
        <v>35</v>
      </c>
    </row>
    <row r="1151" spans="13:17" x14ac:dyDescent="0.3">
      <c r="M1151" s="54">
        <v>43934</v>
      </c>
      <c r="N1151" s="8" t="s">
        <v>43</v>
      </c>
      <c r="O1151" s="8">
        <v>1998</v>
      </c>
      <c r="P1151" s="8">
        <v>1665</v>
      </c>
      <c r="Q1151" s="8">
        <v>35</v>
      </c>
    </row>
    <row r="1152" spans="13:17" x14ac:dyDescent="0.3">
      <c r="M1152" s="54">
        <v>43935</v>
      </c>
      <c r="N1152" s="8" t="s">
        <v>43</v>
      </c>
      <c r="O1152" s="8">
        <v>2174</v>
      </c>
      <c r="P1152" s="8">
        <v>1838</v>
      </c>
      <c r="Q1152" s="8">
        <v>35</v>
      </c>
    </row>
    <row r="1153" spans="13:17" x14ac:dyDescent="0.3">
      <c r="M1153" s="54">
        <v>43936</v>
      </c>
      <c r="N1153" s="8" t="s">
        <v>43</v>
      </c>
      <c r="O1153" s="8">
        <v>2413</v>
      </c>
      <c r="P1153" s="8">
        <v>2022</v>
      </c>
      <c r="Q1153" s="8">
        <v>37</v>
      </c>
    </row>
    <row r="1154" spans="13:17" x14ac:dyDescent="0.3">
      <c r="M1154" s="54">
        <v>43937</v>
      </c>
      <c r="N1154" s="8" t="s">
        <v>43</v>
      </c>
      <c r="O1154" s="8">
        <v>2593</v>
      </c>
      <c r="P1154" s="8">
        <v>2210</v>
      </c>
      <c r="Q1154" s="8">
        <v>37</v>
      </c>
    </row>
    <row r="1155" spans="13:17" x14ac:dyDescent="0.3">
      <c r="M1155" s="54">
        <v>43938</v>
      </c>
      <c r="N1155" s="8" t="s">
        <v>43</v>
      </c>
      <c r="O1155" s="8">
        <v>2831</v>
      </c>
      <c r="P1155" s="8">
        <v>2420</v>
      </c>
      <c r="Q1155" s="8">
        <v>40</v>
      </c>
    </row>
    <row r="1156" spans="13:17" x14ac:dyDescent="0.3">
      <c r="M1156" s="54">
        <v>43939</v>
      </c>
      <c r="N1156" s="8" t="s">
        <v>43</v>
      </c>
      <c r="O1156" s="8">
        <v>3158</v>
      </c>
      <c r="P1156" s="8">
        <v>2710</v>
      </c>
      <c r="Q1156" s="8">
        <v>42</v>
      </c>
    </row>
    <row r="1157" spans="13:17" x14ac:dyDescent="0.3">
      <c r="M1157" s="54">
        <v>43940</v>
      </c>
      <c r="N1157" s="8" t="s">
        <v>43</v>
      </c>
      <c r="O1157" s="8">
        <v>3344</v>
      </c>
      <c r="P1157" s="8">
        <v>3046</v>
      </c>
      <c r="Q1157" s="8">
        <v>44</v>
      </c>
    </row>
    <row r="1158" spans="13:17" x14ac:dyDescent="0.3">
      <c r="M1158" s="54">
        <v>43941</v>
      </c>
      <c r="N1158" s="8" t="s">
        <v>43</v>
      </c>
      <c r="O1158" s="8">
        <v>3677</v>
      </c>
      <c r="P1158" s="8">
        <v>3228</v>
      </c>
      <c r="Q1158" s="8">
        <v>46</v>
      </c>
    </row>
    <row r="1159" spans="13:17" x14ac:dyDescent="0.3">
      <c r="M1159" s="54">
        <v>43942</v>
      </c>
      <c r="N1159" s="8" t="s">
        <v>43</v>
      </c>
      <c r="O1159" s="8">
        <v>4061</v>
      </c>
      <c r="P1159" s="8">
        <v>3445</v>
      </c>
      <c r="Q1159" s="8">
        <v>46</v>
      </c>
    </row>
    <row r="1160" spans="13:17" x14ac:dyDescent="0.3">
      <c r="M1160" s="54">
        <v>43943</v>
      </c>
      <c r="N1160" s="8" t="s">
        <v>43</v>
      </c>
      <c r="O1160" s="8">
        <v>4275</v>
      </c>
      <c r="P1160" s="8">
        <v>3664</v>
      </c>
      <c r="Q1160" s="8">
        <v>46</v>
      </c>
    </row>
    <row r="1161" spans="13:17" x14ac:dyDescent="0.3">
      <c r="M1161" s="54">
        <v>43944</v>
      </c>
      <c r="N1161" s="8" t="s">
        <v>43</v>
      </c>
      <c r="O1161" s="8">
        <v>4473</v>
      </c>
      <c r="P1161" s="8">
        <v>3879</v>
      </c>
      <c r="Q1161" s="8">
        <v>47</v>
      </c>
    </row>
    <row r="1162" spans="13:17" x14ac:dyDescent="0.3">
      <c r="M1162" s="54">
        <v>43945</v>
      </c>
      <c r="N1162" s="8" t="s">
        <v>43</v>
      </c>
      <c r="O1162" s="8">
        <v>4767</v>
      </c>
      <c r="P1162" s="8">
        <v>4239</v>
      </c>
      <c r="Q1162" s="8">
        <v>48</v>
      </c>
    </row>
    <row r="1163" spans="13:17" x14ac:dyDescent="0.3">
      <c r="M1163" s="54">
        <v>43946</v>
      </c>
      <c r="N1163" s="8" t="s">
        <v>43</v>
      </c>
      <c r="O1163" s="8">
        <v>5194</v>
      </c>
      <c r="P1163" s="8">
        <v>4423</v>
      </c>
      <c r="Q1163" s="8">
        <v>48</v>
      </c>
    </row>
    <row r="1164" spans="13:17" x14ac:dyDescent="0.3">
      <c r="M1164" s="54">
        <v>43947</v>
      </c>
      <c r="N1164" s="8" t="s">
        <v>43</v>
      </c>
      <c r="O1164" s="8">
        <v>5277</v>
      </c>
      <c r="P1164" s="8">
        <v>4675</v>
      </c>
      <c r="Q1164" s="8">
        <v>50</v>
      </c>
    </row>
    <row r="1165" spans="13:17" x14ac:dyDescent="0.3">
      <c r="M1165" s="54">
        <v>43948</v>
      </c>
      <c r="N1165" s="8" t="s">
        <v>43</v>
      </c>
      <c r="O1165" s="8">
        <v>5463</v>
      </c>
      <c r="P1165" s="8">
        <v>4912</v>
      </c>
      <c r="Q1165" s="8">
        <v>51</v>
      </c>
    </row>
    <row r="1166" spans="13:17" x14ac:dyDescent="0.3">
      <c r="M1166" s="54">
        <v>43949</v>
      </c>
      <c r="N1166" s="8" t="s">
        <v>43</v>
      </c>
      <c r="O1166" s="8">
        <v>5739</v>
      </c>
      <c r="P1166" s="8">
        <v>5212</v>
      </c>
      <c r="Q1166" s="8">
        <v>52</v>
      </c>
    </row>
    <row r="1167" spans="13:17" x14ac:dyDescent="0.3">
      <c r="M1167" s="54">
        <v>43950</v>
      </c>
      <c r="N1167" s="8" t="s">
        <v>43</v>
      </c>
      <c r="O1167" s="8">
        <v>6046</v>
      </c>
      <c r="P1167" s="8">
        <v>5547</v>
      </c>
      <c r="Q1167" s="8">
        <v>54</v>
      </c>
    </row>
    <row r="1168" spans="13:17" x14ac:dyDescent="0.3">
      <c r="M1168" s="54">
        <v>43951</v>
      </c>
      <c r="N1168" s="8" t="s">
        <v>43</v>
      </c>
      <c r="O1168" s="8">
        <v>6565</v>
      </c>
      <c r="P1168" s="8">
        <v>6100</v>
      </c>
      <c r="Q1168" s="8">
        <v>57</v>
      </c>
    </row>
    <row r="1169" spans="13:17" x14ac:dyDescent="0.3">
      <c r="M1169" s="54">
        <v>43952</v>
      </c>
      <c r="N1169" s="8" t="s">
        <v>43</v>
      </c>
      <c r="O1169" s="8">
        <v>7042</v>
      </c>
      <c r="P1169" s="8">
        <v>6533</v>
      </c>
      <c r="Q1169" s="8">
        <v>57</v>
      </c>
    </row>
    <row r="1170" spans="13:17" x14ac:dyDescent="0.3">
      <c r="M1170" s="54">
        <v>43953</v>
      </c>
      <c r="N1170" s="8" t="s">
        <v>43</v>
      </c>
      <c r="O1170" s="8">
        <v>7369</v>
      </c>
      <c r="P1170" s="8">
        <v>6786</v>
      </c>
      <c r="Q1170" s="8">
        <v>59</v>
      </c>
    </row>
    <row r="1171" spans="13:17" x14ac:dyDescent="0.3">
      <c r="M1171" s="54">
        <v>43954</v>
      </c>
      <c r="N1171" s="8" t="s">
        <v>43</v>
      </c>
      <c r="O1171" s="8">
        <v>7578</v>
      </c>
      <c r="P1171" s="8">
        <v>6986</v>
      </c>
      <c r="Q1171" s="8">
        <v>60</v>
      </c>
    </row>
    <row r="1172" spans="13:17" x14ac:dyDescent="0.3">
      <c r="M1172" s="54">
        <v>43955</v>
      </c>
      <c r="N1172" s="8" t="s">
        <v>43</v>
      </c>
      <c r="O1172" s="8">
        <v>7806</v>
      </c>
      <c r="P1172" s="8">
        <v>7134</v>
      </c>
      <c r="Q1172" s="8">
        <v>60</v>
      </c>
    </row>
    <row r="1173" spans="13:17" x14ac:dyDescent="0.3">
      <c r="M1173" s="54">
        <v>43956</v>
      </c>
      <c r="N1173" s="8" t="s">
        <v>43</v>
      </c>
      <c r="O1173" s="8">
        <v>8060</v>
      </c>
      <c r="P1173" s="8">
        <v>7357</v>
      </c>
      <c r="Q1173" s="8">
        <v>61</v>
      </c>
    </row>
    <row r="1174" spans="13:17" x14ac:dyDescent="0.3">
      <c r="M1174" s="54">
        <v>43957</v>
      </c>
      <c r="N1174" s="8" t="s">
        <v>43</v>
      </c>
      <c r="O1174" s="8">
        <v>8346</v>
      </c>
      <c r="P1174" s="8">
        <v>7698</v>
      </c>
      <c r="Q1174" s="8">
        <v>61</v>
      </c>
    </row>
    <row r="1175" spans="13:17" x14ac:dyDescent="0.3">
      <c r="M1175" s="54">
        <v>43958</v>
      </c>
      <c r="N1175" s="8" t="s">
        <v>43</v>
      </c>
      <c r="O1175" s="8">
        <v>8783</v>
      </c>
      <c r="P1175" s="8">
        <v>8138</v>
      </c>
      <c r="Q1175" s="8">
        <v>61</v>
      </c>
    </row>
    <row r="1176" spans="13:17" x14ac:dyDescent="0.3">
      <c r="M1176" s="54">
        <v>43959</v>
      </c>
      <c r="N1176" s="8" t="s">
        <v>43</v>
      </c>
      <c r="O1176" s="8">
        <v>9116</v>
      </c>
      <c r="P1176" s="8">
        <v>8485</v>
      </c>
      <c r="Q1176" s="8">
        <v>61</v>
      </c>
    </row>
    <row r="1177" spans="13:17" x14ac:dyDescent="0.3">
      <c r="M1177" s="54">
        <v>43960</v>
      </c>
      <c r="N1177" s="8" t="s">
        <v>43</v>
      </c>
      <c r="O1177" s="8">
        <v>9386</v>
      </c>
      <c r="P1177" s="8">
        <v>8659</v>
      </c>
      <c r="Q1177" s="8">
        <v>67</v>
      </c>
    </row>
    <row r="1178" spans="13:17" x14ac:dyDescent="0.3">
      <c r="M1178" s="54">
        <v>43961</v>
      </c>
      <c r="N1178" s="8" t="s">
        <v>43</v>
      </c>
      <c r="O1178" s="8">
        <v>9668</v>
      </c>
      <c r="P1178" s="8">
        <v>8990</v>
      </c>
      <c r="Q1178" s="8">
        <v>68</v>
      </c>
    </row>
    <row r="1179" spans="13:17" x14ac:dyDescent="0.3">
      <c r="M1179" s="54">
        <v>43962</v>
      </c>
      <c r="N1179" s="8" t="s">
        <v>43</v>
      </c>
      <c r="O1179" s="8">
        <v>9915</v>
      </c>
      <c r="P1179" s="8">
        <v>9151</v>
      </c>
      <c r="Q1179" s="8">
        <v>68</v>
      </c>
    </row>
    <row r="1180" spans="13:17" x14ac:dyDescent="0.3">
      <c r="M1180" s="54">
        <v>43963</v>
      </c>
      <c r="N1180" s="8" t="s">
        <v>43</v>
      </c>
      <c r="O1180" s="8">
        <v>10471</v>
      </c>
      <c r="P1180" s="8">
        <v>9390</v>
      </c>
      <c r="Q1180" s="8">
        <v>68</v>
      </c>
    </row>
    <row r="1181" spans="13:17" x14ac:dyDescent="0.3">
      <c r="M1181" s="54">
        <v>43964</v>
      </c>
      <c r="N1181" s="8" t="s">
        <v>43</v>
      </c>
      <c r="O1181" s="8">
        <v>10792</v>
      </c>
      <c r="P1181" s="8">
        <v>9750</v>
      </c>
      <c r="Q1181" s="8">
        <v>70</v>
      </c>
    </row>
    <row r="1182" spans="13:17" x14ac:dyDescent="0.3">
      <c r="M1182" s="54">
        <v>43965</v>
      </c>
      <c r="N1182" s="8" t="s">
        <v>43</v>
      </c>
      <c r="O1182" s="8">
        <v>11294</v>
      </c>
      <c r="P1182" s="8">
        <v>10157</v>
      </c>
      <c r="Q1182" s="8">
        <v>75</v>
      </c>
    </row>
    <row r="1183" spans="13:17" x14ac:dyDescent="0.3">
      <c r="M1183" s="54">
        <v>43966</v>
      </c>
      <c r="N1183" s="8" t="s">
        <v>43</v>
      </c>
      <c r="O1183" s="8">
        <v>12045</v>
      </c>
      <c r="P1183" s="8">
        <v>10523</v>
      </c>
      <c r="Q1183" s="8">
        <v>79</v>
      </c>
    </row>
    <row r="1184" spans="13:17" x14ac:dyDescent="0.3">
      <c r="M1184" s="54">
        <v>43967</v>
      </c>
      <c r="N1184" s="8" t="s">
        <v>43</v>
      </c>
      <c r="O1184" s="8">
        <v>12597</v>
      </c>
      <c r="P1184" s="8">
        <v>10990</v>
      </c>
      <c r="Q1184" s="8">
        <v>88</v>
      </c>
    </row>
    <row r="1185" spans="13:17" x14ac:dyDescent="0.3">
      <c r="M1185" s="54">
        <v>43968</v>
      </c>
      <c r="N1185" s="8" t="s">
        <v>43</v>
      </c>
      <c r="O1185" s="8">
        <v>13212</v>
      </c>
      <c r="P1185" s="8">
        <v>11316</v>
      </c>
      <c r="Q1185" s="8">
        <v>92</v>
      </c>
    </row>
    <row r="1186" spans="13:17" x14ac:dyDescent="0.3">
      <c r="M1186" s="54">
        <v>43969</v>
      </c>
      <c r="N1186" s="8" t="s">
        <v>43</v>
      </c>
      <c r="O1186" s="8">
        <v>13870</v>
      </c>
      <c r="P1186" s="8">
        <v>11812</v>
      </c>
      <c r="Q1186" s="8">
        <v>93</v>
      </c>
    </row>
    <row r="1187" spans="13:17" x14ac:dyDescent="0.3">
      <c r="M1187" s="54">
        <v>43970</v>
      </c>
      <c r="N1187" s="8" t="s">
        <v>43</v>
      </c>
      <c r="O1187" s="8">
        <v>14691</v>
      </c>
      <c r="P1187" s="8">
        <v>12242</v>
      </c>
      <c r="Q1187" s="8">
        <v>104</v>
      </c>
    </row>
    <row r="1188" spans="13:17" x14ac:dyDescent="0.3">
      <c r="M1188" s="54">
        <v>43971</v>
      </c>
      <c r="N1188" s="8" t="s">
        <v>43</v>
      </c>
      <c r="O1188" s="8">
        <v>15503</v>
      </c>
      <c r="P1188" s="8">
        <v>12945</v>
      </c>
      <c r="Q1188" s="8">
        <v>120</v>
      </c>
    </row>
    <row r="1189" spans="13:17" x14ac:dyDescent="0.3">
      <c r="M1189" s="54">
        <v>43922</v>
      </c>
      <c r="N1189" s="8" t="s">
        <v>44</v>
      </c>
      <c r="O1189" s="8">
        <v>659</v>
      </c>
      <c r="P1189" s="8">
        <v>568</v>
      </c>
      <c r="Q1189" s="8">
        <v>37</v>
      </c>
    </row>
    <row r="1190" spans="13:17" x14ac:dyDescent="0.3">
      <c r="M1190" s="54">
        <v>43925</v>
      </c>
      <c r="N1190" s="8" t="s">
        <v>44</v>
      </c>
      <c r="O1190" s="8">
        <v>1042</v>
      </c>
      <c r="P1190" s="8">
        <v>0</v>
      </c>
      <c r="Q1190" s="8">
        <f>P1190-R1190</f>
        <v>0</v>
      </c>
    </row>
    <row r="1191" spans="13:17" x14ac:dyDescent="0.3">
      <c r="M1191" s="54">
        <v>43927</v>
      </c>
      <c r="N1191" s="8" t="s">
        <v>44</v>
      </c>
      <c r="O1191" s="8">
        <v>1301</v>
      </c>
      <c r="P1191" s="8">
        <v>0</v>
      </c>
      <c r="Q1191" s="8">
        <f t="shared" ref="Q1191:Q1194" si="14">P1191-R1191</f>
        <v>0</v>
      </c>
    </row>
    <row r="1192" spans="13:17" x14ac:dyDescent="0.3">
      <c r="M1192" s="54">
        <v>43928</v>
      </c>
      <c r="N1192" s="8" t="s">
        <v>44</v>
      </c>
      <c r="O1192" s="8">
        <v>1487</v>
      </c>
      <c r="P1192" s="8">
        <v>0</v>
      </c>
      <c r="Q1192" s="8">
        <f t="shared" si="14"/>
        <v>0</v>
      </c>
    </row>
    <row r="1193" spans="13:17" x14ac:dyDescent="0.3">
      <c r="M1193" s="54">
        <v>43930</v>
      </c>
      <c r="N1193" s="8" t="s">
        <v>44</v>
      </c>
      <c r="O1193" s="8">
        <v>1889</v>
      </c>
      <c r="P1193" s="8">
        <v>0</v>
      </c>
      <c r="Q1193" s="8">
        <f t="shared" si="14"/>
        <v>0</v>
      </c>
    </row>
    <row r="1194" spans="13:17" x14ac:dyDescent="0.3">
      <c r="M1194" s="54">
        <v>43931</v>
      </c>
      <c r="N1194" s="8" t="s">
        <v>44</v>
      </c>
      <c r="O1194" s="8">
        <v>2095</v>
      </c>
      <c r="P1194" s="8">
        <v>0</v>
      </c>
      <c r="Q1194" s="8">
        <f t="shared" si="14"/>
        <v>0</v>
      </c>
    </row>
    <row r="1195" spans="13:17" x14ac:dyDescent="0.3">
      <c r="M1195" s="54">
        <v>43932</v>
      </c>
      <c r="N1195" s="8" t="s">
        <v>44</v>
      </c>
      <c r="O1195" s="8">
        <v>2286</v>
      </c>
      <c r="P1195" s="8">
        <f t="shared" ref="P1195:P1234" si="15">O1195-Q1195</f>
        <v>2160</v>
      </c>
      <c r="Q1195" s="8">
        <v>126</v>
      </c>
    </row>
    <row r="1196" spans="13:17" x14ac:dyDescent="0.3">
      <c r="M1196" s="54">
        <v>43933</v>
      </c>
      <c r="N1196" s="8" t="s">
        <v>44</v>
      </c>
      <c r="O1196" s="8">
        <v>2523</v>
      </c>
      <c r="P1196" s="8">
        <f t="shared" si="15"/>
        <v>2389</v>
      </c>
      <c r="Q1196" s="8">
        <v>134</v>
      </c>
    </row>
    <row r="1197" spans="13:17" x14ac:dyDescent="0.3">
      <c r="M1197" s="54">
        <v>43934</v>
      </c>
      <c r="N1197" s="8" t="s">
        <v>44</v>
      </c>
      <c r="O1197" s="8">
        <v>2793</v>
      </c>
      <c r="P1197" s="8">
        <f t="shared" si="15"/>
        <v>2641</v>
      </c>
      <c r="Q1197" s="8">
        <v>152</v>
      </c>
    </row>
    <row r="1198" spans="13:17" x14ac:dyDescent="0.3">
      <c r="M1198" s="54">
        <v>43935</v>
      </c>
      <c r="N1198" s="8" t="s">
        <v>44</v>
      </c>
      <c r="O1198" s="8">
        <v>3081</v>
      </c>
      <c r="P1198" s="8">
        <f t="shared" si="15"/>
        <v>2891</v>
      </c>
      <c r="Q1198" s="8">
        <v>190</v>
      </c>
    </row>
    <row r="1199" spans="13:17" x14ac:dyDescent="0.3">
      <c r="M1199" s="54">
        <v>43936</v>
      </c>
      <c r="N1199" s="8" t="s">
        <v>44</v>
      </c>
      <c r="O1199" s="8">
        <v>3470</v>
      </c>
      <c r="P1199" s="8">
        <f t="shared" si="15"/>
        <v>3257</v>
      </c>
      <c r="Q1199" s="8">
        <v>213</v>
      </c>
    </row>
    <row r="1200" spans="13:17" x14ac:dyDescent="0.3">
      <c r="M1200" s="54">
        <v>43937</v>
      </c>
      <c r="N1200" s="8" t="s">
        <v>44</v>
      </c>
      <c r="O1200" s="8">
        <v>3811</v>
      </c>
      <c r="P1200" s="8">
        <f t="shared" si="15"/>
        <v>3580</v>
      </c>
      <c r="Q1200" s="8">
        <v>231</v>
      </c>
    </row>
    <row r="1201" spans="13:17" x14ac:dyDescent="0.3">
      <c r="M1201" s="54">
        <v>43938</v>
      </c>
      <c r="N1201" s="8" t="s">
        <v>44</v>
      </c>
      <c r="O1201" s="8">
        <v>4212</v>
      </c>
      <c r="P1201" s="8">
        <f t="shared" si="15"/>
        <v>3957</v>
      </c>
      <c r="Q1201" s="8">
        <v>255</v>
      </c>
    </row>
    <row r="1202" spans="13:17" x14ac:dyDescent="0.3">
      <c r="M1202" s="54">
        <v>43939</v>
      </c>
      <c r="N1202" s="8" t="s">
        <v>44</v>
      </c>
      <c r="O1202" s="8">
        <v>4630</v>
      </c>
      <c r="P1202" s="8">
        <f t="shared" si="15"/>
        <v>4343</v>
      </c>
      <c r="Q1202" s="8">
        <v>287</v>
      </c>
    </row>
    <row r="1203" spans="13:17" x14ac:dyDescent="0.3">
      <c r="M1203" s="54">
        <v>43940</v>
      </c>
      <c r="N1203" s="8" t="s">
        <v>44</v>
      </c>
      <c r="O1203" s="8">
        <v>5045</v>
      </c>
      <c r="P1203" s="8">
        <f t="shared" si="15"/>
        <v>4735</v>
      </c>
      <c r="Q1203" s="8">
        <v>310</v>
      </c>
    </row>
    <row r="1204" spans="13:17" x14ac:dyDescent="0.3">
      <c r="M1204" s="54">
        <v>43941</v>
      </c>
      <c r="N1204" s="8" t="s">
        <v>44</v>
      </c>
      <c r="O1204" s="8">
        <v>5469</v>
      </c>
      <c r="P1204" s="8">
        <f t="shared" si="15"/>
        <v>5130</v>
      </c>
      <c r="Q1204" s="8">
        <v>339</v>
      </c>
    </row>
    <row r="1205" spans="13:17" x14ac:dyDescent="0.3">
      <c r="M1205" s="54">
        <v>43942</v>
      </c>
      <c r="N1205" s="8" t="s">
        <v>44</v>
      </c>
      <c r="O1205" s="8">
        <v>6182</v>
      </c>
      <c r="P1205" s="8">
        <f t="shared" si="15"/>
        <v>5790</v>
      </c>
      <c r="Q1205" s="8">
        <v>392</v>
      </c>
    </row>
    <row r="1206" spans="13:17" x14ac:dyDescent="0.3">
      <c r="M1206" s="54">
        <v>43943</v>
      </c>
      <c r="N1206" s="8" t="s">
        <v>44</v>
      </c>
      <c r="O1206" s="8">
        <v>7037</v>
      </c>
      <c r="P1206" s="8">
        <f t="shared" si="15"/>
        <v>6614</v>
      </c>
      <c r="Q1206" s="8">
        <v>423</v>
      </c>
    </row>
    <row r="1207" spans="13:17" x14ac:dyDescent="0.3">
      <c r="M1207" s="54">
        <v>43944</v>
      </c>
      <c r="N1207" s="8" t="s">
        <v>44</v>
      </c>
      <c r="O1207" s="8">
        <v>7990</v>
      </c>
      <c r="P1207" s="8">
        <f t="shared" si="15"/>
        <v>7534</v>
      </c>
      <c r="Q1207" s="8">
        <v>456</v>
      </c>
    </row>
    <row r="1208" spans="13:17" x14ac:dyDescent="0.3">
      <c r="M1208" s="54">
        <v>43945</v>
      </c>
      <c r="N1208" s="8" t="s">
        <v>44</v>
      </c>
      <c r="O1208" s="8">
        <v>8933</v>
      </c>
      <c r="P1208" s="8">
        <f t="shared" si="15"/>
        <v>8419</v>
      </c>
      <c r="Q1208" s="8">
        <v>514</v>
      </c>
    </row>
    <row r="1209" spans="13:17" x14ac:dyDescent="0.3">
      <c r="M1209" s="54">
        <v>43946</v>
      </c>
      <c r="N1209" s="8" t="s">
        <v>44</v>
      </c>
      <c r="O1209" s="8">
        <v>9880</v>
      </c>
      <c r="P1209" s="8">
        <f t="shared" si="15"/>
        <v>9309</v>
      </c>
      <c r="Q1209" s="8">
        <v>571</v>
      </c>
    </row>
    <row r="1210" spans="13:17" x14ac:dyDescent="0.3">
      <c r="M1210" s="54">
        <v>43947</v>
      </c>
      <c r="N1210" s="8" t="s">
        <v>44</v>
      </c>
      <c r="O1210" s="8">
        <v>10893</v>
      </c>
      <c r="P1210" s="8">
        <f t="shared" si="15"/>
        <v>10282</v>
      </c>
      <c r="Q1210" s="8">
        <v>611</v>
      </c>
    </row>
    <row r="1211" spans="13:17" x14ac:dyDescent="0.3">
      <c r="M1211" s="54">
        <v>43948</v>
      </c>
      <c r="N1211" s="8" t="s">
        <v>44</v>
      </c>
      <c r="O1211" s="8">
        <v>12043</v>
      </c>
      <c r="P1211" s="8">
        <f t="shared" si="15"/>
        <v>11394</v>
      </c>
      <c r="Q1211" s="8">
        <v>649</v>
      </c>
    </row>
    <row r="1212" spans="13:17" x14ac:dyDescent="0.3">
      <c r="M1212" s="54">
        <v>43949</v>
      </c>
      <c r="N1212" s="8" t="s">
        <v>44</v>
      </c>
      <c r="O1212" s="8">
        <v>13223</v>
      </c>
      <c r="P1212" s="8">
        <f t="shared" si="15"/>
        <v>12526</v>
      </c>
      <c r="Q1212" s="8">
        <v>697</v>
      </c>
    </row>
    <row r="1213" spans="13:17" x14ac:dyDescent="0.3">
      <c r="M1213" s="54">
        <v>43950</v>
      </c>
      <c r="N1213" s="8" t="s">
        <v>44</v>
      </c>
      <c r="O1213" s="8">
        <v>14620</v>
      </c>
      <c r="P1213" s="8">
        <f t="shared" si="15"/>
        <v>13895</v>
      </c>
      <c r="Q1213" s="8">
        <v>725</v>
      </c>
    </row>
    <row r="1214" spans="13:17" x14ac:dyDescent="0.3">
      <c r="M1214" s="54">
        <v>43951</v>
      </c>
      <c r="N1214" s="8" t="s">
        <v>44</v>
      </c>
      <c r="O1214" s="8">
        <v>16525</v>
      </c>
      <c r="P1214" s="8">
        <f t="shared" si="15"/>
        <v>15767</v>
      </c>
      <c r="Q1214" s="8">
        <v>758</v>
      </c>
    </row>
    <row r="1215" spans="13:17" x14ac:dyDescent="0.3">
      <c r="M1215" s="54">
        <v>43952</v>
      </c>
      <c r="N1215" s="8" t="s">
        <v>44</v>
      </c>
      <c r="O1215" s="8">
        <v>18566</v>
      </c>
      <c r="P1215" s="8">
        <v>0</v>
      </c>
      <c r="Q1215" s="8">
        <f>P1215-R1215</f>
        <v>0</v>
      </c>
    </row>
    <row r="1216" spans="13:17" x14ac:dyDescent="0.3">
      <c r="M1216" s="54">
        <v>43953</v>
      </c>
      <c r="N1216" s="8" t="s">
        <v>44</v>
      </c>
      <c r="O1216" s="8">
        <v>20976</v>
      </c>
      <c r="P1216" s="8">
        <f t="shared" si="15"/>
        <v>20181</v>
      </c>
      <c r="Q1216" s="8">
        <v>795</v>
      </c>
    </row>
    <row r="1217" spans="13:17" x14ac:dyDescent="0.3">
      <c r="M1217" s="54">
        <v>43954</v>
      </c>
      <c r="N1217" s="8" t="s">
        <v>44</v>
      </c>
      <c r="O1217" s="8">
        <v>22915</v>
      </c>
      <c r="P1217" s="8">
        <f t="shared" si="15"/>
        <v>21993</v>
      </c>
      <c r="Q1217" s="8">
        <v>922</v>
      </c>
    </row>
    <row r="1218" spans="13:17" x14ac:dyDescent="0.3">
      <c r="M1218" s="54">
        <v>43955</v>
      </c>
      <c r="N1218" s="8" t="s">
        <v>44</v>
      </c>
      <c r="O1218" s="8">
        <v>25116</v>
      </c>
      <c r="P1218" s="8">
        <f t="shared" si="15"/>
        <v>23857</v>
      </c>
      <c r="Q1218" s="8">
        <v>1259</v>
      </c>
    </row>
    <row r="1219" spans="13:17" x14ac:dyDescent="0.3">
      <c r="M1219" s="54">
        <v>43956</v>
      </c>
      <c r="N1219" s="8" t="s">
        <v>44</v>
      </c>
      <c r="O1219" s="8">
        <v>27571</v>
      </c>
      <c r="P1219" s="8">
        <f t="shared" si="15"/>
        <v>26227</v>
      </c>
      <c r="Q1219" s="8">
        <v>1344</v>
      </c>
    </row>
    <row r="1220" spans="13:17" x14ac:dyDescent="0.3">
      <c r="M1220" s="54">
        <v>43957</v>
      </c>
      <c r="N1220" s="8" t="s">
        <v>44</v>
      </c>
      <c r="O1220" s="8">
        <v>30141</v>
      </c>
      <c r="P1220" s="8">
        <f t="shared" si="15"/>
        <v>28685</v>
      </c>
      <c r="Q1220" s="8">
        <v>1456</v>
      </c>
    </row>
    <row r="1221" spans="13:17" x14ac:dyDescent="0.3">
      <c r="M1221" s="54">
        <v>43958</v>
      </c>
      <c r="N1221" s="8" t="s">
        <v>44</v>
      </c>
      <c r="O1221" s="8">
        <v>32752</v>
      </c>
      <c r="P1221" s="8">
        <f t="shared" si="15"/>
        <v>31204</v>
      </c>
      <c r="Q1221" s="8">
        <v>1548</v>
      </c>
    </row>
    <row r="1222" spans="13:17" x14ac:dyDescent="0.3">
      <c r="M1222" s="54">
        <v>43959</v>
      </c>
      <c r="N1222" s="8" t="s">
        <v>44</v>
      </c>
      <c r="O1222" s="8">
        <v>35767</v>
      </c>
      <c r="P1222" s="8">
        <f t="shared" si="15"/>
        <v>34089</v>
      </c>
      <c r="Q1222" s="8">
        <v>1678</v>
      </c>
    </row>
    <row r="1223" spans="13:17" x14ac:dyDescent="0.3">
      <c r="M1223" s="54">
        <v>43960</v>
      </c>
      <c r="N1223" s="8" t="s">
        <v>44</v>
      </c>
      <c r="O1223" s="8">
        <v>39368</v>
      </c>
      <c r="P1223" s="8">
        <f t="shared" si="15"/>
        <v>37582</v>
      </c>
      <c r="Q1223" s="8">
        <v>1786</v>
      </c>
    </row>
    <row r="1224" spans="13:17" x14ac:dyDescent="0.3">
      <c r="M1224" s="54">
        <v>43961</v>
      </c>
      <c r="N1224" s="8" t="s">
        <v>44</v>
      </c>
      <c r="O1224" s="8">
        <v>43414</v>
      </c>
      <c r="P1224" s="8">
        <f t="shared" si="15"/>
        <v>41475</v>
      </c>
      <c r="Q1224" s="8">
        <v>1939</v>
      </c>
    </row>
    <row r="1225" spans="13:17" x14ac:dyDescent="0.3">
      <c r="M1225" s="54">
        <v>43962</v>
      </c>
      <c r="N1225" s="8" t="s">
        <v>44</v>
      </c>
      <c r="O1225" s="8">
        <v>47615</v>
      </c>
      <c r="P1225" s="8">
        <f t="shared" si="15"/>
        <v>45552</v>
      </c>
      <c r="Q1225" s="8">
        <v>2063</v>
      </c>
    </row>
    <row r="1226" spans="13:17" x14ac:dyDescent="0.3">
      <c r="M1226" s="54">
        <v>43963</v>
      </c>
      <c r="N1226" s="8" t="s">
        <v>44</v>
      </c>
      <c r="O1226" s="8">
        <v>52622</v>
      </c>
      <c r="P1226" s="8">
        <f t="shared" si="15"/>
        <v>50449</v>
      </c>
      <c r="Q1226" s="8">
        <v>2173</v>
      </c>
    </row>
    <row r="1227" spans="13:17" x14ac:dyDescent="0.3">
      <c r="M1227" s="54">
        <v>43964</v>
      </c>
      <c r="N1227" s="8" t="s">
        <v>44</v>
      </c>
      <c r="O1227" s="8">
        <v>57632</v>
      </c>
      <c r="P1227" s="8">
        <f t="shared" si="15"/>
        <v>55342</v>
      </c>
      <c r="Q1227" s="8">
        <v>2290</v>
      </c>
    </row>
    <row r="1228" spans="13:17" x14ac:dyDescent="0.3">
      <c r="M1228" s="54">
        <v>43965</v>
      </c>
      <c r="N1228" s="8" t="s">
        <v>44</v>
      </c>
      <c r="O1228" s="8">
        <v>62837</v>
      </c>
      <c r="P1228" s="8">
        <f t="shared" si="15"/>
        <v>60460</v>
      </c>
      <c r="Q1228" s="8">
        <v>2377</v>
      </c>
    </row>
    <row r="1229" spans="13:17" x14ac:dyDescent="0.3">
      <c r="M1229" s="54">
        <v>43966</v>
      </c>
      <c r="N1229" s="8" t="s">
        <v>44</v>
      </c>
      <c r="O1229" s="8">
        <v>69543</v>
      </c>
      <c r="P1229" s="8">
        <f t="shared" si="15"/>
        <v>67082</v>
      </c>
      <c r="Q1229" s="8">
        <v>2461</v>
      </c>
    </row>
    <row r="1230" spans="13:17" x14ac:dyDescent="0.3">
      <c r="M1230" s="54">
        <v>43967</v>
      </c>
      <c r="N1230" s="8" t="s">
        <v>44</v>
      </c>
      <c r="O1230" s="8">
        <v>77288</v>
      </c>
      <c r="P1230" s="8">
        <f t="shared" si="15"/>
        <v>74712</v>
      </c>
      <c r="Q1230" s="8">
        <v>2576</v>
      </c>
    </row>
    <row r="1231" spans="13:17" x14ac:dyDescent="0.3">
      <c r="M1231" s="54">
        <v>43968</v>
      </c>
      <c r="N1231" s="8" t="s">
        <v>44</v>
      </c>
      <c r="O1231" s="8">
        <v>85956</v>
      </c>
      <c r="P1231" s="8">
        <f t="shared" si="15"/>
        <v>83279</v>
      </c>
      <c r="Q1231" s="8">
        <v>2677</v>
      </c>
    </row>
    <row r="1232" spans="13:17" x14ac:dyDescent="0.3">
      <c r="M1232" s="54">
        <v>43969</v>
      </c>
      <c r="N1232" s="8" t="s">
        <v>44</v>
      </c>
      <c r="O1232" s="8">
        <v>93570</v>
      </c>
      <c r="P1232" s="8">
        <f t="shared" si="15"/>
        <v>90745</v>
      </c>
      <c r="Q1232" s="8">
        <v>2825</v>
      </c>
    </row>
    <row r="1233" spans="13:17" x14ac:dyDescent="0.3">
      <c r="M1233" s="54">
        <v>43970</v>
      </c>
      <c r="N1233" s="8" t="s">
        <v>44</v>
      </c>
      <c r="O1233" s="8">
        <v>102282</v>
      </c>
      <c r="P1233" s="8">
        <f t="shared" si="15"/>
        <v>99321</v>
      </c>
      <c r="Q1233" s="8">
        <v>2961</v>
      </c>
    </row>
    <row r="1234" spans="13:17" x14ac:dyDescent="0.3">
      <c r="M1234" s="54">
        <v>43971</v>
      </c>
      <c r="N1234" s="8" t="s">
        <v>44</v>
      </c>
      <c r="O1234" s="8">
        <v>111002</v>
      </c>
      <c r="P1234" s="8">
        <f t="shared" si="15"/>
        <v>107899</v>
      </c>
      <c r="Q1234" s="8">
        <v>3103</v>
      </c>
    </row>
    <row r="1235" spans="13:17" x14ac:dyDescent="0.3">
      <c r="O1235" s="54"/>
    </row>
  </sheetData>
  <phoneticPr fontId="19" type="noConversion"/>
  <dataValidations count="1">
    <dataValidation type="list" allowBlank="1" showInputMessage="1" showErrorMessage="1" sqref="W3 AJ9" xr:uid="{CE0719D9-5DE4-4889-AA07-502FFC839BC9}">
      <formula1>$W$3:$W$39</formula1>
    </dataValidation>
  </dataValidations>
  <pageMargins left="0.7" right="0.7" top="0.75" bottom="0.75" header="0.3" footer="0.3"/>
  <pageSetup orientation="portrait" horizontalDpi="360" verticalDpi="360"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h J S 6 U A D v g A 2 o A A A A + A A A A B I A H A B D b 2 5 m a W c v U G F j a 2 F n Z S 5 4 b W w g o h g A K K A U A A A A A A A A A A A A A A A A A A A A A A A A A A A A h Y / R C o I w G I V f R X b v N s 1 Q 5 H d e d B V k B E F 0 O + b S k c 5 w s / l u X f R I v U J C W d 1 1 e Q 7 f g e 8 8 b n f I x 7 b x r r I 3 q t M Z C j B F n t S i K 5 W u M j T Y k 5 + g n M G O i z O v p D f B 2 q S j U R m q r b 2 k h D j n s F v g r q 9 I S G l A j s V m L 2 r Z c l 9 p Y 7 k W E n 1 W 5 f 8 V Y n B 4 y b A Q x w l e x h H F U R I A m W s o l P 4 i 4 W S M K Z C f E l Z D Y 4 d e M q n 9 9 R b I H I G 8 X 7 A n U E s D B B Q A A g A I A I S U 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l L p Q K I p H u A 4 A A A A R A A A A E w A c A E Z v c m 1 1 b G F z L 1 N l Y 3 R p b 2 4 x L m 0 g o h g A K K A U A A A A A A A A A A A A A A A A A A A A A A A A A A A A K 0 5 N L s n M z 1 M I h t C G 1 g B Q S w E C L Q A U A A I A C A C E l L p Q A O + A D a g A A A D 4 A A A A E g A A A A A A A A A A A A A A A A A A A A A A Q 2 9 u Z m l n L 1 B h Y 2 t h Z 2 U u e G 1 s U E s B A i 0 A F A A C A A g A h J S 6 U A / K 6 a u k A A A A 6 Q A A A B M A A A A A A A A A A A A A A A A A 9 A A A A F t D b 2 5 0 Z W 5 0 X 1 R 5 c G V z X S 5 4 b W x Q S w E C L Q A U A A I A C A C E l L p 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N l n 4 t q P t E y R I i F e X z e d K g A A A A A C A A A A A A A Q Z g A A A A E A A C A A A A C Z q R S Z u s 5 d 0 0 8 d L O b U A 6 3 / 4 4 G 6 f i K C M l y D 2 D u 9 X N k v + g A A A A A O g A A A A A I A A C A A A A A n r K A S k L + 4 F G 3 M R k r I C 9 u 2 T m t t K V e b q e W 4 W W O E g / f j s V A A A A C g a + P x P v w a 8 z b z d 0 K x n B V X f u L v r Z O Y 9 H 7 2 T u 1 K 4 h Z y N H M 4 J D d o 1 L / F g A X g B J L G q f 2 G X Q P l m Z O u X a t Y W 8 1 H / k M 9 O I I A J n 1 p H 6 9 t L t e K p M F + B U A A A A A T q 5 0 O 3 0 H c o G C g t F c M 0 8 J m y d i t F 2 E X 0 l S P n 5 E l e l y C r V u g 0 h v B q h f Y E 7 g C A j s 5 M S d a k A S C 1 V G r d a C 7 y x N V v D U Z < / D a t a M a s h u p > 
</file>

<file path=customXml/itemProps1.xml><?xml version="1.0" encoding="utf-8"?>
<ds:datastoreItem xmlns:ds="http://schemas.openxmlformats.org/officeDocument/2006/customXml" ds:itemID="{73DDB023-9DC7-4BFD-AA53-5119880810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1</vt:lpstr>
      <vt:lpstr>dashboard 2</vt:lpstr>
      <vt:lpstr>age vs cases</vt:lpstr>
      <vt:lpstr>pivot</vt:lpstr>
      <vt:lpstr>Sheet3</vt:lpstr>
      <vt:lpstr>Sheet5</vt:lpstr>
      <vt:lpstr>Sheet4</vt:lpstr>
      <vt:lpstr>Sheet7</vt:lpstr>
      <vt:lpstr> data 1</vt:lpstr>
      <vt:lpstr>Sheet6</vt:lpstr>
      <vt:lpstr>data 2</vt:lpstr>
      <vt:lpstr>data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patil</dc:creator>
  <cp:lastModifiedBy>chetan patil</cp:lastModifiedBy>
  <dcterms:created xsi:type="dcterms:W3CDTF">2020-05-25T08:49:55Z</dcterms:created>
  <dcterms:modified xsi:type="dcterms:W3CDTF">2020-06-01T09:41:53Z</dcterms:modified>
</cp:coreProperties>
</file>