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CP+PMS+True " sheetId="8" r:id="rId1"/>
  </sheets>
  <definedNames>
    <definedName name="_xlnm._FilterDatabase" localSheetId="0">'CP+PMS+True '!$A$1:$T$18</definedName>
  </definedNames>
  <calcPr calcId="152511"/>
</workbook>
</file>

<file path=xl/calcChain.xml><?xml version="1.0" encoding="utf-8"?>
<calcChain xmlns="http://schemas.openxmlformats.org/spreadsheetml/2006/main">
  <c r="I2" i="8" l="1"/>
  <c r="K9" i="8" l="1"/>
  <c r="K10" i="8"/>
  <c r="K2" i="8"/>
  <c r="O2" i="8" s="1"/>
  <c r="P2" i="8" s="1"/>
  <c r="K3" i="8"/>
  <c r="K4" i="8"/>
  <c r="K5" i="8"/>
  <c r="K6" i="8"/>
  <c r="K7" i="8"/>
  <c r="K8" i="8"/>
  <c r="K11" i="8"/>
  <c r="K12" i="8"/>
  <c r="K13" i="8"/>
  <c r="K14" i="8"/>
  <c r="K15" i="8"/>
  <c r="K16" i="8"/>
  <c r="K17" i="8"/>
  <c r="K18" i="8"/>
  <c r="I9" i="8"/>
  <c r="I10" i="8"/>
  <c r="I3" i="8"/>
  <c r="I4" i="8"/>
  <c r="I5" i="8"/>
  <c r="I6" i="8"/>
  <c r="I7" i="8"/>
  <c r="I8" i="8"/>
  <c r="I11" i="8"/>
  <c r="I12" i="8"/>
  <c r="I13" i="8"/>
  <c r="I14" i="8"/>
  <c r="I15" i="8"/>
  <c r="I16" i="8"/>
  <c r="I17" i="8"/>
  <c r="I18" i="8"/>
  <c r="O3" i="8" l="1"/>
  <c r="S3" i="8" s="1"/>
  <c r="T3" i="8" s="1"/>
  <c r="O7" i="8"/>
  <c r="O13" i="8"/>
  <c r="S13" i="8" s="1"/>
  <c r="T13" i="8" s="1"/>
  <c r="L9" i="8"/>
  <c r="M9" i="8" s="1"/>
  <c r="L10" i="8"/>
  <c r="M10" i="8" s="1"/>
  <c r="L2" i="8"/>
  <c r="M2" i="8" s="1"/>
  <c r="L3" i="8"/>
  <c r="M3" i="8" s="1"/>
  <c r="L4" i="8"/>
  <c r="M4" i="8" s="1"/>
  <c r="L5" i="8"/>
  <c r="M5" i="8" s="1"/>
  <c r="L6" i="8"/>
  <c r="M6" i="8" s="1"/>
  <c r="L7" i="8"/>
  <c r="M7" i="8" s="1"/>
  <c r="L8" i="8"/>
  <c r="M8" i="8" s="1"/>
  <c r="L11" i="8"/>
  <c r="M11" i="8" s="1"/>
  <c r="L12" i="8"/>
  <c r="M12" i="8" s="1"/>
  <c r="L13" i="8"/>
  <c r="M13" i="8" s="1"/>
  <c r="L14" i="8"/>
  <c r="M14" i="8" s="1"/>
  <c r="L15" i="8"/>
  <c r="M15" i="8" s="1"/>
  <c r="L16" i="8"/>
  <c r="M16" i="8" s="1"/>
  <c r="L17" i="8"/>
  <c r="M17" i="8" s="1"/>
  <c r="L18" i="8"/>
  <c r="M18" i="8" s="1"/>
  <c r="O5" i="8"/>
  <c r="S5" i="8" s="1"/>
  <c r="T5" i="8" s="1"/>
  <c r="O6" i="8"/>
  <c r="O11" i="8"/>
  <c r="S11" i="8" s="1"/>
  <c r="T11" i="8" s="1"/>
  <c r="O12" i="8"/>
  <c r="O14" i="8"/>
  <c r="O15" i="8"/>
  <c r="S15" i="8" s="1"/>
  <c r="T15" i="8" s="1"/>
  <c r="O16" i="8"/>
  <c r="O9" i="8"/>
  <c r="O10" i="8"/>
  <c r="S10" i="8" s="1"/>
  <c r="T10" i="8" s="1"/>
  <c r="O8" i="8"/>
  <c r="S8" i="8" s="1"/>
  <c r="T8" i="8" s="1"/>
  <c r="O17" i="8"/>
  <c r="S17" i="8" s="1"/>
  <c r="T17" i="8" s="1"/>
  <c r="O18" i="8"/>
  <c r="S18" i="8" s="1"/>
  <c r="T18" i="8" s="1"/>
  <c r="P14" i="8" l="1"/>
  <c r="S14" i="8"/>
  <c r="T14" i="8" s="1"/>
  <c r="P6" i="8"/>
  <c r="S6" i="8"/>
  <c r="T6" i="8" s="1"/>
  <c r="P7" i="8"/>
  <c r="S7" i="8"/>
  <c r="T7" i="8" s="1"/>
  <c r="P9" i="8"/>
  <c r="S9" i="8"/>
  <c r="T9" i="8" s="1"/>
  <c r="S2" i="8"/>
  <c r="T2" i="8" s="1"/>
  <c r="P12" i="8"/>
  <c r="S12" i="8"/>
  <c r="T12" i="8" s="1"/>
  <c r="P16" i="8"/>
  <c r="S16" i="8"/>
  <c r="T16" i="8" s="1"/>
  <c r="P3" i="8"/>
  <c r="P13" i="8"/>
  <c r="P15" i="8"/>
  <c r="P17" i="8"/>
  <c r="P10" i="8"/>
  <c r="P11" i="8"/>
  <c r="P5" i="8"/>
  <c r="P18" i="8"/>
  <c r="O4" i="8"/>
  <c r="P8" i="8"/>
  <c r="P4" i="8" l="1"/>
  <c r="S4" i="8"/>
  <c r="T4" i="8" s="1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DSM查流向后填写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DSM负责登记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RPM在每月15日和30日两次反馈给DSM/RSM/RSD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账单中实际报销金额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增量费用，即PMS+True+Action+CP金额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增量费用费效比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账单中实际报销金额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账单中实际报销金额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总体该医院费效比</t>
        </r>
      </text>
    </comment>
  </commentList>
</comments>
</file>

<file path=xl/sharedStrings.xml><?xml version="1.0" encoding="utf-8"?>
<sst xmlns="http://schemas.openxmlformats.org/spreadsheetml/2006/main" count="105" uniqueCount="40">
  <si>
    <t>月份</t>
    <phoneticPr fontId="1" type="noConversion"/>
  </si>
  <si>
    <t>代表</t>
    <phoneticPr fontId="1" type="noConversion"/>
  </si>
  <si>
    <t>CP盒数</t>
    <phoneticPr fontId="1" type="noConversion"/>
  </si>
  <si>
    <t>PMS盒数</t>
    <phoneticPr fontId="1" type="noConversion"/>
  </si>
  <si>
    <t>True盒数</t>
    <phoneticPr fontId="1" type="noConversion"/>
  </si>
  <si>
    <t>季度</t>
    <phoneticPr fontId="1" type="noConversion"/>
  </si>
  <si>
    <t>PMS金额</t>
    <phoneticPr fontId="1" type="noConversion"/>
  </si>
  <si>
    <t>进货盒数</t>
  </si>
  <si>
    <t>医   院</t>
    <phoneticPr fontId="1" type="noConversion"/>
  </si>
  <si>
    <t>费效比-1</t>
    <phoneticPr fontId="1" type="noConversion"/>
  </si>
  <si>
    <t>CP实际报销</t>
    <phoneticPr fontId="1" type="noConversion"/>
  </si>
  <si>
    <t>CP预算</t>
    <phoneticPr fontId="1" type="noConversion"/>
  </si>
  <si>
    <t>医院ID</t>
    <phoneticPr fontId="1" type="noConversion"/>
  </si>
  <si>
    <t>Q3</t>
  </si>
  <si>
    <t>马晓燕</t>
  </si>
  <si>
    <t>H070001366</t>
  </si>
  <si>
    <t>东方医院</t>
  </si>
  <si>
    <t>李鲜</t>
    <phoneticPr fontId="1" type="noConversion"/>
  </si>
  <si>
    <t>全日权</t>
  </si>
  <si>
    <t>王素敏</t>
  </si>
  <si>
    <t>程姝</t>
    <phoneticPr fontId="1" type="noConversion"/>
  </si>
  <si>
    <t>Q3</t>
    <phoneticPr fontId="1" type="noConversion"/>
  </si>
  <si>
    <t>全日权</t>
    <phoneticPr fontId="1" type="noConversion"/>
  </si>
  <si>
    <t>解放军总医院</t>
    <phoneticPr fontId="1" type="noConversion"/>
  </si>
  <si>
    <t>Q1</t>
    <phoneticPr fontId="1" type="noConversion"/>
  </si>
  <si>
    <t>Q2</t>
    <phoneticPr fontId="1" type="noConversion"/>
  </si>
  <si>
    <t>马晓燕</t>
    <phoneticPr fontId="1" type="noConversion"/>
  </si>
  <si>
    <t>H070001366</t>
    <phoneticPr fontId="1" type="noConversion"/>
  </si>
  <si>
    <t>东方医院</t>
    <phoneticPr fontId="1" type="noConversion"/>
  </si>
  <si>
    <t>Q2</t>
    <phoneticPr fontId="1" type="noConversion"/>
  </si>
  <si>
    <t>H070000543</t>
  </si>
  <si>
    <t>地区经理</t>
    <phoneticPr fontId="1" type="noConversion"/>
  </si>
  <si>
    <t>科室会及点评会场次</t>
  </si>
  <si>
    <t>科室会和点评会报销金额</t>
  </si>
  <si>
    <t>费效比-2</t>
    <phoneticPr fontId="1" type="noConversion"/>
  </si>
  <si>
    <t>合计金额1</t>
    <phoneticPr fontId="1" type="noConversion"/>
  </si>
  <si>
    <t>True+Action金额</t>
    <phoneticPr fontId="1" type="noConversion"/>
  </si>
  <si>
    <t>总金额</t>
    <phoneticPr fontId="1" type="noConversion"/>
  </si>
  <si>
    <t>H070000543</t>
    <phoneticPr fontId="1" type="noConversion"/>
  </si>
  <si>
    <t>解放军总医院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</si>
</sst>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F800]dddd\,\ mmmm\ dd\,\ yyyy"/>
    <numFmt numFmtId="177" formatCode="_ * #,##0_ ;_ * \-#,##0_ ;_ * &quot;-&quot;??_ ;_ @_ "/>
    <numFmt numFmtId="178" formatCode="&quot;¥&quot;#,##0_);[Red]\(&quot;¥&quot;#,##0\)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8"/>
      <color theme="1" tint="0.34998626667073579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176" fontId="4" fillId="0" borderId="0" applyBorder="0">
      <alignment vertical="center"/>
    </xf>
    <xf numFmtId="176" fontId="4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77" fontId="6" fillId="0" borderId="1" xfId="3" applyNumberFormat="1" applyFont="1" applyFill="1" applyBorder="1" applyAlignment="1"/>
    <xf numFmtId="178" fontId="7" fillId="0" borderId="0" xfId="3" applyNumberFormat="1" applyFont="1" applyAlignment="1"/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77" fontId="6" fillId="0" borderId="0" xfId="3" applyNumberFormat="1" applyFont="1" applyAlignment="1"/>
    <xf numFmtId="178" fontId="7" fillId="0" borderId="1" xfId="0" applyNumberFormat="1" applyFont="1" applyFill="1" applyBorder="1"/>
    <xf numFmtId="178" fontId="7" fillId="0" borderId="1" xfId="3" applyNumberFormat="1" applyFont="1" applyFill="1" applyBorder="1" applyAlignment="1"/>
    <xf numFmtId="178" fontId="7" fillId="0" borderId="0" xfId="3" applyNumberFormat="1" applyFont="1" applyFill="1" applyAlignment="1"/>
    <xf numFmtId="177" fontId="10" fillId="0" borderId="1" xfId="3" applyNumberFormat="1" applyFont="1" applyFill="1" applyBorder="1" applyAlignment="1"/>
    <xf numFmtId="178" fontId="10" fillId="0" borderId="1" xfId="0" applyNumberFormat="1" applyFont="1" applyFill="1" applyBorder="1"/>
    <xf numFmtId="177" fontId="7" fillId="0" borderId="1" xfId="3" applyNumberFormat="1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Alignment="1">
      <alignment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77" fontId="8" fillId="3" borderId="5" xfId="3" applyNumberFormat="1" applyFont="1" applyFill="1" applyBorder="1" applyAlignment="1">
      <alignment horizontal="center" vertical="center" wrapText="1"/>
    </xf>
    <xf numFmtId="178" fontId="8" fillId="2" borderId="5" xfId="0" applyNumberFormat="1" applyFont="1" applyFill="1" applyBorder="1" applyAlignment="1">
      <alignment horizontal="center" vertical="center" wrapText="1"/>
    </xf>
    <xf numFmtId="177" fontId="8" fillId="2" borderId="5" xfId="3" applyNumberFormat="1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center" vertical="center" wrapText="1"/>
    </xf>
    <xf numFmtId="178" fontId="8" fillId="2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/>
    </xf>
    <xf numFmtId="177" fontId="6" fillId="0" borderId="1" xfId="3" applyNumberFormat="1" applyFont="1" applyFill="1" applyBorder="1" applyAlignment="1">
      <alignment horizontal="center"/>
    </xf>
    <xf numFmtId="178" fontId="10" fillId="0" borderId="8" xfId="0" applyNumberFormat="1" applyFont="1" applyFill="1" applyBorder="1"/>
    <xf numFmtId="2" fontId="8" fillId="2" borderId="5" xfId="0" applyNumberFormat="1" applyFont="1" applyFill="1" applyBorder="1" applyAlignment="1">
      <alignment horizontal="center" vertical="center" wrapText="1"/>
    </xf>
    <xf numFmtId="2" fontId="10" fillId="0" borderId="0" xfId="0" applyNumberFormat="1" applyFont="1"/>
    <xf numFmtId="2" fontId="10" fillId="0" borderId="1" xfId="3" applyNumberFormat="1" applyFont="1" applyFill="1" applyBorder="1" applyAlignment="1">
      <alignment horizontal="center"/>
    </xf>
    <xf numFmtId="178" fontId="8" fillId="3" borderId="5" xfId="3" applyNumberFormat="1" applyFont="1" applyFill="1" applyBorder="1" applyAlignment="1">
      <alignment horizontal="center" vertical="center" wrapText="1"/>
    </xf>
    <xf numFmtId="178" fontId="6" fillId="0" borderId="0" xfId="3" applyNumberFormat="1" applyFont="1" applyAlignment="1"/>
    <xf numFmtId="2" fontId="10" fillId="0" borderId="1" xfId="0" applyNumberFormat="1" applyFont="1" applyFill="1" applyBorder="1" applyAlignment="1">
      <alignment horizontal="center"/>
    </xf>
    <xf numFmtId="2" fontId="7" fillId="0" borderId="0" xfId="3" applyNumberFormat="1" applyFont="1" applyFill="1" applyAlignment="1">
      <alignment horizontal="center"/>
    </xf>
    <xf numFmtId="177" fontId="6" fillId="0" borderId="3" xfId="3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left"/>
    </xf>
  </cellXfs>
  <cellStyles count="4">
    <cellStyle name="常规" xfId="0" builtinId="0"/>
    <cellStyle name="常规 2" xfId="1"/>
    <cellStyle name="常规 2 6" xfId="2"/>
    <cellStyle name="千位分隔" xfId="3" builtinId="3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T18"/>
  <sheetViews>
    <sheetView tabSelected="1" workbookViewId="0">
      <pane ySplit="1" topLeftCell="A2" activePane="bottomLeft" state="frozen"/>
      <selection pane="bottomLeft" activeCell="G19" sqref="G19"/>
    </sheetView>
  </sheetViews>
  <sheetFormatPr defaultColWidth="8.875" defaultRowHeight="13.5" x14ac:dyDescent="0.3"/>
  <cols>
    <col min="1" max="1" width="3.5" style="6" customWidth="1"/>
    <col min="2" max="2" width="3.875" style="6" customWidth="1"/>
    <col min="3" max="3" width="8.875" style="6"/>
    <col min="4" max="4" width="6.75" style="6" customWidth="1"/>
    <col min="5" max="5" width="10.875" style="15" customWidth="1"/>
    <col min="6" max="6" width="29" style="15" customWidth="1"/>
    <col min="7" max="7" width="10" style="7" customWidth="1"/>
    <col min="8" max="8" width="10.75" style="7" customWidth="1"/>
    <col min="9" max="9" width="10.625" style="2" customWidth="1"/>
    <col min="10" max="10" width="10.75" style="7" customWidth="1"/>
    <col min="11" max="11" width="10.125" style="2" customWidth="1"/>
    <col min="12" max="12" width="10.375" style="7" customWidth="1"/>
    <col min="13" max="14" width="10.25" style="2" customWidth="1"/>
    <col min="15" max="15" width="9.625" style="2" customWidth="1"/>
    <col min="16" max="16" width="9.125" style="34" customWidth="1"/>
    <col min="17" max="17" width="10" style="7" customWidth="1"/>
    <col min="18" max="18" width="11.25" style="32" customWidth="1"/>
    <col min="19" max="19" width="9.125" style="10" customWidth="1"/>
    <col min="20" max="20" width="9.25" style="29" customWidth="1"/>
    <col min="21" max="16384" width="8.875" style="5"/>
  </cols>
  <sheetData>
    <row r="1" spans="1:20" s="17" customFormat="1" ht="34.5" customHeight="1" x14ac:dyDescent="0.3">
      <c r="A1" s="18" t="s">
        <v>5</v>
      </c>
      <c r="B1" s="19" t="s">
        <v>0</v>
      </c>
      <c r="C1" s="24" t="s">
        <v>31</v>
      </c>
      <c r="D1" s="19" t="s">
        <v>1</v>
      </c>
      <c r="E1" s="19" t="s">
        <v>12</v>
      </c>
      <c r="F1" s="19" t="s">
        <v>8</v>
      </c>
      <c r="G1" s="20" t="s">
        <v>7</v>
      </c>
      <c r="H1" s="20" t="s">
        <v>3</v>
      </c>
      <c r="I1" s="21" t="s">
        <v>6</v>
      </c>
      <c r="J1" s="20" t="s">
        <v>4</v>
      </c>
      <c r="K1" s="21" t="s">
        <v>36</v>
      </c>
      <c r="L1" s="22" t="s">
        <v>2</v>
      </c>
      <c r="M1" s="21" t="s">
        <v>11</v>
      </c>
      <c r="N1" s="31" t="s">
        <v>10</v>
      </c>
      <c r="O1" s="21" t="s">
        <v>35</v>
      </c>
      <c r="P1" s="28" t="s">
        <v>9</v>
      </c>
      <c r="Q1" s="20" t="s">
        <v>32</v>
      </c>
      <c r="R1" s="31" t="s">
        <v>33</v>
      </c>
      <c r="S1" s="23" t="s">
        <v>37</v>
      </c>
      <c r="T1" s="28" t="s">
        <v>34</v>
      </c>
    </row>
    <row r="2" spans="1:20" ht="15" customHeight="1" x14ac:dyDescent="0.3">
      <c r="A2" s="3" t="s">
        <v>21</v>
      </c>
      <c r="B2" s="4">
        <v>1</v>
      </c>
      <c r="C2" s="35" t="s">
        <v>20</v>
      </c>
      <c r="D2" s="4" t="s">
        <v>22</v>
      </c>
      <c r="E2" s="16" t="s">
        <v>38</v>
      </c>
      <c r="F2" s="25" t="s">
        <v>23</v>
      </c>
      <c r="G2" s="1">
        <v>3300</v>
      </c>
      <c r="H2" s="1">
        <v>1200</v>
      </c>
      <c r="I2" s="8">
        <f>H2*25</f>
        <v>30000</v>
      </c>
      <c r="J2" s="1">
        <v>1056</v>
      </c>
      <c r="K2" s="8">
        <f t="shared" ref="K2:K18" si="0">J2*25</f>
        <v>26400</v>
      </c>
      <c r="L2" s="11">
        <f t="shared" ref="L2:L18" si="1">G2-H2-J2</f>
        <v>1044</v>
      </c>
      <c r="M2" s="12">
        <f t="shared" ref="M2:M18" si="2">L2*8</f>
        <v>8352</v>
      </c>
      <c r="N2" s="8">
        <v>10440</v>
      </c>
      <c r="O2" s="12">
        <f>N2+K2+I2</f>
        <v>66840</v>
      </c>
      <c r="P2" s="33">
        <f>O2/G2</f>
        <v>20.254545454545454</v>
      </c>
      <c r="Q2" s="1">
        <v>0</v>
      </c>
      <c r="R2" s="8">
        <v>0</v>
      </c>
      <c r="S2" s="27">
        <f t="shared" ref="S2:S18" si="3">SUM(O2,R2)</f>
        <v>66840</v>
      </c>
      <c r="T2" s="30">
        <f t="shared" ref="T2:T18" si="4">S2/G2</f>
        <v>20.254545454545454</v>
      </c>
    </row>
    <row r="3" spans="1:20" ht="15" customHeight="1" x14ac:dyDescent="0.3">
      <c r="A3" s="3" t="s">
        <v>21</v>
      </c>
      <c r="B3" s="4">
        <v>2</v>
      </c>
      <c r="C3" s="35" t="s">
        <v>20</v>
      </c>
      <c r="D3" s="4" t="s">
        <v>22</v>
      </c>
      <c r="E3" s="16" t="s">
        <v>30</v>
      </c>
      <c r="F3" s="25" t="s">
        <v>23</v>
      </c>
      <c r="G3" s="1">
        <v>2820</v>
      </c>
      <c r="H3" s="1">
        <v>800</v>
      </c>
      <c r="I3" s="8">
        <f t="shared" ref="I3:I18" si="5">H3*25</f>
        <v>20000</v>
      </c>
      <c r="J3" s="1">
        <v>1080</v>
      </c>
      <c r="K3" s="8">
        <f t="shared" si="0"/>
        <v>27000</v>
      </c>
      <c r="L3" s="11">
        <f t="shared" si="1"/>
        <v>940</v>
      </c>
      <c r="M3" s="12">
        <f t="shared" si="2"/>
        <v>7520</v>
      </c>
      <c r="N3" s="8">
        <v>9400</v>
      </c>
      <c r="O3" s="12">
        <f t="shared" ref="O3:O18" si="6">N3+K3+I3</f>
        <v>56400</v>
      </c>
      <c r="P3" s="33">
        <f t="shared" ref="P3:P18" si="7">O3/G3</f>
        <v>20</v>
      </c>
      <c r="Q3" s="1">
        <v>0</v>
      </c>
      <c r="R3" s="8">
        <v>0</v>
      </c>
      <c r="S3" s="27">
        <f t="shared" si="3"/>
        <v>56400</v>
      </c>
      <c r="T3" s="30">
        <f t="shared" si="4"/>
        <v>20</v>
      </c>
    </row>
    <row r="4" spans="1:20" ht="15" customHeight="1" x14ac:dyDescent="0.3">
      <c r="A4" s="3" t="s">
        <v>21</v>
      </c>
      <c r="B4" s="4">
        <v>3</v>
      </c>
      <c r="C4" s="35" t="s">
        <v>20</v>
      </c>
      <c r="D4" s="4" t="s">
        <v>22</v>
      </c>
      <c r="E4" s="16" t="s">
        <v>30</v>
      </c>
      <c r="F4" s="25" t="s">
        <v>23</v>
      </c>
      <c r="G4" s="1">
        <v>3480</v>
      </c>
      <c r="H4" s="1">
        <v>1200</v>
      </c>
      <c r="I4" s="8">
        <f t="shared" si="5"/>
        <v>30000</v>
      </c>
      <c r="J4" s="1">
        <v>736</v>
      </c>
      <c r="K4" s="8">
        <f t="shared" si="0"/>
        <v>18400</v>
      </c>
      <c r="L4" s="11">
        <f t="shared" si="1"/>
        <v>1544</v>
      </c>
      <c r="M4" s="12">
        <f t="shared" si="2"/>
        <v>12352</v>
      </c>
      <c r="N4" s="9">
        <v>15440</v>
      </c>
      <c r="O4" s="12">
        <f t="shared" si="6"/>
        <v>63840</v>
      </c>
      <c r="P4" s="33">
        <f>O4/G4</f>
        <v>18.344827586206897</v>
      </c>
      <c r="Q4" s="1">
        <v>2</v>
      </c>
      <c r="R4" s="8">
        <v>5059</v>
      </c>
      <c r="S4" s="27">
        <f>SUM(O4,R4)</f>
        <v>68899</v>
      </c>
      <c r="T4" s="30">
        <f>S4/G4</f>
        <v>19.798563218390804</v>
      </c>
    </row>
    <row r="5" spans="1:20" ht="15" customHeight="1" x14ac:dyDescent="0.3">
      <c r="A5" s="3" t="s">
        <v>21</v>
      </c>
      <c r="B5" s="4">
        <v>4</v>
      </c>
      <c r="C5" s="35" t="s">
        <v>20</v>
      </c>
      <c r="D5" s="4" t="s">
        <v>22</v>
      </c>
      <c r="E5" s="16" t="s">
        <v>30</v>
      </c>
      <c r="F5" s="25" t="s">
        <v>23</v>
      </c>
      <c r="G5" s="1">
        <v>5320</v>
      </c>
      <c r="H5" s="1">
        <v>1200</v>
      </c>
      <c r="I5" s="8">
        <f t="shared" si="5"/>
        <v>30000</v>
      </c>
      <c r="J5" s="1">
        <v>600</v>
      </c>
      <c r="K5" s="8">
        <f t="shared" si="0"/>
        <v>15000</v>
      </c>
      <c r="L5" s="11">
        <f t="shared" si="1"/>
        <v>3520</v>
      </c>
      <c r="M5" s="12">
        <f t="shared" si="2"/>
        <v>28160</v>
      </c>
      <c r="N5" s="8">
        <v>26160</v>
      </c>
      <c r="O5" s="12">
        <f t="shared" si="6"/>
        <v>71160</v>
      </c>
      <c r="P5" s="33">
        <f t="shared" si="7"/>
        <v>13.375939849624061</v>
      </c>
      <c r="Q5" s="1">
        <v>3</v>
      </c>
      <c r="R5" s="8">
        <v>3000</v>
      </c>
      <c r="S5" s="27">
        <f t="shared" si="3"/>
        <v>74160</v>
      </c>
      <c r="T5" s="30">
        <f t="shared" si="4"/>
        <v>13.93984962406015</v>
      </c>
    </row>
    <row r="6" spans="1:20" ht="15" customHeight="1" x14ac:dyDescent="0.3">
      <c r="A6" s="3" t="s">
        <v>21</v>
      </c>
      <c r="B6" s="4">
        <v>5</v>
      </c>
      <c r="C6" s="35" t="s">
        <v>20</v>
      </c>
      <c r="D6" s="4" t="s">
        <v>22</v>
      </c>
      <c r="E6" s="16" t="s">
        <v>30</v>
      </c>
      <c r="F6" s="25" t="s">
        <v>23</v>
      </c>
      <c r="G6" s="1">
        <v>5350</v>
      </c>
      <c r="H6" s="1">
        <v>0</v>
      </c>
      <c r="I6" s="8">
        <f t="shared" si="5"/>
        <v>0</v>
      </c>
      <c r="J6" s="1">
        <v>600</v>
      </c>
      <c r="K6" s="8">
        <f t="shared" si="0"/>
        <v>15000</v>
      </c>
      <c r="L6" s="11">
        <f t="shared" si="1"/>
        <v>4750</v>
      </c>
      <c r="M6" s="12">
        <f t="shared" si="2"/>
        <v>38000</v>
      </c>
      <c r="N6" s="8">
        <v>38000</v>
      </c>
      <c r="O6" s="12">
        <f t="shared" si="6"/>
        <v>53000</v>
      </c>
      <c r="P6" s="33">
        <f t="shared" si="7"/>
        <v>9.9065420560747661</v>
      </c>
      <c r="Q6" s="1">
        <v>2</v>
      </c>
      <c r="R6" s="8">
        <v>6615</v>
      </c>
      <c r="S6" s="27">
        <f t="shared" si="3"/>
        <v>59615</v>
      </c>
      <c r="T6" s="30">
        <f t="shared" si="4"/>
        <v>11.142990654205608</v>
      </c>
    </row>
    <row r="7" spans="1:20" ht="15" customHeight="1" x14ac:dyDescent="0.3">
      <c r="A7" s="3" t="s">
        <v>21</v>
      </c>
      <c r="B7" s="4">
        <v>6</v>
      </c>
      <c r="C7" s="35" t="s">
        <v>20</v>
      </c>
      <c r="D7" s="4" t="s">
        <v>22</v>
      </c>
      <c r="E7" s="16" t="s">
        <v>30</v>
      </c>
      <c r="F7" s="25" t="s">
        <v>23</v>
      </c>
      <c r="G7" s="1">
        <v>5340</v>
      </c>
      <c r="H7" s="1">
        <v>1200</v>
      </c>
      <c r="I7" s="8">
        <f t="shared" si="5"/>
        <v>30000</v>
      </c>
      <c r="J7" s="1">
        <v>0</v>
      </c>
      <c r="K7" s="8">
        <f t="shared" si="0"/>
        <v>0</v>
      </c>
      <c r="L7" s="11">
        <f t="shared" si="1"/>
        <v>4140</v>
      </c>
      <c r="M7" s="12">
        <f t="shared" si="2"/>
        <v>33120</v>
      </c>
      <c r="N7" s="8">
        <v>33120</v>
      </c>
      <c r="O7" s="12">
        <f t="shared" si="6"/>
        <v>63120</v>
      </c>
      <c r="P7" s="33">
        <f t="shared" si="7"/>
        <v>11.820224719101123</v>
      </c>
      <c r="Q7" s="1">
        <v>0</v>
      </c>
      <c r="R7" s="8">
        <v>0</v>
      </c>
      <c r="S7" s="27">
        <f t="shared" si="3"/>
        <v>63120</v>
      </c>
      <c r="T7" s="30">
        <f t="shared" si="4"/>
        <v>11.820224719101123</v>
      </c>
    </row>
    <row r="8" spans="1:20" ht="15" customHeight="1" x14ac:dyDescent="0.3">
      <c r="A8" s="3" t="s">
        <v>21</v>
      </c>
      <c r="B8" s="4">
        <v>7</v>
      </c>
      <c r="C8" s="35" t="s">
        <v>20</v>
      </c>
      <c r="D8" s="4" t="s">
        <v>22</v>
      </c>
      <c r="E8" s="16" t="s">
        <v>30</v>
      </c>
      <c r="F8" s="25" t="s">
        <v>23</v>
      </c>
      <c r="G8" s="1">
        <v>5480</v>
      </c>
      <c r="H8" s="1">
        <v>1200</v>
      </c>
      <c r="I8" s="8">
        <f t="shared" si="5"/>
        <v>30000</v>
      </c>
      <c r="J8" s="1">
        <v>0</v>
      </c>
      <c r="K8" s="8">
        <f t="shared" si="0"/>
        <v>0</v>
      </c>
      <c r="L8" s="11">
        <f t="shared" si="1"/>
        <v>4280</v>
      </c>
      <c r="M8" s="12">
        <f t="shared" si="2"/>
        <v>34240</v>
      </c>
      <c r="N8" s="8">
        <v>34240</v>
      </c>
      <c r="O8" s="12">
        <f t="shared" si="6"/>
        <v>64240</v>
      </c>
      <c r="P8" s="33">
        <f t="shared" si="7"/>
        <v>11.722627737226277</v>
      </c>
      <c r="Q8" s="1">
        <v>4</v>
      </c>
      <c r="R8" s="8">
        <v>10319</v>
      </c>
      <c r="S8" s="27">
        <f t="shared" si="3"/>
        <v>74559</v>
      </c>
      <c r="T8" s="30">
        <f t="shared" si="4"/>
        <v>13.60565693430657</v>
      </c>
    </row>
    <row r="9" spans="1:20" ht="15" customHeight="1" x14ac:dyDescent="0.3">
      <c r="A9" s="3" t="s">
        <v>13</v>
      </c>
      <c r="B9" s="4">
        <v>8</v>
      </c>
      <c r="C9" s="35" t="s">
        <v>20</v>
      </c>
      <c r="D9" s="4" t="s">
        <v>19</v>
      </c>
      <c r="E9" s="16" t="s">
        <v>30</v>
      </c>
      <c r="F9" s="36" t="s">
        <v>39</v>
      </c>
      <c r="G9" s="1">
        <v>1561</v>
      </c>
      <c r="H9" s="1">
        <v>400</v>
      </c>
      <c r="I9" s="8">
        <f>H9*25</f>
        <v>10000</v>
      </c>
      <c r="J9" s="1">
        <v>0</v>
      </c>
      <c r="K9" s="8">
        <f>J9*25</f>
        <v>0</v>
      </c>
      <c r="L9" s="11">
        <f>G9-H9-J9</f>
        <v>1161</v>
      </c>
      <c r="M9" s="12">
        <f>L9*8</f>
        <v>9288</v>
      </c>
      <c r="N9" s="8">
        <v>9288</v>
      </c>
      <c r="O9" s="12">
        <f>N9+K9+I9</f>
        <v>19288</v>
      </c>
      <c r="P9" s="33">
        <f>O9/G9</f>
        <v>12.35618193465727</v>
      </c>
      <c r="Q9" s="26">
        <v>2</v>
      </c>
      <c r="R9" s="8">
        <v>800</v>
      </c>
      <c r="S9" s="27">
        <f>SUM(O9,R9)</f>
        <v>20088</v>
      </c>
      <c r="T9" s="30">
        <f>S9/G9</f>
        <v>12.86867392696989</v>
      </c>
    </row>
    <row r="10" spans="1:20" ht="15" customHeight="1" x14ac:dyDescent="0.3">
      <c r="A10" s="3" t="s">
        <v>13</v>
      </c>
      <c r="B10" s="4">
        <v>8</v>
      </c>
      <c r="C10" s="35" t="s">
        <v>20</v>
      </c>
      <c r="D10" s="4" t="s">
        <v>18</v>
      </c>
      <c r="E10" s="16" t="s">
        <v>30</v>
      </c>
      <c r="F10" s="36" t="s">
        <v>39</v>
      </c>
      <c r="G10" s="1">
        <v>4499</v>
      </c>
      <c r="H10" s="1">
        <v>1200</v>
      </c>
      <c r="I10" s="8">
        <f>H10*25</f>
        <v>30000</v>
      </c>
      <c r="J10" s="1">
        <v>0</v>
      </c>
      <c r="K10" s="8">
        <f>J10*25</f>
        <v>0</v>
      </c>
      <c r="L10" s="11">
        <f>G10-H10-J10</f>
        <v>3299</v>
      </c>
      <c r="M10" s="12">
        <f>L10*8</f>
        <v>26392</v>
      </c>
      <c r="N10" s="8">
        <v>25392</v>
      </c>
      <c r="O10" s="12">
        <f>N10+K10+I10</f>
        <v>55392</v>
      </c>
      <c r="P10" s="33">
        <f>O10/G10</f>
        <v>12.312069348744165</v>
      </c>
      <c r="Q10" s="26">
        <v>1</v>
      </c>
      <c r="R10" s="8">
        <v>2125</v>
      </c>
      <c r="S10" s="27">
        <f>SUM(O10,R10)</f>
        <v>57517</v>
      </c>
      <c r="T10" s="30">
        <f>S10/G10</f>
        <v>12.784396532562791</v>
      </c>
    </row>
    <row r="11" spans="1:20" ht="15" customHeight="1" x14ac:dyDescent="0.3">
      <c r="A11" s="3" t="s">
        <v>24</v>
      </c>
      <c r="B11" s="4">
        <v>1</v>
      </c>
      <c r="C11" s="35" t="s">
        <v>17</v>
      </c>
      <c r="D11" s="4" t="s">
        <v>26</v>
      </c>
      <c r="E11" s="14" t="s">
        <v>27</v>
      </c>
      <c r="F11" s="25" t="s">
        <v>28</v>
      </c>
      <c r="G11" s="1">
        <v>800</v>
      </c>
      <c r="H11" s="1">
        <v>380</v>
      </c>
      <c r="I11" s="8">
        <f t="shared" si="5"/>
        <v>9500</v>
      </c>
      <c r="J11" s="1">
        <v>200</v>
      </c>
      <c r="K11" s="8">
        <f t="shared" si="0"/>
        <v>5000</v>
      </c>
      <c r="L11" s="11">
        <f t="shared" si="1"/>
        <v>220</v>
      </c>
      <c r="M11" s="12">
        <f t="shared" si="2"/>
        <v>1760</v>
      </c>
      <c r="N11" s="8">
        <v>2200</v>
      </c>
      <c r="O11" s="12">
        <f t="shared" si="6"/>
        <v>16700</v>
      </c>
      <c r="P11" s="33">
        <f t="shared" si="7"/>
        <v>20.875</v>
      </c>
      <c r="Q11" s="1">
        <v>0</v>
      </c>
      <c r="R11" s="8">
        <v>0</v>
      </c>
      <c r="S11" s="27">
        <f t="shared" si="3"/>
        <v>16700</v>
      </c>
      <c r="T11" s="30">
        <f t="shared" si="4"/>
        <v>20.875</v>
      </c>
    </row>
    <row r="12" spans="1:20" ht="15" customHeight="1" x14ac:dyDescent="0.3">
      <c r="A12" s="3" t="s">
        <v>24</v>
      </c>
      <c r="B12" s="4">
        <v>2</v>
      </c>
      <c r="C12" s="35" t="s">
        <v>17</v>
      </c>
      <c r="D12" s="4" t="s">
        <v>26</v>
      </c>
      <c r="E12" s="14" t="s">
        <v>27</v>
      </c>
      <c r="F12" s="25" t="s">
        <v>28</v>
      </c>
      <c r="G12" s="1">
        <v>800</v>
      </c>
      <c r="H12" s="1">
        <v>420</v>
      </c>
      <c r="I12" s="8">
        <f t="shared" si="5"/>
        <v>10500</v>
      </c>
      <c r="J12" s="1">
        <v>180</v>
      </c>
      <c r="K12" s="8">
        <f t="shared" si="0"/>
        <v>4500</v>
      </c>
      <c r="L12" s="11">
        <f t="shared" si="1"/>
        <v>200</v>
      </c>
      <c r="M12" s="12">
        <f t="shared" si="2"/>
        <v>1600</v>
      </c>
      <c r="N12" s="8">
        <v>2000</v>
      </c>
      <c r="O12" s="12">
        <f t="shared" si="6"/>
        <v>17000</v>
      </c>
      <c r="P12" s="33">
        <f t="shared" si="7"/>
        <v>21.25</v>
      </c>
      <c r="Q12" s="1">
        <v>0</v>
      </c>
      <c r="R12" s="8">
        <v>0</v>
      </c>
      <c r="S12" s="27">
        <f t="shared" si="3"/>
        <v>17000</v>
      </c>
      <c r="T12" s="30">
        <f t="shared" si="4"/>
        <v>21.25</v>
      </c>
    </row>
    <row r="13" spans="1:20" ht="15" customHeight="1" x14ac:dyDescent="0.3">
      <c r="A13" s="3" t="s">
        <v>24</v>
      </c>
      <c r="B13" s="4">
        <v>3</v>
      </c>
      <c r="C13" s="35" t="s">
        <v>17</v>
      </c>
      <c r="D13" s="4" t="s">
        <v>26</v>
      </c>
      <c r="E13" s="14" t="s">
        <v>27</v>
      </c>
      <c r="F13" s="25" t="s">
        <v>28</v>
      </c>
      <c r="G13" s="1">
        <v>1720</v>
      </c>
      <c r="H13" s="1">
        <v>0</v>
      </c>
      <c r="I13" s="8">
        <f t="shared" si="5"/>
        <v>0</v>
      </c>
      <c r="J13" s="1">
        <v>400</v>
      </c>
      <c r="K13" s="8">
        <f t="shared" si="0"/>
        <v>10000</v>
      </c>
      <c r="L13" s="11">
        <f t="shared" si="1"/>
        <v>1320</v>
      </c>
      <c r="M13" s="12">
        <f t="shared" si="2"/>
        <v>10560</v>
      </c>
      <c r="N13" s="8">
        <v>12600</v>
      </c>
      <c r="O13" s="12">
        <f t="shared" si="6"/>
        <v>22600</v>
      </c>
      <c r="P13" s="33">
        <f t="shared" si="7"/>
        <v>13.13953488372093</v>
      </c>
      <c r="Q13" s="1">
        <v>0</v>
      </c>
      <c r="R13" s="8">
        <v>0</v>
      </c>
      <c r="S13" s="27">
        <f t="shared" si="3"/>
        <v>22600</v>
      </c>
      <c r="T13" s="30">
        <f t="shared" si="4"/>
        <v>13.13953488372093</v>
      </c>
    </row>
    <row r="14" spans="1:20" ht="15" customHeight="1" x14ac:dyDescent="0.3">
      <c r="A14" s="3" t="s">
        <v>29</v>
      </c>
      <c r="B14" s="4">
        <v>4</v>
      </c>
      <c r="C14" s="35" t="s">
        <v>17</v>
      </c>
      <c r="D14" s="4" t="s">
        <v>26</v>
      </c>
      <c r="E14" s="14" t="s">
        <v>27</v>
      </c>
      <c r="F14" s="25" t="s">
        <v>28</v>
      </c>
      <c r="G14" s="1">
        <v>1440</v>
      </c>
      <c r="H14" s="1">
        <v>0</v>
      </c>
      <c r="I14" s="8">
        <f t="shared" si="5"/>
        <v>0</v>
      </c>
      <c r="J14" s="1">
        <v>160</v>
      </c>
      <c r="K14" s="8">
        <f t="shared" si="0"/>
        <v>4000</v>
      </c>
      <c r="L14" s="11">
        <f t="shared" si="1"/>
        <v>1280</v>
      </c>
      <c r="M14" s="12">
        <f t="shared" si="2"/>
        <v>10240</v>
      </c>
      <c r="N14" s="8">
        <v>10240</v>
      </c>
      <c r="O14" s="12">
        <f t="shared" si="6"/>
        <v>14240</v>
      </c>
      <c r="P14" s="33">
        <f t="shared" si="7"/>
        <v>9.8888888888888893</v>
      </c>
      <c r="Q14" s="1">
        <v>0</v>
      </c>
      <c r="R14" s="8">
        <v>0</v>
      </c>
      <c r="S14" s="27">
        <f t="shared" si="3"/>
        <v>14240</v>
      </c>
      <c r="T14" s="30">
        <f t="shared" si="4"/>
        <v>9.8888888888888893</v>
      </c>
    </row>
    <row r="15" spans="1:20" ht="15" customHeight="1" x14ac:dyDescent="0.3">
      <c r="A15" s="3" t="s">
        <v>25</v>
      </c>
      <c r="B15" s="4">
        <v>5</v>
      </c>
      <c r="C15" s="35" t="s">
        <v>17</v>
      </c>
      <c r="D15" s="4" t="s">
        <v>26</v>
      </c>
      <c r="E15" s="14" t="s">
        <v>27</v>
      </c>
      <c r="F15" s="25" t="s">
        <v>28</v>
      </c>
      <c r="G15" s="1">
        <v>2040</v>
      </c>
      <c r="H15" s="1">
        <v>360</v>
      </c>
      <c r="I15" s="8">
        <f t="shared" si="5"/>
        <v>9000</v>
      </c>
      <c r="J15" s="1">
        <v>200</v>
      </c>
      <c r="K15" s="8">
        <f t="shared" si="0"/>
        <v>5000</v>
      </c>
      <c r="L15" s="11">
        <f t="shared" si="1"/>
        <v>1480</v>
      </c>
      <c r="M15" s="12">
        <f t="shared" si="2"/>
        <v>11840</v>
      </c>
      <c r="N15" s="8">
        <v>11840</v>
      </c>
      <c r="O15" s="12">
        <f t="shared" si="6"/>
        <v>25840</v>
      </c>
      <c r="P15" s="33">
        <f t="shared" si="7"/>
        <v>12.666666666666666</v>
      </c>
      <c r="Q15" s="1">
        <v>0</v>
      </c>
      <c r="R15" s="8">
        <v>0</v>
      </c>
      <c r="S15" s="27">
        <f t="shared" si="3"/>
        <v>25840</v>
      </c>
      <c r="T15" s="30">
        <f t="shared" si="4"/>
        <v>12.666666666666666</v>
      </c>
    </row>
    <row r="16" spans="1:20" ht="15" customHeight="1" x14ac:dyDescent="0.3">
      <c r="A16" s="3" t="s">
        <v>29</v>
      </c>
      <c r="B16" s="4">
        <v>6</v>
      </c>
      <c r="C16" s="35" t="s">
        <v>17</v>
      </c>
      <c r="D16" s="4" t="s">
        <v>26</v>
      </c>
      <c r="E16" s="14" t="s">
        <v>27</v>
      </c>
      <c r="F16" s="25" t="s">
        <v>28</v>
      </c>
      <c r="G16" s="1">
        <v>1290</v>
      </c>
      <c r="H16" s="1">
        <v>260</v>
      </c>
      <c r="I16" s="8">
        <f t="shared" si="5"/>
        <v>6500</v>
      </c>
      <c r="J16" s="1">
        <v>200</v>
      </c>
      <c r="K16" s="8">
        <f t="shared" si="0"/>
        <v>5000</v>
      </c>
      <c r="L16" s="11">
        <f t="shared" si="1"/>
        <v>830</v>
      </c>
      <c r="M16" s="12">
        <f t="shared" si="2"/>
        <v>6640</v>
      </c>
      <c r="N16" s="8">
        <v>6640</v>
      </c>
      <c r="O16" s="12">
        <f t="shared" si="6"/>
        <v>18140</v>
      </c>
      <c r="P16" s="33">
        <f t="shared" si="7"/>
        <v>14.062015503875969</v>
      </c>
      <c r="Q16" s="1">
        <v>1</v>
      </c>
      <c r="R16" s="8">
        <v>800</v>
      </c>
      <c r="S16" s="27">
        <f t="shared" si="3"/>
        <v>18940</v>
      </c>
      <c r="T16" s="30">
        <f t="shared" si="4"/>
        <v>14.682170542635658</v>
      </c>
    </row>
    <row r="17" spans="1:20" ht="15" customHeight="1" x14ac:dyDescent="0.3">
      <c r="A17" s="3" t="s">
        <v>21</v>
      </c>
      <c r="B17" s="4">
        <v>7</v>
      </c>
      <c r="C17" s="35" t="s">
        <v>17</v>
      </c>
      <c r="D17" s="4" t="s">
        <v>26</v>
      </c>
      <c r="E17" s="14" t="s">
        <v>27</v>
      </c>
      <c r="F17" s="25" t="s">
        <v>28</v>
      </c>
      <c r="G17" s="1">
        <v>1390</v>
      </c>
      <c r="H17" s="1">
        <v>256</v>
      </c>
      <c r="I17" s="8">
        <f t="shared" si="5"/>
        <v>6400</v>
      </c>
      <c r="J17" s="1">
        <v>0</v>
      </c>
      <c r="K17" s="8">
        <f t="shared" si="0"/>
        <v>0</v>
      </c>
      <c r="L17" s="11">
        <f t="shared" si="1"/>
        <v>1134</v>
      </c>
      <c r="M17" s="12">
        <f t="shared" si="2"/>
        <v>9072</v>
      </c>
      <c r="N17" s="8">
        <v>9072</v>
      </c>
      <c r="O17" s="12">
        <f t="shared" si="6"/>
        <v>15472</v>
      </c>
      <c r="P17" s="33">
        <f t="shared" si="7"/>
        <v>11.130935251798562</v>
      </c>
      <c r="Q17" s="26">
        <v>0</v>
      </c>
      <c r="R17" s="8">
        <v>0</v>
      </c>
      <c r="S17" s="27">
        <f t="shared" si="3"/>
        <v>15472</v>
      </c>
      <c r="T17" s="30">
        <f t="shared" si="4"/>
        <v>11.130935251798562</v>
      </c>
    </row>
    <row r="18" spans="1:20" ht="15" customHeight="1" x14ac:dyDescent="0.3">
      <c r="A18" s="3" t="s">
        <v>13</v>
      </c>
      <c r="B18" s="4">
        <v>8</v>
      </c>
      <c r="C18" s="35" t="s">
        <v>17</v>
      </c>
      <c r="D18" s="4" t="s">
        <v>14</v>
      </c>
      <c r="E18" s="14" t="s">
        <v>15</v>
      </c>
      <c r="F18" s="25" t="s">
        <v>16</v>
      </c>
      <c r="G18" s="13">
        <v>2260</v>
      </c>
      <c r="H18" s="13">
        <v>260</v>
      </c>
      <c r="I18" s="8">
        <f t="shared" si="5"/>
        <v>6500</v>
      </c>
      <c r="J18" s="13">
        <v>0</v>
      </c>
      <c r="K18" s="8">
        <f t="shared" si="0"/>
        <v>0</v>
      </c>
      <c r="L18" s="11">
        <f t="shared" si="1"/>
        <v>2000</v>
      </c>
      <c r="M18" s="12">
        <f t="shared" si="2"/>
        <v>16000</v>
      </c>
      <c r="N18" s="8">
        <v>16000</v>
      </c>
      <c r="O18" s="12">
        <f t="shared" si="6"/>
        <v>22500</v>
      </c>
      <c r="P18" s="33">
        <f t="shared" si="7"/>
        <v>9.9557522123893811</v>
      </c>
      <c r="Q18" s="11">
        <v>0</v>
      </c>
      <c r="R18" s="12">
        <v>0</v>
      </c>
      <c r="S18" s="27">
        <f t="shared" si="3"/>
        <v>22500</v>
      </c>
      <c r="T18" s="30">
        <f t="shared" si="4"/>
        <v>9.9557522123893811</v>
      </c>
    </row>
  </sheetData>
  <autoFilter ref="A1:T18"/>
  <sortState ref="A3:V440">
    <sortCondition descending="1" ref="F1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CP+PMS+True </vt:lpstr>
      <vt:lpstr>'CP+PMS+True 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2019-11-05T11:22:02Z</dcterms:modified>
</cp:coreProperties>
</file>