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9200" windowHeight="11760" tabRatio="575" activeTab="1"/>
  </bookViews>
  <sheets>
    <sheet name="BVR" sheetId="1" r:id="rId1"/>
    <sheet name="BVRTEMP" sheetId="3" r:id="rId2"/>
  </sheets>
  <definedNames>
    <definedName name="Excel_BuiltIn_Print_Area">#REF!</definedName>
    <definedName name="Excel_BuiltIn_Print_Area_2_1">#REF!</definedName>
    <definedName name="_xlnm.Print_Area" localSheetId="0">BVR!$A$1:$AE$119</definedName>
    <definedName name="_xlnm.Print_Area" localSheetId="1">BVRTEMP!$A$1:$W$93</definedName>
  </definedNames>
  <calcPr calcId="144525"/>
</workbook>
</file>

<file path=xl/calcChain.xml><?xml version="1.0" encoding="utf-8"?>
<calcChain xmlns="http://schemas.openxmlformats.org/spreadsheetml/2006/main">
  <c r="Q92" i="1" l="1"/>
  <c r="I92" i="1"/>
  <c r="A92" i="1"/>
  <c r="A91" i="1"/>
  <c r="E6" i="1" l="1"/>
  <c r="T6" i="1"/>
  <c r="T7" i="1"/>
  <c r="E8" i="1"/>
  <c r="E9" i="1"/>
  <c r="E10" i="1"/>
  <c r="U14" i="1"/>
  <c r="AD14" i="1"/>
  <c r="A15" i="1"/>
  <c r="U15" i="1"/>
  <c r="AD15" i="1"/>
  <c r="R18" i="1"/>
  <c r="A19" i="1"/>
  <c r="J19" i="1"/>
  <c r="I21" i="1"/>
  <c r="L21" i="1"/>
  <c r="R21" i="1"/>
  <c r="T21" i="1"/>
  <c r="AB21" i="1"/>
  <c r="A22" i="1"/>
  <c r="I22" i="1"/>
  <c r="L22" i="1"/>
  <c r="R22" i="1"/>
  <c r="T22" i="1"/>
  <c r="AB22" i="1"/>
  <c r="D24" i="1"/>
  <c r="F24" i="1"/>
  <c r="D27" i="1"/>
  <c r="A28" i="1" s="1"/>
  <c r="F27" i="1"/>
  <c r="R27" i="1"/>
  <c r="X27" i="1"/>
  <c r="AD27" i="1"/>
  <c r="R28" i="1"/>
  <c r="X28" i="1"/>
  <c r="AD28" i="1"/>
  <c r="R29" i="1"/>
  <c r="X29" i="1"/>
  <c r="AD29" i="1"/>
  <c r="D30" i="1"/>
  <c r="R30" i="1"/>
  <c r="X30" i="1"/>
  <c r="AD30" i="1"/>
  <c r="R31" i="1"/>
  <c r="X31" i="1"/>
  <c r="AD31" i="1"/>
  <c r="D33" i="1"/>
  <c r="F33" i="1"/>
  <c r="I33" i="1"/>
  <c r="L33" i="1"/>
  <c r="R33" i="1"/>
  <c r="AD33" i="1"/>
  <c r="D35" i="1"/>
  <c r="I35" i="1"/>
  <c r="M35" i="1"/>
  <c r="R35" i="1"/>
  <c r="S37" i="1" s="1"/>
  <c r="X35" i="1"/>
  <c r="D37" i="1"/>
  <c r="I37" i="1"/>
  <c r="M37" i="1"/>
  <c r="D39" i="1"/>
  <c r="I39" i="1"/>
  <c r="M39" i="1"/>
  <c r="D41" i="1"/>
  <c r="F41" i="1"/>
  <c r="I41" i="1"/>
  <c r="L41" i="1"/>
  <c r="D45" i="1"/>
  <c r="G45" i="1"/>
  <c r="I45" i="1"/>
  <c r="AE45" i="1"/>
  <c r="B49" i="1"/>
  <c r="E49" i="1"/>
  <c r="I49" i="1"/>
  <c r="M49" i="1"/>
  <c r="W49" i="1"/>
  <c r="AC49" i="1"/>
  <c r="B50" i="1"/>
  <c r="E50" i="1"/>
  <c r="I50" i="1"/>
  <c r="M50" i="1"/>
  <c r="W50" i="1"/>
  <c r="AC50" i="1"/>
  <c r="E56" i="1"/>
  <c r="I56" i="1"/>
  <c r="E58" i="1"/>
  <c r="I58" i="1"/>
  <c r="S58" i="1"/>
  <c r="AB58" i="1"/>
  <c r="E59" i="1"/>
  <c r="I59" i="1"/>
  <c r="S59" i="1"/>
  <c r="AB59" i="1"/>
  <c r="E60" i="1"/>
  <c r="I60" i="1"/>
  <c r="S60" i="1"/>
  <c r="AB60" i="1"/>
  <c r="E62" i="1"/>
  <c r="I62" i="1"/>
  <c r="E64" i="1"/>
  <c r="H64" i="1"/>
  <c r="I64" i="1"/>
  <c r="P64" i="1"/>
  <c r="E65" i="1"/>
  <c r="I65" i="1"/>
  <c r="K75" i="1"/>
  <c r="I76" i="1"/>
  <c r="B77" i="1"/>
  <c r="E77" i="1"/>
  <c r="I77" i="1"/>
  <c r="U77" i="1"/>
  <c r="A83" i="1"/>
  <c r="A88" i="1"/>
  <c r="I88" i="1"/>
  <c r="Q88" i="1"/>
  <c r="A89" i="1"/>
  <c r="I89" i="1"/>
  <c r="Q89" i="1"/>
  <c r="A90" i="1"/>
  <c r="I90" i="1"/>
  <c r="Q90" i="1"/>
  <c r="I91" i="1"/>
  <c r="Q91" i="1"/>
  <c r="A95" i="1"/>
  <c r="A13" i="3"/>
  <c r="A22" i="3"/>
  <c r="A27" i="3"/>
  <c r="A29" i="3"/>
  <c r="A31" i="3"/>
  <c r="D63" i="3"/>
  <c r="A65" i="3"/>
  <c r="A66" i="3"/>
</calcChain>
</file>

<file path=xl/sharedStrings.xml><?xml version="1.0" encoding="utf-8"?>
<sst xmlns="http://schemas.openxmlformats.org/spreadsheetml/2006/main" count="307" uniqueCount="251">
  <si>
    <t>Form 1</t>
  </si>
  <si>
    <t>SMALL BUSINESS LOAN</t>
  </si>
  <si>
    <t>BUSINESS VERIFICATION REPORT – Business Confirmation</t>
  </si>
  <si>
    <t xml:space="preserve">√ </t>
  </si>
  <si>
    <t>(Private and Confidential)</t>
  </si>
  <si>
    <t>Date Requested</t>
  </si>
  <si>
    <t>Report Date</t>
  </si>
  <si>
    <t>RICARDO D. RAMOS JR.</t>
  </si>
  <si>
    <t>Requested by</t>
  </si>
  <si>
    <t>Time of Visit</t>
  </si>
  <si>
    <t>JOSELITO V. LAVADIA</t>
  </si>
  <si>
    <t>Applicant's Name</t>
  </si>
  <si>
    <t>MA. CRISTINA DAVID</t>
  </si>
  <si>
    <t>Name of Business</t>
  </si>
  <si>
    <t>Address</t>
  </si>
  <si>
    <r>
      <t xml:space="preserve">BUSINESS / COMPANY NAME </t>
    </r>
    <r>
      <rPr>
        <sz val="8"/>
        <rFont val="Tahoma"/>
        <family val="2"/>
      </rPr>
      <t>(TRADE NAME):</t>
    </r>
  </si>
  <si>
    <t xml:space="preserve"> Type of Business:</t>
  </si>
  <si>
    <t>Sole Proprietorship</t>
  </si>
  <si>
    <t>Corporation</t>
  </si>
  <si>
    <t>Partnership</t>
  </si>
  <si>
    <t>Family Owned</t>
  </si>
  <si>
    <t xml:space="preserve">Company  Address: </t>
  </si>
  <si>
    <t>Yrs in Bus. Address</t>
  </si>
  <si>
    <t>Owned</t>
  </si>
  <si>
    <t>Cash</t>
  </si>
  <si>
    <t>Prompt Payer</t>
  </si>
  <si>
    <t>Yes</t>
  </si>
  <si>
    <t>No</t>
  </si>
  <si>
    <r>
      <t xml:space="preserve">Business Registration </t>
    </r>
    <r>
      <rPr>
        <b/>
        <sz val="8"/>
        <rFont val="Tahoma"/>
        <family val="2"/>
      </rPr>
      <t>seen/posted</t>
    </r>
    <r>
      <rPr>
        <sz val="8"/>
        <rFont val="Tahoma"/>
        <family val="2"/>
      </rPr>
      <t>:</t>
    </r>
  </si>
  <si>
    <t xml:space="preserve">Tel. No./ s: </t>
  </si>
  <si>
    <t>With Signage</t>
  </si>
  <si>
    <t>SEC</t>
  </si>
  <si>
    <t>PRC</t>
  </si>
  <si>
    <t>Valid:</t>
  </si>
  <si>
    <t>With Security Guard</t>
  </si>
  <si>
    <t>DTI</t>
  </si>
  <si>
    <t>Municipal Office</t>
  </si>
  <si>
    <t>Until:</t>
  </si>
  <si>
    <t>Listed in bldg direcotry</t>
  </si>
  <si>
    <t>Nature of Business:</t>
  </si>
  <si>
    <t xml:space="preserve"> </t>
  </si>
  <si>
    <t>With Branches/Warehouse</t>
  </si>
  <si>
    <t xml:space="preserve"> (Pls Indicate location)</t>
  </si>
  <si>
    <t>BPO</t>
  </si>
  <si>
    <t>Business Services</t>
  </si>
  <si>
    <t>Communications</t>
  </si>
  <si>
    <t>Construction</t>
  </si>
  <si>
    <t>Financing/Banking</t>
  </si>
  <si>
    <t>Health &amp; Wellness</t>
  </si>
  <si>
    <t>Hotels/Resorts</t>
  </si>
  <si>
    <t>Insurance</t>
  </si>
  <si>
    <t>Manufacturing</t>
  </si>
  <si>
    <t xml:space="preserve">Product Line / Services : </t>
  </si>
  <si>
    <t>Mining/Agriculture</t>
  </si>
  <si>
    <t>Pharmaceutical</t>
  </si>
  <si>
    <t>Real Estate</t>
  </si>
  <si>
    <t xml:space="preserve">Brand carried      : </t>
  </si>
  <si>
    <t>Restaurant/Bar/Cafe</t>
  </si>
  <si>
    <t>Utilities</t>
  </si>
  <si>
    <t>Social Services</t>
  </si>
  <si>
    <t>Business Activity seen:</t>
  </si>
  <si>
    <t xml:space="preserve"> Ideal Location</t>
  </si>
  <si>
    <t>Transporation</t>
  </si>
  <si>
    <t>Wholesale / Retail</t>
  </si>
  <si>
    <t>With Employees seen:</t>
  </si>
  <si>
    <t xml:space="preserve">Yes, pls indicate #emp </t>
  </si>
  <si>
    <t>Others:</t>
  </si>
  <si>
    <t>With Customer/s seen:</t>
  </si>
  <si>
    <t xml:space="preserve">Yes, pls indicate (#) </t>
  </si>
  <si>
    <t>With Inventory seen:</t>
  </si>
  <si>
    <t>Yes, ps indicate est (Php)</t>
  </si>
  <si>
    <t>Fast-moving inventories</t>
  </si>
  <si>
    <t>With brisk business</t>
  </si>
  <si>
    <t xml:space="preserve">      </t>
  </si>
  <si>
    <t>Business Reputation</t>
  </si>
  <si>
    <t>Excellent</t>
  </si>
  <si>
    <t>Good</t>
  </si>
  <si>
    <t>Poor</t>
  </si>
  <si>
    <t xml:space="preserve">Estimated Office Floor Area:                                       </t>
  </si>
  <si>
    <t xml:space="preserve">Remarks:    </t>
  </si>
  <si>
    <t>Office Description:</t>
  </si>
  <si>
    <r>
      <t>Office Equipments / Fixtures</t>
    </r>
    <r>
      <rPr>
        <b/>
        <sz val="8"/>
        <rFont val="Tahoma"/>
        <family val="2"/>
      </rPr>
      <t xml:space="preserve"> seen</t>
    </r>
    <r>
      <rPr>
        <sz val="8"/>
        <rFont val="Tahoma"/>
        <family val="2"/>
      </rPr>
      <t>:</t>
    </r>
  </si>
  <si>
    <t>Aircon</t>
  </si>
  <si>
    <t xml:space="preserve">Fax Machine </t>
  </si>
  <si>
    <t>Photocopier</t>
  </si>
  <si>
    <t>Table/s</t>
  </si>
  <si>
    <t>Business Location</t>
  </si>
  <si>
    <t>Residential</t>
  </si>
  <si>
    <t>Industrial</t>
  </si>
  <si>
    <t>Computer</t>
  </si>
  <si>
    <t>Filling Cabinet</t>
  </si>
  <si>
    <t>Printer</t>
  </si>
  <si>
    <t>Typewriter</t>
  </si>
  <si>
    <t>Commercial</t>
  </si>
  <si>
    <t>Notorious / Inaccessible</t>
  </si>
  <si>
    <t>Others</t>
  </si>
  <si>
    <t>Remarks:</t>
  </si>
  <si>
    <t>ASSETS</t>
  </si>
  <si>
    <t xml:space="preserve">With company Vehicle/s seen: </t>
  </si>
  <si>
    <t xml:space="preserve">Yes, Pls fill-up blanks below </t>
  </si>
  <si>
    <t>None</t>
  </si>
  <si>
    <r>
      <t xml:space="preserve"> [  ] </t>
    </r>
    <r>
      <rPr>
        <b/>
        <sz val="8"/>
        <rFont val="Tahoma"/>
        <family val="2"/>
      </rPr>
      <t xml:space="preserve"> Motor Vehicles</t>
    </r>
  </si>
  <si>
    <t>Cars</t>
  </si>
  <si>
    <t>Type</t>
  </si>
  <si>
    <t>Model</t>
  </si>
  <si>
    <t>Trucks / Van</t>
  </si>
  <si>
    <t>Jeeps/Motorcycle</t>
  </si>
  <si>
    <t>With Heavy Equipment seen:</t>
  </si>
  <si>
    <r>
      <t xml:space="preserve"> [  ]  </t>
    </r>
    <r>
      <rPr>
        <b/>
        <sz val="8"/>
        <rFont val="Tahoma"/>
        <family val="2"/>
      </rPr>
      <t>Heavy Equipments</t>
    </r>
    <r>
      <rPr>
        <sz val="8"/>
        <rFont val="Tahoma"/>
        <family val="2"/>
      </rPr>
      <t xml:space="preserve">  </t>
    </r>
  </si>
  <si>
    <t xml:space="preserve">Bulldozer </t>
  </si>
  <si>
    <t>Cranes</t>
  </si>
  <si>
    <t>Forklift</t>
  </si>
  <si>
    <t>Graders</t>
  </si>
  <si>
    <t xml:space="preserve">Others  </t>
  </si>
  <si>
    <t>Location of Warehouse:</t>
  </si>
  <si>
    <t>Estimated Area of Warehouse:</t>
  </si>
  <si>
    <t>Warehouse estimated free space:</t>
  </si>
  <si>
    <t>Building Administration Checking:</t>
  </si>
  <si>
    <t xml:space="preserve">BUSINESS / COMPANY NAME (TRADE NAME)  : </t>
  </si>
  <si>
    <t>Years in Business Address:</t>
  </si>
  <si>
    <t xml:space="preserve">Registered Tenant </t>
  </si>
  <si>
    <t>Subtenant of</t>
  </si>
  <si>
    <t xml:space="preserve">Monthly Rental (PhP): </t>
  </si>
  <si>
    <t>Manner of Payment:</t>
  </si>
  <si>
    <t>Check</t>
  </si>
  <si>
    <t>Prompt Payer:</t>
  </si>
  <si>
    <t>Additional Information / Remarks:</t>
  </si>
  <si>
    <t xml:space="preserve">  </t>
  </si>
  <si>
    <t>INFORMANT/S</t>
  </si>
  <si>
    <t>RELATIONSHIP TO BORROWER</t>
  </si>
  <si>
    <t>REMARKS</t>
  </si>
  <si>
    <t>Credit Investigator / Agency:</t>
  </si>
  <si>
    <t>FOR BDO USE ONLY:</t>
  </si>
  <si>
    <t xml:space="preserve">     Signature over Printed Name / Date</t>
  </si>
  <si>
    <t>Reviewed by:</t>
  </si>
  <si>
    <t>Certified by:</t>
  </si>
  <si>
    <t xml:space="preserve">  _________________________________</t>
  </si>
  <si>
    <t xml:space="preserve">                                                              /CCSI / 010101</t>
  </si>
  <si>
    <t xml:space="preserve">       Signature over Printed Name / Date</t>
  </si>
  <si>
    <t>\\bml.Form 1. BVR Bus Confirmation. Updated 100509</t>
  </si>
  <si>
    <t>BVR (SBL)</t>
  </si>
  <si>
    <t>DATE ASSIGNED</t>
  </si>
  <si>
    <t>ACCOUNT NAME</t>
  </si>
  <si>
    <t>NAME OF BUSINESS</t>
  </si>
  <si>
    <t>ADDRESS</t>
  </si>
  <si>
    <t>DATE /TIME VISIT</t>
  </si>
  <si>
    <t>Jan</t>
  </si>
  <si>
    <t>2:00PM</t>
  </si>
  <si>
    <r>
      <t xml:space="preserve">&lt;- TIME / DONT USE SPACE (e.g - </t>
    </r>
    <r>
      <rPr>
        <sz val="9"/>
        <color indexed="10"/>
        <rFont val="Arial"/>
        <family val="2"/>
      </rPr>
      <t>3:00PM</t>
    </r>
    <r>
      <rPr>
        <sz val="9"/>
        <rFont val="Arial"/>
        <family val="2"/>
      </rPr>
      <t>)</t>
    </r>
  </si>
  <si>
    <t>BUSINESS NAME</t>
  </si>
  <si>
    <t>YEARS IN PRESENT ADD.</t>
  </si>
  <si>
    <t>CONTACT NUMBER</t>
  </si>
  <si>
    <t>TYPE OF BUSINESS</t>
  </si>
  <si>
    <t>NATURE OF BUSINESS</t>
  </si>
  <si>
    <t>PRODUCT LINE / SERVICES</t>
  </si>
  <si>
    <t>BUSS. REGISTRATION</t>
  </si>
  <si>
    <t>VALID</t>
  </si>
  <si>
    <t>UNTIL</t>
  </si>
  <si>
    <t>WITH SIGNAGE</t>
  </si>
  <si>
    <t>WITH SECURITY GUARD</t>
  </si>
  <si>
    <t>LISTED IN BLDG. DIRECTORY</t>
  </si>
  <si>
    <t>BRANCHES / WAREHOUSE</t>
  </si>
  <si>
    <t>BUSINESS LOCATION</t>
  </si>
  <si>
    <t>IDEAL LOCATION</t>
  </si>
  <si>
    <t>BUSINESS ACTIVITY SEEN</t>
  </si>
  <si>
    <t>WITH EMPLOYEES SEEN</t>
  </si>
  <si>
    <t>WITH CUSTOMERS SEEN</t>
  </si>
  <si>
    <t>WITH INVENTORY SEEN</t>
  </si>
  <si>
    <t>FAST MOVING INVENTORY</t>
  </si>
  <si>
    <t>BRISK BUSINESS</t>
  </si>
  <si>
    <t>BUSS. REPUTATION</t>
  </si>
  <si>
    <t>AREA ESTIMATION</t>
  </si>
  <si>
    <t>LOT AREA</t>
  </si>
  <si>
    <t>FLR AREA</t>
  </si>
  <si>
    <t>OFFICE EQUIPMENTS / FIXTURES SEEN</t>
  </si>
  <si>
    <t>WITH COMPANY VEHICLE/S SEEN</t>
  </si>
  <si>
    <t>CARS</t>
  </si>
  <si>
    <t>TYPE</t>
  </si>
  <si>
    <t>MODEL</t>
  </si>
  <si>
    <t>TRUCKS/ VAN</t>
  </si>
  <si>
    <t>JEEPNEYS</t>
  </si>
  <si>
    <t>WITH HEAVY EQUIPMENT SEEN</t>
  </si>
  <si>
    <t>BULLDOZERS</t>
  </si>
  <si>
    <t>FORKLIFT</t>
  </si>
  <si>
    <t>CRANES</t>
  </si>
  <si>
    <t>GRADERS</t>
  </si>
  <si>
    <t>BUILDING ADMINISTRATION CHECKING</t>
  </si>
  <si>
    <t>YEARS IN BUSS. ADD.</t>
  </si>
  <si>
    <t>PREMISES</t>
  </si>
  <si>
    <t>OWNED</t>
  </si>
  <si>
    <t>AM</t>
  </si>
  <si>
    <t>RENTED</t>
  </si>
  <si>
    <t>PM</t>
  </si>
  <si>
    <t>ADDTIONAL INFORMATION / REMARKS</t>
  </si>
  <si>
    <t>INFORMANTS</t>
  </si>
  <si>
    <t>NAME</t>
  </si>
  <si>
    <t>RELATIONSHIP</t>
  </si>
  <si>
    <t>ADDRESS/REMARKS</t>
  </si>
  <si>
    <t>FCI NAME</t>
  </si>
  <si>
    <t>SOLE PROPRIETORSHIP</t>
  </si>
  <si>
    <t>YES</t>
  </si>
  <si>
    <t>Feb</t>
  </si>
  <si>
    <t>PARTNERSHIP</t>
  </si>
  <si>
    <t>NO</t>
  </si>
  <si>
    <t>NONE</t>
  </si>
  <si>
    <t>Mar</t>
  </si>
  <si>
    <t>CORPORATION</t>
  </si>
  <si>
    <t>Apr</t>
  </si>
  <si>
    <t>FAMILY OWNED</t>
  </si>
  <si>
    <t>RESIDENTIAL</t>
  </si>
  <si>
    <t>May</t>
  </si>
  <si>
    <t>COMMERCIAL</t>
  </si>
  <si>
    <t>Jun</t>
  </si>
  <si>
    <t>INDUSTRIAL</t>
  </si>
  <si>
    <t>Jul</t>
  </si>
  <si>
    <t>NOTORIOUS / INACCESSIBLE</t>
  </si>
  <si>
    <t>Aug</t>
  </si>
  <si>
    <t>Sep</t>
  </si>
  <si>
    <t>CONSTRUCTION</t>
  </si>
  <si>
    <t>EXCELLENT</t>
  </si>
  <si>
    <t>Oct</t>
  </si>
  <si>
    <t>HOTELS/RESORTS</t>
  </si>
  <si>
    <t>MUNICIPAL OFFICE</t>
  </si>
  <si>
    <t>GOOD</t>
  </si>
  <si>
    <t>AIRCON</t>
  </si>
  <si>
    <t>Nov</t>
  </si>
  <si>
    <t>MINING/AGRICULTURE</t>
  </si>
  <si>
    <t>POOR</t>
  </si>
  <si>
    <t>COMPUTER</t>
  </si>
  <si>
    <t>Dec</t>
  </si>
  <si>
    <t>RESTAURANT/BAR/CAFE</t>
  </si>
  <si>
    <t>FAX MACHINE</t>
  </si>
  <si>
    <t>TRANSPORTATION</t>
  </si>
  <si>
    <t>FILLING CABINET</t>
  </si>
  <si>
    <t>BUSINESS SERVICES</t>
  </si>
  <si>
    <t>PHOTOCOPIER</t>
  </si>
  <si>
    <t>FINANCING/BANKING</t>
  </si>
  <si>
    <t>PRINTER</t>
  </si>
  <si>
    <t>INSURANCE</t>
  </si>
  <si>
    <t>TABLE/S</t>
  </si>
  <si>
    <t>PHARMACEUTICAL</t>
  </si>
  <si>
    <t>TYPEWRITER</t>
  </si>
  <si>
    <t>UTILITIES</t>
  </si>
  <si>
    <t>COMMUNICATIONS</t>
  </si>
  <si>
    <t>HEALTH &amp; WELLNESS</t>
  </si>
  <si>
    <t>MANUFACTURING</t>
  </si>
  <si>
    <t>REAL ESTATE</t>
  </si>
  <si>
    <t>10+</t>
  </si>
  <si>
    <t>SOCIAL SERVICES</t>
  </si>
  <si>
    <t>WHOLESALE/RETAIL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</si>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</sst>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&quot;, &quot;yyyy;@"/>
    <numFmt numFmtId="165" formatCode="h:mm\ AM/PM;@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8"/>
      <name val="Tahoma"/>
      <family val="2"/>
    </font>
    <font>
      <b/>
      <sz val="8"/>
      <color indexed="12"/>
      <name val="Tahoma"/>
      <family val="2"/>
    </font>
    <font>
      <b/>
      <sz val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sz val="6"/>
      <name val="Tahoma"/>
      <family val="2"/>
    </font>
    <font>
      <sz val="8"/>
      <name val="Symbol"/>
      <family val="1"/>
      <charset val="2"/>
    </font>
    <font>
      <sz val="7"/>
      <name val="Tahoma"/>
      <family val="2"/>
    </font>
    <font>
      <sz val="9"/>
      <color indexed="10"/>
      <name val="Arial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0" fillId="0" borderId="0" xfId="0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8" xfId="0" applyFont="1" applyFill="1" applyBorder="1" applyAlignment="1">
      <alignment horizontal="left" vertical="center"/>
    </xf>
    <xf numFmtId="0" fontId="18" fillId="6" borderId="4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6" fillId="0" borderId="17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13" xfId="0" applyFont="1" applyFill="1" applyBorder="1" applyAlignment="1">
      <alignment vertical="center"/>
    </xf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vertical="center"/>
    </xf>
    <xf numFmtId="0" fontId="6" fillId="0" borderId="25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  <xf numFmtId="1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Alignment="1">
      <alignment horizontal="center" vertical="center"/>
    </xf>
    <xf numFmtId="0" fontId="6" fillId="0" borderId="21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10" fontId="6" fillId="0" borderId="2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Fill="1" applyAlignment="1">
      <alignment horizontal="right"/>
    </xf>
    <xf numFmtId="164" fontId="6" fillId="0" borderId="0" xfId="0" applyNumberFormat="1" applyFon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5" fontId="6" fillId="0" borderId="0" xfId="0" applyNumberFormat="1" applyFont="1" applyBorder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6" fillId="0" borderId="0" xfId="0" applyFont="1" applyBorder="1"/>
    <xf numFmtId="0" fontId="8" fillId="5" borderId="5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8" fillId="5" borderId="10" xfId="0" applyFont="1" applyFill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0" fontId="8" fillId="0" borderId="26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6" fillId="0" borderId="24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" fillId="0" borderId="2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6" fillId="0" borderId="22" xfId="0" applyFont="1" applyFill="1" applyBorder="1" applyAlignment="1">
      <alignment horizontal="right" vertical="center"/>
    </xf>
    <xf numFmtId="0" fontId="8" fillId="0" borderId="0" xfId="0" applyFont="1"/>
    <xf numFmtId="0" fontId="6" fillId="0" borderId="0" xfId="0" applyFont="1" applyFill="1"/>
    <xf numFmtId="0" fontId="6" fillId="0" borderId="28" xfId="0" applyFont="1" applyBorder="1" applyAlignment="1">
      <alignment vertical="center"/>
    </xf>
    <xf numFmtId="0" fontId="6" fillId="0" borderId="17" xfId="0" applyFont="1" applyBorder="1"/>
    <xf numFmtId="0" fontId="6" fillId="0" borderId="20" xfId="0" applyFont="1" applyBorder="1"/>
    <xf numFmtId="0" fontId="8" fillId="0" borderId="21" xfId="0" applyFont="1" applyFill="1" applyBorder="1" applyAlignment="1">
      <alignment vertical="center"/>
    </xf>
    <xf numFmtId="0" fontId="8" fillId="0" borderId="22" xfId="0" applyFont="1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32" xfId="0" applyFont="1" applyBorder="1" applyAlignment="1">
      <alignment vertical="center"/>
    </xf>
    <xf numFmtId="0" fontId="6" fillId="0" borderId="0" xfId="0" applyFont="1" applyAlignment="1"/>
    <xf numFmtId="0" fontId="6" fillId="0" borderId="15" xfId="0" applyFont="1" applyBorder="1" applyAlignment="1"/>
    <xf numFmtId="0" fontId="6" fillId="0" borderId="15" xfId="0" applyFont="1" applyBorder="1" applyAlignment="1">
      <alignment wrapText="1"/>
    </xf>
    <xf numFmtId="0" fontId="6" fillId="0" borderId="15" xfId="0" applyFont="1" applyBorder="1"/>
    <xf numFmtId="0" fontId="6" fillId="0" borderId="15" xfId="0" applyFont="1" applyBorder="1" applyAlignment="1">
      <alignment horizontal="left" wrapText="1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0" xfId="0" applyFont="1" applyBorder="1" applyAlignment="1"/>
    <xf numFmtId="10" fontId="8" fillId="0" borderId="22" xfId="0" applyNumberFormat="1" applyFont="1" applyFill="1" applyBorder="1" applyAlignment="1">
      <alignment horizontal="left" vertical="center"/>
    </xf>
    <xf numFmtId="10" fontId="6" fillId="0" borderId="0" xfId="0" applyNumberFormat="1" applyFont="1" applyBorder="1" applyAlignment="1">
      <alignment horizontal="left" vertical="center"/>
    </xf>
    <xf numFmtId="0" fontId="8" fillId="2" borderId="21" xfId="0" applyFont="1" applyFill="1" applyBorder="1" applyAlignment="1">
      <alignment vertical="center"/>
    </xf>
    <xf numFmtId="0" fontId="8" fillId="2" borderId="22" xfId="0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6" fillId="0" borderId="24" xfId="0" applyFont="1" applyBorder="1"/>
    <xf numFmtId="0" fontId="8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5" borderId="0" xfId="0" applyFont="1" applyFill="1" applyAlignment="1">
      <alignment horizontal="left" vertical="center" wrapText="1"/>
    </xf>
    <xf numFmtId="0" fontId="6" fillId="2" borderId="27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10" fontId="8" fillId="0" borderId="0" xfId="0" applyNumberFormat="1" applyFont="1" applyFill="1" applyBorder="1" applyAlignment="1">
      <alignment horizontal="left"/>
    </xf>
    <xf numFmtId="10" fontId="6" fillId="0" borderId="0" xfId="0" applyNumberFormat="1" applyFont="1" applyFill="1" applyBorder="1" applyAlignment="1">
      <alignment horizontal="left"/>
    </xf>
    <xf numFmtId="10" fontId="6" fillId="0" borderId="0" xfId="0" applyNumberFormat="1" applyFont="1" applyFill="1" applyAlignment="1">
      <alignment horizontal="left"/>
    </xf>
    <xf numFmtId="0" fontId="16" fillId="5" borderId="5" xfId="0" applyFont="1" applyFill="1" applyBorder="1" applyAlignment="1" applyProtection="1">
      <alignment horizontal="left" vertical="center"/>
      <protection locked="0"/>
    </xf>
    <xf numFmtId="18" fontId="16" fillId="5" borderId="5" xfId="0" applyNumberFormat="1" applyFont="1" applyFill="1" applyBorder="1" applyAlignment="1" applyProtection="1">
      <alignment horizontal="left" vertical="center"/>
      <protection locked="0"/>
    </xf>
    <xf numFmtId="0" fontId="16" fillId="5" borderId="5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0" fontId="6" fillId="0" borderId="15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6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 wrapText="1"/>
    </xf>
    <xf numFmtId="0" fontId="6" fillId="0" borderId="17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5" borderId="29" xfId="0" applyFont="1" applyFill="1" applyBorder="1" applyAlignment="1">
      <alignment horizontal="left" vertical="top" wrapText="1"/>
    </xf>
    <xf numFmtId="0" fontId="6" fillId="5" borderId="30" xfId="0" applyFont="1" applyFill="1" applyBorder="1" applyAlignment="1">
      <alignment horizontal="left" vertical="top" wrapText="1"/>
    </xf>
    <xf numFmtId="0" fontId="8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5" xfId="0" applyFont="1" applyBorder="1" applyAlignment="1" applyProtection="1">
      <alignment horizontal="left" vertical="top"/>
      <protection locked="0"/>
    </xf>
    <xf numFmtId="0" fontId="16" fillId="3" borderId="1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5" borderId="6" xfId="0" applyFont="1" applyFill="1" applyBorder="1" applyAlignment="1" applyProtection="1">
      <alignment horizontal="left" vertical="center"/>
      <protection locked="0"/>
    </xf>
    <xf numFmtId="0" fontId="16" fillId="5" borderId="7" xfId="0" applyFont="1" applyFill="1" applyBorder="1" applyAlignment="1" applyProtection="1">
      <alignment horizontal="left" vertical="center"/>
      <protection locked="0"/>
    </xf>
    <xf numFmtId="0" fontId="17" fillId="5" borderId="5" xfId="0" applyFont="1" applyFill="1" applyBorder="1" applyAlignment="1" applyProtection="1">
      <alignment horizontal="left" vertical="center" wrapText="1"/>
      <protection locked="0"/>
    </xf>
    <xf numFmtId="0" fontId="17" fillId="5" borderId="9" xfId="0" applyFont="1" applyFill="1" applyBorder="1" applyAlignment="1" applyProtection="1">
      <alignment horizontal="left" vertical="center" wrapText="1"/>
      <protection locked="0"/>
    </xf>
    <xf numFmtId="0" fontId="17" fillId="5" borderId="7" xfId="0" applyFont="1" applyFill="1" applyBorder="1" applyAlignment="1" applyProtection="1">
      <alignment horizontal="left" vertical="center" wrapText="1"/>
      <protection locked="0"/>
    </xf>
    <xf numFmtId="0" fontId="17" fillId="5" borderId="10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6" fillId="5" borderId="6" xfId="0" applyNumberFormat="1" applyFont="1" applyFill="1" applyBorder="1" applyAlignment="1" applyProtection="1">
      <alignment horizontal="left" vertical="center" wrapText="1"/>
      <protection locked="0"/>
    </xf>
    <xf numFmtId="0" fontId="16" fillId="5" borderId="7" xfId="0" applyNumberFormat="1" applyFont="1" applyFill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9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6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4" borderId="5" xfId="0" applyFill="1" applyBorder="1" applyAlignment="1">
      <alignment horizontal="left" vertical="center"/>
    </xf>
    <xf numFmtId="0" fontId="4" fillId="5" borderId="6" xfId="0" applyFont="1" applyFill="1" applyBorder="1" applyAlignment="1" applyProtection="1">
      <alignment horizontal="left" vertical="top"/>
      <protection locked="0"/>
    </xf>
    <xf numFmtId="0" fontId="4" fillId="5" borderId="9" xfId="0" applyFont="1" applyFill="1" applyBorder="1" applyAlignment="1" applyProtection="1">
      <alignment horizontal="left" vertical="top"/>
      <protection locked="0"/>
    </xf>
    <xf numFmtId="0" fontId="4" fillId="5" borderId="7" xfId="0" applyFont="1" applyFill="1" applyBorder="1" applyAlignment="1" applyProtection="1">
      <alignment horizontal="left" vertical="top"/>
      <protection locked="0"/>
    </xf>
    <xf numFmtId="0" fontId="0" fillId="7" borderId="6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0" borderId="0" xfId="0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3" xfId="0" applyFont="1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top"/>
      <protection locked="0"/>
    </xf>
    <xf numFmtId="0" fontId="20" fillId="0" borderId="6" xfId="0" applyFont="1" applyFill="1" applyBorder="1" applyAlignment="1" applyProtection="1">
      <alignment horizontal="left" vertical="top"/>
      <protection locked="0"/>
    </xf>
    <xf numFmtId="0" fontId="20" fillId="0" borderId="9" xfId="0" applyFont="1" applyFill="1" applyBorder="1" applyAlignment="1" applyProtection="1">
      <alignment horizontal="left" vertical="top"/>
      <protection locked="0"/>
    </xf>
    <xf numFmtId="0" fontId="20" fillId="0" borderId="7" xfId="0" applyFont="1" applyFill="1" applyBorder="1" applyAlignment="1" applyProtection="1">
      <alignment horizontal="left" vertical="top"/>
      <protection locked="0"/>
    </xf>
    <xf numFmtId="0" fontId="20" fillId="0" borderId="5" xfId="0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/>
    </xf>
    <xf numFmtId="0" fontId="2" fillId="7" borderId="15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top"/>
      <protection locked="0"/>
    </xf>
    <xf numFmtId="0" fontId="4" fillId="0" borderId="14" xfId="0" applyFont="1" applyBorder="1" applyAlignment="1" applyProtection="1">
      <alignment horizontal="left" vertical="top"/>
      <protection locked="0"/>
    </xf>
    <xf numFmtId="0" fontId="4" fillId="0" borderId="15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0</xdr:col>
      <xdr:colOff>47625</xdr:colOff>
      <xdr:row>3</xdr:row>
      <xdr:rowOff>95250</xdr:rowOff>
    </xdr:to>
    <xdr:pic>
      <xdr:nvPicPr>
        <xdr:cNvPr id="10592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257664</xdr:colOff>
      <xdr:row>8</xdr:row>
      <xdr:rowOff>52511</xdr:rowOff>
    </xdr:from>
    <xdr:to>
      <xdr:col>35</xdr:col>
      <xdr:colOff>404202</xdr:colOff>
      <xdr:row>10</xdr:row>
      <xdr:rowOff>8548</xdr:rowOff>
    </xdr:to>
    <xdr:sp macro="" textlink="">
      <xdr:nvSpPr>
        <xdr:cNvPr id="2" name="Rounded Rectangle 3"/>
        <xdr:cNvSpPr/>
      </xdr:nvSpPr>
      <xdr:spPr>
        <a:xfrm>
          <a:off x="10058400" y="1181735"/>
          <a:ext cx="1689735" cy="26606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99525</xdr:colOff>
      <xdr:row>34</xdr:row>
      <xdr:rowOff>138844</xdr:rowOff>
    </xdr:from>
    <xdr:to>
      <xdr:col>36</xdr:col>
      <xdr:colOff>642327</xdr:colOff>
      <xdr:row>38</xdr:row>
      <xdr:rowOff>107647</xdr:rowOff>
    </xdr:to>
    <xdr:sp macro="" textlink="">
      <xdr:nvSpPr>
        <xdr:cNvPr id="3" name="Rounded Rectangle 4"/>
        <xdr:cNvSpPr/>
      </xdr:nvSpPr>
      <xdr:spPr>
        <a:xfrm>
          <a:off x="9900285" y="4307840"/>
          <a:ext cx="2857500" cy="367030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>
              <a:solidFill>
                <a:schemeClr val="bg1"/>
              </a:solidFill>
            </a:rPr>
            <a:t>PROJECT</a:t>
          </a:r>
          <a:r>
            <a:rPr lang="en-US" sz="1400" b="1" baseline="0"/>
            <a:t> </a:t>
          </a:r>
          <a:r>
            <a:rPr lang="en-US" sz="1400" b="1" baseline="0">
              <a:solidFill>
                <a:schemeClr val="bg1"/>
              </a:solidFill>
            </a:rPr>
            <a:t>VALIDATION -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432288</xdr:colOff>
      <xdr:row>17</xdr:row>
      <xdr:rowOff>65942</xdr:rowOff>
    </xdr:from>
    <xdr:to>
      <xdr:col>36</xdr:col>
      <xdr:colOff>661256</xdr:colOff>
      <xdr:row>20</xdr:row>
      <xdr:rowOff>15875</xdr:rowOff>
    </xdr:to>
    <xdr:sp macro="" textlink="">
      <xdr:nvSpPr>
        <xdr:cNvPr id="4" name="Rounded Rectangle 5"/>
        <xdr:cNvSpPr/>
      </xdr:nvSpPr>
      <xdr:spPr>
        <a:xfrm>
          <a:off x="10233025" y="2127885"/>
          <a:ext cx="2543810" cy="334010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ADVERSE - </a:t>
          </a:r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424961</xdr:colOff>
      <xdr:row>20</xdr:row>
      <xdr:rowOff>95250</xdr:rowOff>
    </xdr:from>
    <xdr:to>
      <xdr:col>35</xdr:col>
      <xdr:colOff>483577</xdr:colOff>
      <xdr:row>23</xdr:row>
      <xdr:rowOff>45182</xdr:rowOff>
    </xdr:to>
    <xdr:sp macro="" textlink="">
      <xdr:nvSpPr>
        <xdr:cNvPr id="5" name="Rounded Rectangle 6"/>
        <xdr:cNvSpPr/>
      </xdr:nvSpPr>
      <xdr:spPr>
        <a:xfrm>
          <a:off x="10226040" y="2541270"/>
          <a:ext cx="1601470" cy="33591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DISCREET CHECKING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55563</xdr:colOff>
      <xdr:row>27</xdr:row>
      <xdr:rowOff>15875</xdr:rowOff>
    </xdr:from>
    <xdr:to>
      <xdr:col>36</xdr:col>
      <xdr:colOff>503115</xdr:colOff>
      <xdr:row>28</xdr:row>
      <xdr:rowOff>125778</xdr:rowOff>
    </xdr:to>
    <xdr:sp macro="" textlink="">
      <xdr:nvSpPr>
        <xdr:cNvPr id="6" name="Rounded Rectangle 7"/>
        <xdr:cNvSpPr/>
      </xdr:nvSpPr>
      <xdr:spPr>
        <a:xfrm>
          <a:off x="9761220" y="3296285"/>
          <a:ext cx="2857500" cy="26479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BUSINESS CARD -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295275</xdr:colOff>
      <xdr:row>97</xdr:row>
      <xdr:rowOff>95250</xdr:rowOff>
    </xdr:from>
    <xdr:to>
      <xdr:col>6</xdr:col>
      <xdr:colOff>76200</xdr:colOff>
      <xdr:row>98</xdr:row>
      <xdr:rowOff>361950</xdr:rowOff>
    </xdr:to>
    <xdr:pic>
      <xdr:nvPicPr>
        <xdr:cNvPr id="105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13" t="40813" r="66667" b="49359"/>
        <a:stretch>
          <a:fillRect/>
        </a:stretch>
      </xdr:blipFill>
      <xdr:spPr bwMode="auto">
        <a:xfrm>
          <a:off x="295275" y="11934825"/>
          <a:ext cx="16668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19"/>
  <sheetViews>
    <sheetView showGridLines="0" view="pageBreakPreview" zoomScaleNormal="100" workbookViewId="0">
      <selection activeCell="A92" sqref="A92:H92"/>
    </sheetView>
  </sheetViews>
  <sheetFormatPr defaultColWidth="11.5703125" defaultRowHeight="12.2" customHeight="1" x14ac:dyDescent="0.2"/>
  <cols>
    <col min="1" max="1" width="4.42578125" style="36" customWidth="1"/>
    <col min="2" max="2" width="3" style="36" customWidth="1"/>
    <col min="3" max="3" width="11.28515625" style="36" customWidth="1"/>
    <col min="4" max="4" width="2.5703125" style="36" customWidth="1"/>
    <col min="5" max="5" width="3.28515625" style="36" customWidth="1"/>
    <col min="6" max="6" width="3.7109375" style="36" customWidth="1"/>
    <col min="7" max="7" width="2.5703125" style="36" customWidth="1"/>
    <col min="8" max="8" width="13.7109375" style="36" customWidth="1"/>
    <col min="9" max="10" width="2.5703125" style="36" customWidth="1"/>
    <col min="11" max="11" width="3.28515625" style="36" customWidth="1"/>
    <col min="12" max="13" width="2.5703125" style="36" customWidth="1"/>
    <col min="14" max="14" width="7" style="36" customWidth="1"/>
    <col min="15" max="17" width="1.42578125" style="36" customWidth="1"/>
    <col min="18" max="18" width="2.85546875" style="36" customWidth="1"/>
    <col min="19" max="19" width="6.7109375" style="36" customWidth="1"/>
    <col min="20" max="20" width="2.85546875" style="36" customWidth="1"/>
    <col min="21" max="21" width="2.5703125" style="36" customWidth="1"/>
    <col min="22" max="22" width="1.85546875" style="36" customWidth="1"/>
    <col min="23" max="24" width="3.42578125" style="36" customWidth="1"/>
    <col min="25" max="25" width="4.140625" style="36" customWidth="1"/>
    <col min="26" max="26" width="3.140625" style="36" customWidth="1"/>
    <col min="27" max="27" width="2.42578125" style="36" customWidth="1"/>
    <col min="28" max="28" width="2.7109375" style="36" customWidth="1"/>
    <col min="29" max="29" width="3.42578125" style="36" customWidth="1"/>
    <col min="30" max="30" width="2.42578125" style="36" customWidth="1"/>
    <col min="31" max="31" width="16.28515625" style="36" customWidth="1"/>
    <col min="32" max="32" width="17.85546875" style="36" customWidth="1"/>
    <col min="33" max="33" width="1.42578125" style="36" customWidth="1"/>
    <col min="34" max="255" width="11.5703125" style="36"/>
  </cols>
  <sheetData>
    <row r="1" spans="1:35" ht="6" customHeight="1" x14ac:dyDescent="0.2">
      <c r="U1" s="93"/>
      <c r="V1" s="93"/>
      <c r="W1" s="93"/>
      <c r="X1" s="93"/>
      <c r="Y1" s="93"/>
      <c r="Z1" s="93"/>
      <c r="AA1" s="93"/>
      <c r="AB1" s="93"/>
      <c r="AC1" s="93"/>
      <c r="AD1" s="93"/>
      <c r="AE1" s="115"/>
      <c r="AF1" s="115"/>
    </row>
    <row r="2" spans="1:35" ht="12.2" customHeight="1" x14ac:dyDescent="0.2">
      <c r="U2" s="93"/>
      <c r="V2" s="93"/>
      <c r="W2" s="93"/>
      <c r="X2" s="93"/>
      <c r="Y2" s="93"/>
      <c r="Z2" s="93"/>
      <c r="AA2" s="93"/>
      <c r="AB2" s="93"/>
      <c r="AC2" s="93"/>
      <c r="AD2" s="93"/>
      <c r="AE2" s="116" t="s">
        <v>0</v>
      </c>
      <c r="AF2" s="116"/>
    </row>
    <row r="3" spans="1:35" ht="12.2" customHeight="1" x14ac:dyDescent="0.2">
      <c r="A3" s="188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17"/>
    </row>
    <row r="4" spans="1:35" ht="12.2" customHeight="1" x14ac:dyDescent="0.2">
      <c r="A4" s="188" t="s">
        <v>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17"/>
      <c r="AI4" s="141" t="s">
        <v>3</v>
      </c>
    </row>
    <row r="5" spans="1:35" ht="9.75" customHeight="1" x14ac:dyDescent="0.2">
      <c r="A5" s="188" t="s">
        <v>4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17"/>
    </row>
    <row r="6" spans="1:35" ht="12.2" customHeight="1" x14ac:dyDescent="0.2">
      <c r="A6" s="37" t="s">
        <v>5</v>
      </c>
      <c r="B6" s="37"/>
      <c r="C6" s="37"/>
      <c r="D6" s="37"/>
      <c r="E6" s="189" t="str">
        <f>CONCATENATE(BVRTEMP!D2,"-",BVRTEMP!E2,"-",BVRTEMP!F2)</f>
        <v>--</v>
      </c>
      <c r="F6" s="189"/>
      <c r="G6" s="189"/>
      <c r="H6" s="189"/>
      <c r="I6" s="189"/>
      <c r="J6" s="189"/>
      <c r="K6" s="189"/>
      <c r="L6" s="189"/>
      <c r="M6" s="189"/>
      <c r="N6" s="189"/>
      <c r="O6" s="40"/>
      <c r="P6" s="40"/>
      <c r="Q6" s="40" t="s">
        <v>6</v>
      </c>
      <c r="R6" s="40"/>
      <c r="S6" s="40"/>
      <c r="T6" s="190">
        <f ca="1">TODAY()</f>
        <v>43866</v>
      </c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18"/>
      <c r="AF6" s="119"/>
      <c r="AI6" s="36" t="s">
        <v>7</v>
      </c>
    </row>
    <row r="7" spans="1:35" ht="12.2" customHeight="1" x14ac:dyDescent="0.2">
      <c r="A7" s="37" t="s">
        <v>8</v>
      </c>
      <c r="B7" s="37"/>
      <c r="C7" s="37"/>
      <c r="D7" s="37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40"/>
      <c r="P7" s="40"/>
      <c r="Q7" s="40" t="s">
        <v>9</v>
      </c>
      <c r="R7" s="40"/>
      <c r="S7" s="40"/>
      <c r="T7" s="191" t="str">
        <f>CONCATENATE(BVRTEMP!F6," ",BVRTEMP!G6)</f>
        <v xml:space="preserve">2:00PM </v>
      </c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20"/>
      <c r="AF7" s="121"/>
      <c r="AI7" s="36" t="s">
        <v>10</v>
      </c>
    </row>
    <row r="8" spans="1:35" ht="12.2" customHeight="1" x14ac:dyDescent="0.2">
      <c r="A8" s="37" t="s">
        <v>11</v>
      </c>
      <c r="B8" s="37"/>
      <c r="C8" s="37"/>
      <c r="D8" s="37"/>
      <c r="E8" s="189">
        <f>BVRTEMP!D3</f>
        <v>0</v>
      </c>
      <c r="F8" s="189"/>
      <c r="G8" s="189"/>
      <c r="H8" s="189"/>
      <c r="I8" s="189"/>
      <c r="J8" s="189"/>
      <c r="K8" s="189"/>
      <c r="L8" s="189"/>
      <c r="M8" s="189"/>
      <c r="N8" s="189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122"/>
      <c r="AI8" s="36" t="s">
        <v>12</v>
      </c>
    </row>
    <row r="9" spans="1:35" ht="12.2" customHeight="1" x14ac:dyDescent="0.2">
      <c r="A9" s="37" t="s">
        <v>13</v>
      </c>
      <c r="B9" s="37"/>
      <c r="C9" s="37"/>
      <c r="D9" s="37"/>
      <c r="E9" s="192">
        <f>BVRTEMP!D4</f>
        <v>0</v>
      </c>
      <c r="F9" s="192"/>
      <c r="G9" s="192"/>
      <c r="H9" s="192"/>
      <c r="I9" s="192"/>
      <c r="J9" s="192"/>
      <c r="K9" s="192"/>
      <c r="L9" s="192"/>
      <c r="M9" s="192"/>
      <c r="N9" s="19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122"/>
    </row>
    <row r="10" spans="1:35" ht="12.2" customHeight="1" x14ac:dyDescent="0.2">
      <c r="A10" s="37" t="s">
        <v>14</v>
      </c>
      <c r="B10" s="37"/>
      <c r="C10" s="37"/>
      <c r="D10" s="37"/>
      <c r="E10" s="189">
        <f>BVRTEMP!C5</f>
        <v>0</v>
      </c>
      <c r="F10" s="189"/>
      <c r="G10" s="189"/>
      <c r="H10" s="189"/>
      <c r="I10" s="189"/>
      <c r="J10" s="189"/>
      <c r="K10" s="189"/>
      <c r="L10" s="189"/>
      <c r="M10" s="189"/>
      <c r="N10" s="189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122"/>
    </row>
    <row r="11" spans="1:35" ht="7.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7"/>
    </row>
    <row r="12" spans="1:35" ht="3.6" customHeight="1" x14ac:dyDescent="0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37"/>
    </row>
    <row r="13" spans="1:35" ht="3.6" customHeight="1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66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123"/>
      <c r="AB13" s="123"/>
      <c r="AC13" s="123"/>
      <c r="AD13" s="123"/>
      <c r="AE13" s="40"/>
      <c r="AF13" s="37"/>
    </row>
    <row r="14" spans="1:35" ht="12.2" customHeight="1" x14ac:dyDescent="0.2">
      <c r="A14" s="41" t="s">
        <v>15</v>
      </c>
      <c r="B14" s="42"/>
      <c r="C14" s="42"/>
      <c r="D14" s="42"/>
      <c r="E14" s="42"/>
      <c r="F14" s="42"/>
      <c r="G14" s="42"/>
      <c r="H14" s="42"/>
      <c r="I14" s="40"/>
      <c r="J14" s="40"/>
      <c r="K14" s="40"/>
      <c r="L14" s="40"/>
      <c r="M14" s="40"/>
      <c r="N14" s="40"/>
      <c r="O14" s="40"/>
      <c r="P14" s="66"/>
      <c r="Q14" s="50" t="s">
        <v>16</v>
      </c>
      <c r="R14" s="55"/>
      <c r="S14" s="55"/>
      <c r="T14" s="55"/>
      <c r="U14" s="51" t="str">
        <f>IF(BVRTEMP!D11="SOLE PROPRIETORSHIP","X","")</f>
        <v/>
      </c>
      <c r="V14" s="40" t="s">
        <v>17</v>
      </c>
      <c r="W14" s="40"/>
      <c r="X14" s="40"/>
      <c r="Y14" s="40"/>
      <c r="Z14" s="40"/>
      <c r="AA14" s="123"/>
      <c r="AB14" s="124"/>
      <c r="AC14" s="123"/>
      <c r="AD14" s="125" t="str">
        <f>IF(BVRTEMP!D11="CORPORATION","X","")</f>
        <v/>
      </c>
      <c r="AE14" s="126" t="s">
        <v>18</v>
      </c>
      <c r="AF14" s="37"/>
    </row>
    <row r="15" spans="1:35" ht="12.2" customHeight="1" x14ac:dyDescent="0.2">
      <c r="A15" s="193">
        <f>BVRTEMP!D7</f>
        <v>0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66"/>
      <c r="Q15" s="50"/>
      <c r="R15" s="50"/>
      <c r="S15" s="50"/>
      <c r="T15" s="50"/>
      <c r="U15" s="51" t="str">
        <f>IF(BVRTEMP!D11="PARTNERSHIP","X","")</f>
        <v/>
      </c>
      <c r="V15" s="40" t="s">
        <v>19</v>
      </c>
      <c r="W15" s="40"/>
      <c r="X15" s="40"/>
      <c r="Y15" s="40"/>
      <c r="Z15" s="40"/>
      <c r="AA15" s="123"/>
      <c r="AB15" s="123"/>
      <c r="AC15" s="123"/>
      <c r="AD15" s="127" t="str">
        <f>IF(BVRTEMP!D11="FAMILY OWNED","X","")</f>
        <v/>
      </c>
      <c r="AE15" s="126" t="s">
        <v>20</v>
      </c>
      <c r="AF15" s="37"/>
    </row>
    <row r="16" spans="1:35" ht="6" customHeight="1" x14ac:dyDescent="0.2">
      <c r="A16" s="195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45"/>
      <c r="O16" s="54"/>
      <c r="P16" s="67"/>
      <c r="Q16" s="45"/>
      <c r="R16" s="45"/>
      <c r="S16" s="45"/>
      <c r="T16" s="45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128"/>
      <c r="AF16" s="37"/>
    </row>
    <row r="17" spans="1:38" ht="3.95" customHeight="1" x14ac:dyDescent="0.2">
      <c r="A17" s="43"/>
      <c r="B17" s="46"/>
      <c r="C17" s="46"/>
      <c r="D17" s="46"/>
      <c r="E17" s="46"/>
      <c r="F17" s="46"/>
      <c r="G17" s="46"/>
      <c r="H17" s="46"/>
      <c r="I17" s="68"/>
      <c r="J17" s="69"/>
      <c r="K17" s="70"/>
      <c r="L17" s="70"/>
      <c r="M17" s="70"/>
      <c r="N17" s="70"/>
      <c r="O17" s="71"/>
      <c r="P17" s="72"/>
      <c r="Q17" s="46"/>
      <c r="R17" s="46"/>
      <c r="S17" s="46"/>
      <c r="T17" s="46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126"/>
      <c r="AF17" s="37"/>
    </row>
    <row r="18" spans="1:38" ht="12.2" customHeight="1" x14ac:dyDescent="0.2">
      <c r="A18" s="40" t="s">
        <v>21</v>
      </c>
      <c r="B18" s="40"/>
      <c r="C18" s="40"/>
      <c r="D18" s="47"/>
      <c r="E18" s="47"/>
      <c r="F18" s="47"/>
      <c r="G18" s="47"/>
      <c r="H18" s="47"/>
      <c r="I18" s="73"/>
      <c r="J18" s="74" t="s">
        <v>22</v>
      </c>
      <c r="K18" s="74"/>
      <c r="L18" s="74"/>
      <c r="M18" s="74"/>
      <c r="N18" s="74"/>
      <c r="O18" s="40"/>
      <c r="P18" s="66"/>
      <c r="Q18" s="74"/>
      <c r="R18" s="76" t="str">
        <f>IF(B77="X","X","")</f>
        <v>X</v>
      </c>
      <c r="S18" s="74" t="s">
        <v>23</v>
      </c>
      <c r="T18" s="94"/>
      <c r="U18" s="95" t="s">
        <v>24</v>
      </c>
      <c r="V18" s="96"/>
      <c r="W18" s="96"/>
      <c r="X18" s="94"/>
      <c r="Y18" s="95" t="s">
        <v>25</v>
      </c>
      <c r="Z18" s="129"/>
      <c r="AA18" s="96"/>
      <c r="AB18" s="94"/>
      <c r="AC18" s="74" t="s">
        <v>26</v>
      </c>
      <c r="AD18" s="94"/>
      <c r="AE18" s="95" t="s">
        <v>27</v>
      </c>
      <c r="AF18" s="79"/>
      <c r="AG18" s="142"/>
      <c r="AH18" s="142"/>
    </row>
    <row r="19" spans="1:38" ht="9" customHeight="1" x14ac:dyDescent="0.2">
      <c r="A19" s="202">
        <f>BVRTEMP!D8</f>
        <v>0</v>
      </c>
      <c r="B19" s="202"/>
      <c r="C19" s="202"/>
      <c r="D19" s="202"/>
      <c r="E19" s="202"/>
      <c r="F19" s="202"/>
      <c r="G19" s="202"/>
      <c r="H19" s="202"/>
      <c r="I19" s="203"/>
      <c r="J19" s="197">
        <f>BVRTEMP!D9</f>
        <v>0</v>
      </c>
      <c r="K19" s="198"/>
      <c r="L19" s="198"/>
      <c r="M19" s="198"/>
      <c r="N19" s="198"/>
      <c r="O19" s="198"/>
      <c r="P19" s="199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9"/>
      <c r="AG19" s="142"/>
      <c r="AH19" s="142"/>
    </row>
    <row r="20" spans="1:38" ht="9" customHeight="1" x14ac:dyDescent="0.2">
      <c r="A20" s="204"/>
      <c r="B20" s="204"/>
      <c r="C20" s="204"/>
      <c r="D20" s="204"/>
      <c r="E20" s="204"/>
      <c r="F20" s="204"/>
      <c r="G20" s="204"/>
      <c r="H20" s="204"/>
      <c r="I20" s="205"/>
      <c r="J20" s="200"/>
      <c r="K20" s="200"/>
      <c r="L20" s="200"/>
      <c r="M20" s="200"/>
      <c r="N20" s="200"/>
      <c r="O20" s="200"/>
      <c r="P20" s="201"/>
      <c r="Q20" s="74" t="s">
        <v>28</v>
      </c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9"/>
      <c r="AG20" s="142"/>
      <c r="AH20" s="142"/>
    </row>
    <row r="21" spans="1:38" ht="12.2" customHeight="1" x14ac:dyDescent="0.2">
      <c r="A21" s="48" t="s">
        <v>29</v>
      </c>
      <c r="B21" s="40"/>
      <c r="C21" s="40"/>
      <c r="D21" s="40"/>
      <c r="E21" s="40"/>
      <c r="F21" s="40"/>
      <c r="G21" s="40"/>
      <c r="H21" s="49" t="s">
        <v>30</v>
      </c>
      <c r="I21" s="75" t="str">
        <f>IF(BVRTEMP!D18="YES","X","")</f>
        <v/>
      </c>
      <c r="J21" s="74" t="s">
        <v>26</v>
      </c>
      <c r="K21" s="74"/>
      <c r="L21" s="76" t="str">
        <f>IF(BVRTEMP!D18="NO","X","")</f>
        <v/>
      </c>
      <c r="M21" s="74" t="s">
        <v>27</v>
      </c>
      <c r="N21" s="74"/>
      <c r="O21" s="40"/>
      <c r="P21" s="66"/>
      <c r="Q21" s="40"/>
      <c r="R21" s="51" t="str">
        <f>IF(BVRTEMP!D15="SEC","X","")</f>
        <v/>
      </c>
      <c r="S21" s="37" t="s">
        <v>31</v>
      </c>
      <c r="T21" s="51" t="str">
        <f>IF(BVRTEMP!D15="PRC","X","")</f>
        <v/>
      </c>
      <c r="U21" s="37" t="s">
        <v>32</v>
      </c>
      <c r="V21" s="37"/>
      <c r="W21" s="37"/>
      <c r="X21" s="37"/>
      <c r="Y21" s="37"/>
      <c r="Z21" s="37" t="s">
        <v>33</v>
      </c>
      <c r="AA21" s="37"/>
      <c r="AB21" s="186">
        <f>BVRTEMP!D16</f>
        <v>0</v>
      </c>
      <c r="AC21" s="186"/>
      <c r="AD21" s="186"/>
      <c r="AE21" s="187"/>
      <c r="AF21" s="37"/>
    </row>
    <row r="22" spans="1:38" ht="12.2" customHeight="1" x14ac:dyDescent="0.2">
      <c r="A22" s="196">
        <f>BVRTEMP!D10</f>
        <v>0</v>
      </c>
      <c r="B22" s="196"/>
      <c r="C22" s="196"/>
      <c r="D22" s="196"/>
      <c r="E22" s="196"/>
      <c r="F22" s="196"/>
      <c r="G22" s="46"/>
      <c r="H22" s="49" t="s">
        <v>34</v>
      </c>
      <c r="I22" s="75" t="str">
        <f>IF(BVRTEMP!D19="YES","X","")</f>
        <v/>
      </c>
      <c r="J22" s="74" t="s">
        <v>26</v>
      </c>
      <c r="K22" s="74"/>
      <c r="L22" s="75" t="str">
        <f>IF(BVRTEMP!D19="NO","X","")</f>
        <v/>
      </c>
      <c r="M22" s="74" t="s">
        <v>27</v>
      </c>
      <c r="N22" s="74"/>
      <c r="O22" s="40"/>
      <c r="P22" s="66"/>
      <c r="Q22" s="40"/>
      <c r="R22" s="51" t="str">
        <f>IF(BVRTEMP!D15="DTI","X","")</f>
        <v/>
      </c>
      <c r="S22" s="40" t="s">
        <v>35</v>
      </c>
      <c r="T22" s="51" t="str">
        <f>IF(BVRTEMP!D15="MUNICIPAL OFFICE","X","")</f>
        <v/>
      </c>
      <c r="U22" s="40" t="s">
        <v>36</v>
      </c>
      <c r="V22" s="40"/>
      <c r="W22" s="40"/>
      <c r="X22" s="40"/>
      <c r="Y22" s="40"/>
      <c r="Z22" s="40" t="s">
        <v>37</v>
      </c>
      <c r="AA22" s="40"/>
      <c r="AB22" s="186">
        <f>BVRTEMP!D17</f>
        <v>0</v>
      </c>
      <c r="AC22" s="186"/>
      <c r="AD22" s="186"/>
      <c r="AE22" s="187"/>
      <c r="AF22" s="37"/>
    </row>
    <row r="23" spans="1:38" ht="6" customHeight="1" x14ac:dyDescent="0.2">
      <c r="A23" s="46"/>
      <c r="B23" s="46"/>
      <c r="C23" s="46"/>
      <c r="D23" s="46"/>
      <c r="E23" s="46"/>
      <c r="F23" s="44"/>
      <c r="G23" s="44"/>
      <c r="I23" s="77"/>
      <c r="J23" s="77"/>
      <c r="K23" s="77"/>
      <c r="L23" s="77"/>
      <c r="M23" s="77"/>
      <c r="N23" s="77"/>
      <c r="O23" s="40"/>
      <c r="P23" s="66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37"/>
    </row>
    <row r="24" spans="1:38" ht="11.1" customHeight="1" x14ac:dyDescent="0.2">
      <c r="A24" s="50" t="s">
        <v>38</v>
      </c>
      <c r="B24" s="50"/>
      <c r="C24" s="50"/>
      <c r="D24" s="51" t="str">
        <f>IF(BVRTEMP!D20="YES","X","")</f>
        <v/>
      </c>
      <c r="E24" s="50" t="s">
        <v>26</v>
      </c>
      <c r="F24" s="51" t="str">
        <f>IF(BVRTEMP!D20="NO","X","")</f>
        <v/>
      </c>
      <c r="G24" s="50" t="s">
        <v>27</v>
      </c>
      <c r="H24" s="50"/>
      <c r="I24" s="40"/>
      <c r="J24" s="40"/>
      <c r="K24" s="40"/>
      <c r="L24" s="40"/>
      <c r="M24" s="40"/>
      <c r="N24" s="40"/>
      <c r="O24" s="40"/>
      <c r="P24" s="66"/>
      <c r="Q24" s="40" t="s">
        <v>39</v>
      </c>
      <c r="R24" s="40"/>
      <c r="S24" s="40"/>
      <c r="T24" s="40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126" t="s">
        <v>40</v>
      </c>
      <c r="AF24" s="37"/>
      <c r="AI24" s="124"/>
      <c r="AJ24" s="124"/>
      <c r="AK24" s="124"/>
      <c r="AL24" s="124"/>
    </row>
    <row r="25" spans="1:38" ht="6" customHeight="1" x14ac:dyDescent="0.2">
      <c r="A25" s="52"/>
      <c r="B25" s="52"/>
      <c r="C25" s="52"/>
      <c r="D25" s="52"/>
      <c r="E25" s="52"/>
      <c r="F25" s="52"/>
      <c r="G25" s="52"/>
      <c r="H25" s="52"/>
      <c r="I25" s="54"/>
      <c r="J25" s="54"/>
      <c r="K25" s="54"/>
      <c r="L25" s="54"/>
      <c r="M25" s="54"/>
      <c r="N25" s="54"/>
      <c r="O25" s="54"/>
      <c r="P25" s="67"/>
      <c r="Q25" s="40"/>
      <c r="R25" s="37"/>
      <c r="S25" s="37"/>
      <c r="T25" s="3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126"/>
      <c r="AF25" s="37"/>
      <c r="AI25" s="124"/>
      <c r="AJ25" s="124"/>
      <c r="AK25" s="124"/>
      <c r="AL25" s="124"/>
    </row>
    <row r="26" spans="1:38" ht="6" customHeight="1" x14ac:dyDescent="0.2">
      <c r="A26" s="50"/>
      <c r="B26" s="50"/>
      <c r="C26" s="50"/>
      <c r="D26" s="50"/>
      <c r="E26" s="50"/>
      <c r="F26" s="50"/>
      <c r="G26" s="50"/>
      <c r="H26" s="50"/>
      <c r="I26" s="40"/>
      <c r="J26" s="40"/>
      <c r="K26" s="40"/>
      <c r="L26" s="40"/>
      <c r="M26" s="40"/>
      <c r="N26" s="40"/>
      <c r="O26" s="40"/>
      <c r="P26" s="66"/>
      <c r="Q26" s="40"/>
      <c r="R26" s="37"/>
      <c r="S26" s="37"/>
      <c r="T26" s="3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126"/>
      <c r="AF26" s="37"/>
      <c r="AI26" s="124"/>
      <c r="AJ26" s="124"/>
      <c r="AK26" s="124"/>
      <c r="AL26" s="124"/>
    </row>
    <row r="27" spans="1:38" ht="12.2" customHeight="1" x14ac:dyDescent="0.2">
      <c r="A27" s="40" t="s">
        <v>41</v>
      </c>
      <c r="B27" s="40"/>
      <c r="C27" s="40"/>
      <c r="D27" s="51" t="str">
        <f>IF(BVRTEMP!D21="YES","X","")</f>
        <v/>
      </c>
      <c r="E27" s="40" t="s">
        <v>26</v>
      </c>
      <c r="F27" s="51" t="str">
        <f>IF(BVRTEMP!D21="NO","X","")</f>
        <v/>
      </c>
      <c r="G27" s="40" t="s">
        <v>27</v>
      </c>
      <c r="H27" s="40" t="s">
        <v>42</v>
      </c>
      <c r="I27" s="40"/>
      <c r="J27" s="40"/>
      <c r="K27" s="40"/>
      <c r="L27" s="40"/>
      <c r="M27" s="40"/>
      <c r="N27" s="50"/>
      <c r="O27" s="40"/>
      <c r="P27" s="66"/>
      <c r="Q27" s="40"/>
      <c r="R27" s="51" t="str">
        <f>IF(BVRTEMP!D12="BPO","X","")</f>
        <v/>
      </c>
      <c r="S27" s="37" t="s">
        <v>43</v>
      </c>
      <c r="T27" s="37"/>
      <c r="U27" s="37"/>
      <c r="V27" s="37"/>
      <c r="W27" s="37"/>
      <c r="X27" s="51" t="str">
        <f>IF(BVRTEMP!D12="BUSINESS SERVICES","X","")</f>
        <v/>
      </c>
      <c r="Y27" s="37" t="s">
        <v>44</v>
      </c>
      <c r="Z27" s="37"/>
      <c r="AA27" s="37"/>
      <c r="AB27" s="37"/>
      <c r="AC27" s="37"/>
      <c r="AD27" s="51" t="str">
        <f>IF(BVRTEMP!D12="COMMUNICATIONS","X","")</f>
        <v/>
      </c>
      <c r="AE27" s="126" t="s">
        <v>45</v>
      </c>
      <c r="AF27" s="37"/>
      <c r="AI27" s="124"/>
      <c r="AJ27" s="124"/>
      <c r="AK27" s="124"/>
      <c r="AL27" s="124"/>
    </row>
    <row r="28" spans="1:38" ht="12.2" customHeight="1" x14ac:dyDescent="0.2">
      <c r="A28" s="206" t="str">
        <f>IF(D27="X",BVRTEMP!D22,"")</f>
        <v/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53"/>
      <c r="O28" s="40"/>
      <c r="P28" s="66"/>
      <c r="Q28" s="40"/>
      <c r="R28" s="63" t="str">
        <f>IF(BVRTEMP!D12="CONSTRUCTION","X","")</f>
        <v/>
      </c>
      <c r="S28" s="37" t="s">
        <v>46</v>
      </c>
      <c r="T28" s="37"/>
      <c r="U28" s="37"/>
      <c r="V28" s="37"/>
      <c r="W28" s="37"/>
      <c r="X28" s="63" t="str">
        <f>IF(BVRTEMP!D12="FINANCING/BANKING","X","")</f>
        <v/>
      </c>
      <c r="Y28" s="37" t="s">
        <v>47</v>
      </c>
      <c r="Z28" s="37"/>
      <c r="AA28" s="37"/>
      <c r="AB28" s="37"/>
      <c r="AC28" s="37"/>
      <c r="AD28" s="63" t="str">
        <f>IF(BVRTEMP!D12="HEALTH &amp; WELLNESS","X","")</f>
        <v/>
      </c>
      <c r="AE28" s="126" t="s">
        <v>48</v>
      </c>
      <c r="AF28" s="37"/>
      <c r="AI28" s="124"/>
      <c r="AJ28" s="124"/>
      <c r="AL28" s="124"/>
    </row>
    <row r="29" spans="1:38" ht="12.2" customHeight="1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52"/>
      <c r="O29" s="40"/>
      <c r="P29" s="66"/>
      <c r="Q29" s="40"/>
      <c r="R29" s="63" t="str">
        <f>IF(BVRTEMP!D12="HOTELS/RESORTS","X","")</f>
        <v/>
      </c>
      <c r="S29" s="37" t="s">
        <v>49</v>
      </c>
      <c r="T29" s="37"/>
      <c r="U29" s="37"/>
      <c r="V29" s="37"/>
      <c r="W29" s="37"/>
      <c r="X29" s="63" t="str">
        <f>IF(BVRTEMP!D12="INSURANCE","X","")</f>
        <v/>
      </c>
      <c r="Y29" s="37" t="s">
        <v>50</v>
      </c>
      <c r="Z29" s="37"/>
      <c r="AA29" s="37"/>
      <c r="AB29" s="37"/>
      <c r="AC29" s="37"/>
      <c r="AD29" s="63" t="str">
        <f>IF(BVRTEMP!D12="MANUFACTURING","X","")</f>
        <v/>
      </c>
      <c r="AE29" s="126" t="s">
        <v>51</v>
      </c>
      <c r="AF29" s="37"/>
      <c r="AI29" s="124"/>
      <c r="AJ29" s="124"/>
      <c r="AK29" s="124"/>
    </row>
    <row r="30" spans="1:38" ht="12.2" customHeight="1" x14ac:dyDescent="0.2">
      <c r="A30" s="54" t="s">
        <v>52</v>
      </c>
      <c r="B30" s="54"/>
      <c r="C30" s="54"/>
      <c r="D30" s="189">
        <f>BVRTEMP!D14</f>
        <v>0</v>
      </c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40"/>
      <c r="P30" s="66"/>
      <c r="Q30" s="40"/>
      <c r="R30" s="63" t="str">
        <f>IF(BVRTEMP!D12="MINING/AGRICULTURE","X","")</f>
        <v/>
      </c>
      <c r="S30" s="37" t="s">
        <v>53</v>
      </c>
      <c r="T30" s="37"/>
      <c r="U30" s="37"/>
      <c r="V30" s="37"/>
      <c r="W30" s="37"/>
      <c r="X30" s="63" t="str">
        <f>IF(BVRTEMP!D12="PHARMACEUTICAL","X","")</f>
        <v/>
      </c>
      <c r="Y30" s="37" t="s">
        <v>54</v>
      </c>
      <c r="Z30" s="37"/>
      <c r="AA30" s="37"/>
      <c r="AB30" s="37"/>
      <c r="AC30" s="37"/>
      <c r="AD30" s="63" t="str">
        <f>IF(BVRTEMP!D12="REAL ESTATE","X","")</f>
        <v/>
      </c>
      <c r="AE30" s="126" t="s">
        <v>55</v>
      </c>
      <c r="AF30" s="37"/>
    </row>
    <row r="31" spans="1:38" ht="12.2" customHeight="1" x14ac:dyDescent="0.2">
      <c r="A31" s="54" t="s">
        <v>56</v>
      </c>
      <c r="B31" s="54"/>
      <c r="C31" s="54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40"/>
      <c r="P31" s="66"/>
      <c r="Q31" s="40"/>
      <c r="R31" s="51" t="str">
        <f>IF(BVRTEMP!D12="RESTAURANT/BAR/CAFE","X","")</f>
        <v/>
      </c>
      <c r="S31" s="37" t="s">
        <v>57</v>
      </c>
      <c r="T31" s="37"/>
      <c r="U31" s="37"/>
      <c r="V31" s="37"/>
      <c r="W31" s="37"/>
      <c r="X31" s="51" t="str">
        <f>IF(BVRTEMP!D12="UTILITIES","X","")</f>
        <v/>
      </c>
      <c r="Y31" s="37" t="s">
        <v>58</v>
      </c>
      <c r="Z31" s="37"/>
      <c r="AA31" s="37"/>
      <c r="AB31" s="37"/>
      <c r="AC31" s="37"/>
      <c r="AD31" s="51" t="str">
        <f>IF(BVRTEMP!D12="SOCIAL SERVICES","X","")</f>
        <v/>
      </c>
      <c r="AE31" s="126" t="s">
        <v>59</v>
      </c>
      <c r="AF31" s="37"/>
    </row>
    <row r="32" spans="1:38" ht="6" customHeight="1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40"/>
      <c r="P32" s="66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37"/>
    </row>
    <row r="33" spans="1:48" ht="12.2" customHeight="1" x14ac:dyDescent="0.2">
      <c r="A33" s="55" t="s">
        <v>60</v>
      </c>
      <c r="B33" s="55"/>
      <c r="C33" s="55"/>
      <c r="D33" s="51" t="str">
        <f>IF(BVRTEMP!D25="YES","X","")</f>
        <v/>
      </c>
      <c r="E33" s="50" t="s">
        <v>26</v>
      </c>
      <c r="F33" s="51" t="str">
        <f>IF(BVRTEMP!D25="NO","X","")</f>
        <v/>
      </c>
      <c r="G33" s="50" t="s">
        <v>27</v>
      </c>
      <c r="H33" s="50" t="s">
        <v>61</v>
      </c>
      <c r="I33" s="51" t="str">
        <f>IF(BVRTEMP!D24="YES","X","")</f>
        <v/>
      </c>
      <c r="J33" s="40" t="s">
        <v>26</v>
      </c>
      <c r="K33" s="40"/>
      <c r="L33" s="51" t="str">
        <f>IF(BVRTEMP!D24="NO","X","")</f>
        <v/>
      </c>
      <c r="M33" s="40" t="s">
        <v>27</v>
      </c>
      <c r="N33" s="50"/>
      <c r="O33" s="40"/>
      <c r="P33" s="66"/>
      <c r="Q33" s="40"/>
      <c r="R33" s="51" t="str">
        <f>IF(BVRTEMP!D12="TRANSPORTATION","X","")</f>
        <v/>
      </c>
      <c r="S33" s="37" t="s">
        <v>62</v>
      </c>
      <c r="T33" s="37"/>
      <c r="U33" s="37"/>
      <c r="V33" s="37"/>
      <c r="W33" s="37"/>
      <c r="X33" s="40"/>
      <c r="Y33" s="37"/>
      <c r="Z33" s="37"/>
      <c r="AA33" s="37"/>
      <c r="AB33" s="37"/>
      <c r="AC33" s="37"/>
      <c r="AD33" s="51" t="str">
        <f>IF(BVRTEMP!D12="WHOLESALE/RETAIL","X","")</f>
        <v/>
      </c>
      <c r="AE33" s="126" t="s">
        <v>63</v>
      </c>
      <c r="AF33" s="37"/>
    </row>
    <row r="34" spans="1:48" ht="3" customHeight="1" x14ac:dyDescent="0.2">
      <c r="A34" s="55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0"/>
      <c r="P34" s="66"/>
      <c r="Q34" s="40"/>
      <c r="R34" s="40"/>
      <c r="S34" s="40"/>
      <c r="T34" s="40"/>
      <c r="U34" s="40"/>
      <c r="V34" s="40"/>
      <c r="W34" s="40"/>
      <c r="X34" s="40"/>
      <c r="Y34" s="37"/>
      <c r="Z34" s="37"/>
      <c r="AA34" s="37"/>
      <c r="AB34" s="37"/>
      <c r="AC34" s="37"/>
      <c r="AD34" s="37"/>
      <c r="AE34" s="126"/>
      <c r="AF34" s="37"/>
    </row>
    <row r="35" spans="1:48" ht="12.2" customHeight="1" x14ac:dyDescent="0.2">
      <c r="A35" s="48" t="s">
        <v>64</v>
      </c>
      <c r="B35" s="48"/>
      <c r="C35" s="48"/>
      <c r="D35" s="51" t="str">
        <f>IF(BVRTEMP!D26="YES","X","")</f>
        <v/>
      </c>
      <c r="E35" s="40" t="s">
        <v>65</v>
      </c>
      <c r="F35" s="48"/>
      <c r="G35" s="48"/>
      <c r="H35" s="48"/>
      <c r="I35" s="189" t="str">
        <f>IF(D35="X",BVRTEMP!D27,"")</f>
        <v/>
      </c>
      <c r="J35" s="189"/>
      <c r="K35" s="189"/>
      <c r="L35" s="40"/>
      <c r="M35" s="51" t="str">
        <f>IF(BVRTEMP!D26="NO","X","")</f>
        <v/>
      </c>
      <c r="N35" s="50" t="s">
        <v>27</v>
      </c>
      <c r="O35" s="40"/>
      <c r="P35" s="66"/>
      <c r="Q35" s="40"/>
      <c r="R35" s="51" t="str">
        <f>IF(BVRTEMP!D12="OTHERS","X","")</f>
        <v/>
      </c>
      <c r="S35" s="40" t="s">
        <v>66</v>
      </c>
      <c r="T35" s="40"/>
      <c r="U35" s="40"/>
      <c r="V35" s="40"/>
      <c r="W35" s="40"/>
      <c r="X35" s="46" t="str">
        <f>IF(BVRTEMP!D12="COMMERCIAL","X","")</f>
        <v/>
      </c>
      <c r="Y35" s="40"/>
      <c r="Z35" s="40"/>
      <c r="AA35" s="40"/>
      <c r="AB35" s="40"/>
      <c r="AC35" s="40"/>
      <c r="AD35" s="40"/>
      <c r="AE35" s="126"/>
      <c r="AF35" s="37"/>
    </row>
    <row r="36" spans="1:48" ht="3.95" customHeight="1" x14ac:dyDescent="0.2">
      <c r="A36" s="40"/>
      <c r="B36" s="40"/>
      <c r="C36" s="40"/>
      <c r="D36" s="40"/>
      <c r="E36" s="40"/>
      <c r="F36" s="40"/>
      <c r="G36" s="40"/>
      <c r="H36" s="40"/>
      <c r="I36" s="38"/>
      <c r="J36" s="38"/>
      <c r="K36" s="38"/>
      <c r="L36" s="40"/>
      <c r="M36" s="40"/>
      <c r="N36" s="78"/>
      <c r="O36" s="37"/>
      <c r="P36" s="66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37"/>
    </row>
    <row r="37" spans="1:48" ht="12.2" customHeight="1" x14ac:dyDescent="0.2">
      <c r="A37" s="48" t="s">
        <v>67</v>
      </c>
      <c r="B37" s="48"/>
      <c r="C37" s="48"/>
      <c r="D37" s="51" t="str">
        <f>IF(BVRTEMP!D28="YES","X","")</f>
        <v/>
      </c>
      <c r="E37" s="40" t="s">
        <v>68</v>
      </c>
      <c r="F37" s="48"/>
      <c r="G37" s="48"/>
      <c r="H37" s="48"/>
      <c r="I37" s="189" t="str">
        <f>IF(D37="X",BVRTEMP!D29,"")</f>
        <v/>
      </c>
      <c r="J37" s="189"/>
      <c r="K37" s="189"/>
      <c r="L37" s="40"/>
      <c r="M37" s="51" t="str">
        <f>IF(BVRTEMP!D28="NO","X","")</f>
        <v/>
      </c>
      <c r="N37" s="78" t="s">
        <v>27</v>
      </c>
      <c r="O37" s="79"/>
      <c r="P37" s="80"/>
      <c r="Q37" s="74"/>
      <c r="R37" s="74"/>
      <c r="S37" s="211" t="str">
        <f>IF(R35="X",BVRTEMP!D13,"")</f>
        <v/>
      </c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74"/>
      <c r="AF37" s="79"/>
    </row>
    <row r="38" spans="1:48" ht="3" customHeight="1" x14ac:dyDescent="0.2">
      <c r="A38" s="40"/>
      <c r="B38" s="40"/>
      <c r="C38" s="40"/>
      <c r="D38" s="40"/>
      <c r="E38" s="40"/>
      <c r="F38" s="40"/>
      <c r="G38" s="40"/>
      <c r="H38" s="40"/>
      <c r="I38" s="38"/>
      <c r="J38" s="38"/>
      <c r="K38" s="38"/>
      <c r="L38" s="40"/>
      <c r="M38" s="40"/>
      <c r="N38" s="50"/>
      <c r="O38" s="79"/>
      <c r="P38" s="80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9"/>
    </row>
    <row r="39" spans="1:48" ht="12.2" customHeight="1" x14ac:dyDescent="0.2">
      <c r="A39" s="48" t="s">
        <v>69</v>
      </c>
      <c r="B39" s="48"/>
      <c r="C39" s="48"/>
      <c r="D39" s="51" t="str">
        <f>IF(BVRTEMP!D30="YES","X","")</f>
        <v/>
      </c>
      <c r="E39" s="40" t="s">
        <v>70</v>
      </c>
      <c r="F39" s="48"/>
      <c r="G39" s="48"/>
      <c r="H39" s="48"/>
      <c r="I39" s="189" t="str">
        <f>IF(D39="X",BVRTEMP!D31,"")</f>
        <v/>
      </c>
      <c r="J39" s="189"/>
      <c r="K39" s="189"/>
      <c r="L39" s="40"/>
      <c r="M39" s="81" t="str">
        <f>IF(BVRTEMP!D30="NO","X","")</f>
        <v/>
      </c>
      <c r="N39" s="50" t="s">
        <v>27</v>
      </c>
      <c r="O39" s="40"/>
      <c r="P39" s="66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95"/>
      <c r="AF39" s="79"/>
    </row>
    <row r="40" spans="1:48" ht="3.95" customHeight="1" x14ac:dyDescent="0.2">
      <c r="A40" s="48"/>
      <c r="B40" s="40"/>
      <c r="C40" s="40"/>
      <c r="D40" s="40"/>
      <c r="E40" s="40"/>
      <c r="F40" s="40"/>
      <c r="G40" s="40"/>
      <c r="H40" s="40"/>
      <c r="I40" s="82"/>
      <c r="J40" s="82"/>
      <c r="K40" s="82"/>
      <c r="L40" s="40"/>
      <c r="N40" s="50"/>
      <c r="O40" s="40"/>
      <c r="P40" s="66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95"/>
      <c r="AF40" s="79"/>
    </row>
    <row r="41" spans="1:48" ht="12.2" customHeight="1" x14ac:dyDescent="0.2">
      <c r="A41" s="48" t="s">
        <v>71</v>
      </c>
      <c r="B41" s="48"/>
      <c r="C41" s="48"/>
      <c r="D41" s="51" t="str">
        <f>IF(BVRTEMP!D32="YES","X","")</f>
        <v/>
      </c>
      <c r="E41" s="40" t="s">
        <v>26</v>
      </c>
      <c r="F41" s="51" t="str">
        <f>IF(BVRTEMP!D32="NO","X","")</f>
        <v/>
      </c>
      <c r="G41" s="40" t="s">
        <v>27</v>
      </c>
      <c r="H41" s="40" t="s">
        <v>72</v>
      </c>
      <c r="I41" s="51" t="str">
        <f>IF(BVRTEMP!D33="YES","X","")</f>
        <v/>
      </c>
      <c r="J41" s="40" t="s">
        <v>26</v>
      </c>
      <c r="K41" s="40"/>
      <c r="L41" s="51" t="str">
        <f>IF(BVRTEMP!D33="NO","X","")</f>
        <v/>
      </c>
      <c r="M41" s="36" t="s">
        <v>27</v>
      </c>
      <c r="N41" s="50"/>
      <c r="O41" s="40"/>
      <c r="P41" s="66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95"/>
      <c r="AF41" s="79"/>
    </row>
    <row r="42" spans="1:48" ht="6" customHeight="1" x14ac:dyDescent="0.2">
      <c r="A42" s="56"/>
      <c r="B42" s="57"/>
      <c r="C42" s="57"/>
      <c r="D42" s="57"/>
      <c r="E42" s="57"/>
      <c r="F42" s="57"/>
      <c r="G42" s="57"/>
      <c r="H42" s="57"/>
      <c r="I42" s="212"/>
      <c r="J42" s="213"/>
      <c r="K42" s="213"/>
      <c r="L42" s="213"/>
      <c r="M42" s="213"/>
      <c r="N42" s="50"/>
      <c r="O42" s="40"/>
      <c r="P42" s="66"/>
      <c r="Q42" s="74" t="s">
        <v>73</v>
      </c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9"/>
      <c r="AH42" s="124"/>
      <c r="AI42" s="124"/>
    </row>
    <row r="43" spans="1:48" ht="3.6" customHeight="1" x14ac:dyDescent="0.2">
      <c r="A43" s="54"/>
      <c r="B43" s="54"/>
      <c r="C43" s="54"/>
      <c r="D43" s="54"/>
      <c r="E43" s="54"/>
      <c r="F43" s="54"/>
      <c r="G43" s="54"/>
      <c r="H43" s="54"/>
      <c r="I43" s="54"/>
      <c r="J43" s="83"/>
      <c r="K43" s="83"/>
      <c r="L43" s="83"/>
      <c r="M43" s="84"/>
      <c r="N43" s="84"/>
      <c r="O43" s="84"/>
      <c r="P43" s="85"/>
      <c r="Q43" s="98"/>
      <c r="R43" s="98"/>
      <c r="S43" s="98"/>
      <c r="T43" s="98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79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</row>
    <row r="44" spans="1:48" ht="3.6" hidden="1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8"/>
      <c r="O44" s="38"/>
      <c r="P44" s="38"/>
      <c r="Q44" s="100"/>
      <c r="R44" s="101"/>
      <c r="S44" s="101"/>
      <c r="T44" s="101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</row>
    <row r="45" spans="1:48" ht="15" customHeight="1" x14ac:dyDescent="0.2">
      <c r="A45" s="40" t="s">
        <v>74</v>
      </c>
      <c r="B45" s="40"/>
      <c r="C45" s="40"/>
      <c r="D45" s="51" t="str">
        <f>IF(BVRTEMP!D35="EXCELLENT","X","")</f>
        <v/>
      </c>
      <c r="E45" s="40" t="s">
        <v>75</v>
      </c>
      <c r="F45" s="40"/>
      <c r="G45" s="51" t="str">
        <f>IF(BVRTEMP!D35="GOOD","X","")</f>
        <v/>
      </c>
      <c r="H45" s="40" t="s">
        <v>76</v>
      </c>
      <c r="I45" s="51" t="str">
        <f>IF(BVRTEMP!D35="POOR","X","")</f>
        <v/>
      </c>
      <c r="J45" s="40" t="s">
        <v>77</v>
      </c>
      <c r="K45" s="40"/>
      <c r="L45" s="40"/>
      <c r="M45" s="40"/>
      <c r="N45" s="50"/>
      <c r="O45" s="38"/>
      <c r="P45" s="86"/>
      <c r="Q45" s="102" t="s">
        <v>78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30">
        <f>BVRTEMP!G36</f>
        <v>0</v>
      </c>
      <c r="AF45" s="131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</row>
    <row r="46" spans="1:48" ht="12.2" customHeight="1" x14ac:dyDescent="0.2">
      <c r="A46" s="214" t="s">
        <v>79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50"/>
      <c r="O46" s="38"/>
      <c r="P46" s="38"/>
      <c r="Q46" s="96" t="s">
        <v>80</v>
      </c>
      <c r="R46" s="74"/>
      <c r="S46" s="74"/>
      <c r="T46" s="7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32"/>
      <c r="AF46" s="79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</row>
    <row r="47" spans="1:48" ht="12.2" customHeight="1" x14ac:dyDescent="0.2">
      <c r="A47" s="48" t="s">
        <v>81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8"/>
      <c r="N47" s="38"/>
      <c r="O47" s="38"/>
      <c r="P47" s="38"/>
      <c r="Q47" s="105"/>
      <c r="R47" s="106"/>
      <c r="S47" s="106"/>
      <c r="T47" s="106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33"/>
      <c r="AF47" s="134"/>
      <c r="AH47" s="124"/>
      <c r="AI47"/>
      <c r="AJ47"/>
      <c r="AK47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</row>
    <row r="48" spans="1:48" ht="3.95" customHeight="1" x14ac:dyDescent="0.2">
      <c r="A48" s="48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8"/>
      <c r="Q48" s="108"/>
      <c r="R48" s="109"/>
      <c r="S48" s="109"/>
      <c r="T48" s="109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35"/>
      <c r="AF48" s="134"/>
      <c r="AI48"/>
      <c r="AJ48"/>
      <c r="AK48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</row>
    <row r="49" spans="1:48" ht="12.2" customHeight="1" x14ac:dyDescent="0.2">
      <c r="A49" s="48"/>
      <c r="B49" s="51" t="str">
        <f>IF(OR(BVRTEMP!D37="AIRCON",BVRTEMP!D38="AIRCON",BVRTEMP!D39="AIRCON",BVRTEMP!D40="AIRCON",BVRTEMP!D41="AIRCON",BVRTEMP!D42="AIRCON",BVRTEMP!D43="AIRCON",BVRTEMP!D44="AIRCON"),"X","")</f>
        <v/>
      </c>
      <c r="C49" s="40" t="s">
        <v>82</v>
      </c>
      <c r="D49" s="40"/>
      <c r="E49" s="51" t="str">
        <f>IF(OR(BVRTEMP!D37="FAX MACHINE",BVRTEMP!D38="FAX MACHINE",BVRTEMP!D39="FAX MACHINE",BVRTEMP!D40="FAX MACHINE",BVRTEMP!D41="FAX MACHINE",BVRTEMP!D42="FAX MACHINE",BVRTEMP!D43="FAX MACHINE",BVRTEMP!D44="FAX MACHINE"),"X","")</f>
        <v/>
      </c>
      <c r="F49" s="40" t="s">
        <v>83</v>
      </c>
      <c r="G49" s="40"/>
      <c r="H49" s="40"/>
      <c r="I49" s="51" t="str">
        <f>IF(OR(BVRTEMP!D37="PHOTOCOPIER",BVRTEMP!D38="PHOTOCOPIER",BVRTEMP!D39="PHOTOCOPIER",BVRTEMP!D40="PHOTOCOPIER",BVRTEMP!D41="PHOTOCOPIER",BVRTEMP!D42="PHOTOCOPIER",BVRTEMP!D43="PHOTOCOPIER",BVRTEMP!D44="PHOTOCOPIER"),"X","")</f>
        <v/>
      </c>
      <c r="J49" s="40" t="s">
        <v>84</v>
      </c>
      <c r="K49" s="40"/>
      <c r="L49" s="40"/>
      <c r="M49" s="51" t="str">
        <f>IF(OR(BVRTEMP!D37="TABLE/S",BVRTEMP!D38="TABLE/S",BVRTEMP!D39="TABLE/S",BVRTEMP!D40="TABLE/S",BVRTEMP!D41="TABLE/S",BVRTEMP!D42="TABLE/S",BVRTEMP!D43="TABLE/S",BVRTEMP!D44="TABLE/S"),"X","")</f>
        <v/>
      </c>
      <c r="N49" s="50" t="s">
        <v>85</v>
      </c>
      <c r="O49" s="38"/>
      <c r="P49" s="38"/>
      <c r="Q49" s="96" t="s">
        <v>86</v>
      </c>
      <c r="R49" s="74"/>
      <c r="S49" s="74"/>
      <c r="T49" s="74"/>
      <c r="U49" s="74"/>
      <c r="V49" s="74"/>
      <c r="W49" s="76" t="str">
        <f>IF(BVRTEMP!D23="RESIDENTIAL","X","")</f>
        <v/>
      </c>
      <c r="X49" s="74" t="s">
        <v>87</v>
      </c>
      <c r="Y49" s="74"/>
      <c r="Z49" s="74"/>
      <c r="AA49" s="74"/>
      <c r="AB49" s="74"/>
      <c r="AC49" s="76" t="str">
        <f>IF(BVRTEMP!D23="INDUSTRIAL","X","")</f>
        <v/>
      </c>
      <c r="AD49" s="74" t="s">
        <v>88</v>
      </c>
      <c r="AE49" s="136"/>
      <c r="AF49" s="137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</row>
    <row r="50" spans="1:48" ht="12.2" customHeight="1" x14ac:dyDescent="0.2">
      <c r="A50" s="48"/>
      <c r="B50" s="51" t="str">
        <f>IF(OR(BVRTEMP!D37="COMPUTER",BVRTEMP!D38="COMPUTER",BVRTEMP!D39="COMPUTER",BVRTEMP!D40="COMPUTER",BVRTEMP!D41="COMPUTER",BVRTEMP!D42="COMPUTER",BVRTEMP!D43="COMPUTER",BVRTEMP!D44="COMPUTER"),"X","")</f>
        <v/>
      </c>
      <c r="C50" s="40" t="s">
        <v>89</v>
      </c>
      <c r="D50" s="40"/>
      <c r="E50" s="51" t="str">
        <f>IF(OR(BVRTEMP!D37="FILLING CABINET",BVRTEMP!D38="FILLING CABINET",BVRTEMP!D39="AIRCON",BVRTEMP!D40="FILLING CABINET",BVRTEMP!D41="FILLING CABINET",BVRTEMP!D42="FILLING CABINET",BVRTEMP!D43="FILLING CABINET",BVRTEMP!D44="FILLING CABINET"),"X","")</f>
        <v/>
      </c>
      <c r="F50" s="40" t="s">
        <v>90</v>
      </c>
      <c r="G50" s="40"/>
      <c r="H50" s="40"/>
      <c r="I50" s="63" t="str">
        <f>IF(OR(BVRTEMP!D37="PRINTER",BVRTEMP!D38="PRINTER",BVRTEMP!D39="PRINTER",BVRTEMP!D40="PRINTER",BVRTEMP!D41="PRINTER",BVRTEMP!D42="PRINTER",BVRTEMP!D43="PRINTER",BVRTEMP!D44="PRINTER"),"X","")</f>
        <v/>
      </c>
      <c r="J50" s="40" t="s">
        <v>91</v>
      </c>
      <c r="K50" s="40"/>
      <c r="L50" s="40"/>
      <c r="M50" s="51" t="str">
        <f>IF(OR(BVRTEMP!D37="TYPEWRITER",BVRTEMP!D38="TYPEWRITER",BVRTEMP!D39="TYPEWRITER",BVRTEMP!D40="TYPEWRITER",BVRTEMP!D41="TYPEWRITER",BVRTEMP!D42="TYPEWRITER",BVRTEMP!D43="TYPEWRITER",BVRTEMP!D44="TYPEWRITER"),"X","")</f>
        <v/>
      </c>
      <c r="N50" s="40" t="s">
        <v>92</v>
      </c>
      <c r="O50" s="38"/>
      <c r="P50" s="38"/>
      <c r="Q50" s="96"/>
      <c r="R50" s="74"/>
      <c r="S50" s="74"/>
      <c r="T50" s="74"/>
      <c r="U50" s="74"/>
      <c r="V50" s="74"/>
      <c r="W50" s="75" t="str">
        <f>IF(BVRTEMP!D23="COMMERCIAL","X","")</f>
        <v/>
      </c>
      <c r="X50" s="74" t="s">
        <v>93</v>
      </c>
      <c r="Y50" s="74"/>
      <c r="Z50" s="74"/>
      <c r="AA50" s="74"/>
      <c r="AB50" s="74"/>
      <c r="AC50" s="75" t="str">
        <f>IF(BVRTEMP!D23="NOTORIOUS / INACCESSIBLE","X","")</f>
        <v/>
      </c>
      <c r="AD50" s="74" t="s">
        <v>94</v>
      </c>
      <c r="AE50" s="136"/>
      <c r="AF50" s="137"/>
    </row>
    <row r="51" spans="1:48" ht="12.2" customHeight="1" x14ac:dyDescent="0.2">
      <c r="A51" s="48"/>
      <c r="B51" s="58"/>
      <c r="C51" s="40" t="s">
        <v>95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38"/>
      <c r="P51" s="38"/>
      <c r="Q51" s="96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136"/>
      <c r="AF51" s="137"/>
    </row>
    <row r="52" spans="1:48" ht="15" customHeight="1" x14ac:dyDescent="0.2">
      <c r="A52" s="48"/>
      <c r="B52" s="194"/>
      <c r="C52" s="194"/>
      <c r="D52" s="194"/>
      <c r="E52" s="194"/>
      <c r="F52" s="194"/>
      <c r="G52" s="194"/>
      <c r="H52" s="194"/>
      <c r="I52" s="40"/>
      <c r="J52" s="40"/>
      <c r="K52" s="40"/>
      <c r="L52" s="40"/>
      <c r="M52" s="40"/>
      <c r="N52" s="40"/>
      <c r="O52" s="38"/>
      <c r="P52" s="38"/>
      <c r="Q52" s="96"/>
      <c r="R52" s="74" t="s">
        <v>96</v>
      </c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136"/>
      <c r="AF52" s="137"/>
    </row>
    <row r="53" spans="1:48" ht="3" customHeight="1" x14ac:dyDescent="0.2">
      <c r="A53" s="59"/>
      <c r="B53" s="60"/>
      <c r="C53" s="60"/>
      <c r="D53" s="60"/>
      <c r="E53" s="60"/>
      <c r="F53" s="60"/>
      <c r="G53" s="60"/>
      <c r="H53" s="60"/>
      <c r="I53" s="215"/>
      <c r="J53" s="215"/>
      <c r="K53" s="215"/>
      <c r="L53" s="215"/>
      <c r="M53" s="215"/>
      <c r="N53" s="87"/>
      <c r="O53" s="88"/>
      <c r="P53" s="89"/>
      <c r="Q53" s="111"/>
      <c r="R53" s="112"/>
      <c r="S53" s="112"/>
      <c r="T53" s="112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32"/>
      <c r="AF53" s="79"/>
    </row>
    <row r="54" spans="1:48" ht="3.6" customHeight="1" x14ac:dyDescent="0.2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89"/>
      <c r="N54" s="89"/>
      <c r="O54" s="89"/>
      <c r="P54" s="89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79"/>
    </row>
    <row r="55" spans="1:48" ht="12.2" customHeight="1" x14ac:dyDescent="0.2">
      <c r="A55" s="61" t="s">
        <v>97</v>
      </c>
      <c r="B55" s="62"/>
      <c r="C55" s="62"/>
      <c r="D55" s="62"/>
      <c r="E55" s="62"/>
      <c r="F55" s="62"/>
      <c r="G55" s="62"/>
      <c r="H55" s="62"/>
      <c r="I55" s="90"/>
      <c r="J55" s="90"/>
      <c r="K55" s="90"/>
      <c r="L55" s="90"/>
      <c r="M55" s="86"/>
      <c r="N55" s="86"/>
      <c r="O55" s="86"/>
      <c r="P55" s="86"/>
      <c r="Q55" s="113"/>
      <c r="R55" s="113"/>
      <c r="S55" s="113"/>
      <c r="T55" s="11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38"/>
      <c r="AF55" s="79"/>
    </row>
    <row r="56" spans="1:48" ht="12.2" customHeight="1" x14ac:dyDescent="0.2">
      <c r="A56" s="48" t="s">
        <v>98</v>
      </c>
      <c r="B56" s="40"/>
      <c r="C56" s="40"/>
      <c r="D56" s="40"/>
      <c r="E56" s="51" t="str">
        <f>IF(BVRTEMP!D46="YES","X","")</f>
        <v/>
      </c>
      <c r="F56" s="40" t="s">
        <v>99</v>
      </c>
      <c r="G56" s="40"/>
      <c r="H56" s="40"/>
      <c r="I56" s="91" t="str">
        <f>IF(BVRTEMP!D46="NONE","X","")</f>
        <v/>
      </c>
      <c r="J56" s="50" t="s">
        <v>100</v>
      </c>
      <c r="K56" s="40"/>
      <c r="L56" s="40"/>
      <c r="M56" s="40"/>
      <c r="N56" s="40"/>
      <c r="O56" s="38"/>
      <c r="P56" s="38"/>
      <c r="Q56" s="100"/>
      <c r="R56" s="100"/>
      <c r="S56" s="100"/>
      <c r="T56" s="100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95"/>
      <c r="AF56" s="79"/>
    </row>
    <row r="57" spans="1:48" ht="3" customHeight="1" x14ac:dyDescent="0.2">
      <c r="A57" s="48"/>
      <c r="B57" s="40"/>
      <c r="C57" s="40"/>
      <c r="D57" s="40"/>
      <c r="E57" s="49"/>
      <c r="F57" s="40"/>
      <c r="G57" s="40"/>
      <c r="H57" s="40"/>
      <c r="I57" s="40"/>
      <c r="J57" s="50"/>
      <c r="K57" s="40"/>
      <c r="L57" s="40"/>
      <c r="M57" s="40"/>
      <c r="N57" s="40"/>
      <c r="O57" s="38"/>
      <c r="P57" s="38"/>
      <c r="Q57" s="100"/>
      <c r="R57" s="100"/>
      <c r="S57" s="100"/>
      <c r="T57" s="100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95"/>
      <c r="AF57" s="79"/>
    </row>
    <row r="58" spans="1:48" ht="11.45" customHeight="1" x14ac:dyDescent="0.2">
      <c r="A58" s="48" t="s">
        <v>101</v>
      </c>
      <c r="B58" s="40"/>
      <c r="C58" s="40"/>
      <c r="D58" s="40"/>
      <c r="E58" s="51" t="str">
        <f>IF(BVRTEMP!D47&gt;0,"X","")</f>
        <v/>
      </c>
      <c r="F58" s="40" t="s">
        <v>102</v>
      </c>
      <c r="G58" s="40"/>
      <c r="H58" s="40"/>
      <c r="I58" s="208" t="str">
        <f>IF(BVRTEMP!D47=0,"NP",BVRTEMP!D47)</f>
        <v>NP</v>
      </c>
      <c r="J58" s="208"/>
      <c r="K58" s="208"/>
      <c r="L58" s="208"/>
      <c r="M58" s="208"/>
      <c r="N58" s="208"/>
      <c r="O58" s="92"/>
      <c r="P58" s="92" t="s">
        <v>103</v>
      </c>
      <c r="Q58" s="92"/>
      <c r="R58" s="92"/>
      <c r="S58" s="208" t="str">
        <f>IF(BVRTEMP!D48=0,"NP",BVRTEMP!D48)</f>
        <v>NP</v>
      </c>
      <c r="T58" s="208"/>
      <c r="U58" s="208"/>
      <c r="V58" s="208"/>
      <c r="W58" s="208"/>
      <c r="X58" s="208"/>
      <c r="Y58" s="208"/>
      <c r="Z58" s="92" t="s">
        <v>104</v>
      </c>
      <c r="AA58" s="92"/>
      <c r="AB58" s="216" t="str">
        <f>IF(BVRTEMP!D49=0,"NP",BVRTEMP!D49)</f>
        <v>NP</v>
      </c>
      <c r="AC58" s="216"/>
      <c r="AD58" s="216"/>
      <c r="AE58" s="216"/>
      <c r="AF58" s="139"/>
    </row>
    <row r="59" spans="1:48" ht="11.25" customHeight="1" x14ac:dyDescent="0.2">
      <c r="A59" s="43"/>
      <c r="B59" s="46"/>
      <c r="C59" s="46"/>
      <c r="D59" s="46"/>
      <c r="E59" s="63" t="str">
        <f>IF(BVRTEMP!D48&gt;0,"X","")</f>
        <v/>
      </c>
      <c r="F59" s="50" t="s">
        <v>105</v>
      </c>
      <c r="G59" s="46"/>
      <c r="H59" s="46"/>
      <c r="I59" s="208" t="str">
        <f>IF(BVRTEMP!D50=0,"NP",BVRTEMP!D50)</f>
        <v>NP</v>
      </c>
      <c r="J59" s="208"/>
      <c r="K59" s="208"/>
      <c r="L59" s="208"/>
      <c r="M59" s="208"/>
      <c r="N59" s="208"/>
      <c r="O59" s="92"/>
      <c r="P59" s="92" t="s">
        <v>103</v>
      </c>
      <c r="Q59" s="92"/>
      <c r="R59" s="92"/>
      <c r="S59" s="208" t="str">
        <f>IF(BVRTEMP!D51=0,"NP",BVRTEMP!D51)</f>
        <v>NP</v>
      </c>
      <c r="T59" s="208"/>
      <c r="U59" s="208"/>
      <c r="V59" s="208"/>
      <c r="W59" s="208"/>
      <c r="X59" s="208"/>
      <c r="Y59" s="208"/>
      <c r="Z59" s="92" t="s">
        <v>104</v>
      </c>
      <c r="AA59" s="92"/>
      <c r="AB59" s="209" t="str">
        <f>IF(BVRTEMP!D52=0,"NP",BVRTEMP!D52)</f>
        <v>NP</v>
      </c>
      <c r="AC59" s="209"/>
      <c r="AD59" s="209"/>
      <c r="AE59" s="210"/>
      <c r="AF59" s="139"/>
    </row>
    <row r="60" spans="1:48" ht="11.45" customHeight="1" x14ac:dyDescent="0.2">
      <c r="A60" s="43"/>
      <c r="B60" s="46"/>
      <c r="C60" s="46"/>
      <c r="D60" s="46"/>
      <c r="E60" s="63" t="str">
        <f>IF(BVRTEMP!D49&gt;0,"X","")</f>
        <v/>
      </c>
      <c r="F60" s="50" t="s">
        <v>106</v>
      </c>
      <c r="G60" s="46"/>
      <c r="H60" s="46"/>
      <c r="I60" s="208" t="str">
        <f>IF(BVRTEMP!D53=0,"NP",BVRTEMP!D53)</f>
        <v>NP</v>
      </c>
      <c r="J60" s="208"/>
      <c r="K60" s="208"/>
      <c r="L60" s="208"/>
      <c r="M60" s="208"/>
      <c r="N60" s="208"/>
      <c r="O60" s="92"/>
      <c r="P60" s="92" t="s">
        <v>103</v>
      </c>
      <c r="Q60" s="92"/>
      <c r="R60" s="92"/>
      <c r="S60" s="208" t="str">
        <f>IF(BVRTEMP!D54=0,"NP",BVRTEMP!D54)</f>
        <v>NP</v>
      </c>
      <c r="T60" s="208"/>
      <c r="U60" s="208"/>
      <c r="V60" s="208"/>
      <c r="W60" s="208"/>
      <c r="X60" s="208"/>
      <c r="Y60" s="208"/>
      <c r="Z60" s="92" t="s">
        <v>104</v>
      </c>
      <c r="AA60" s="92"/>
      <c r="AB60" s="220" t="str">
        <f>IF(BVRTEMP!D55=0,"NP",BVRTEMP!D55)</f>
        <v>NP</v>
      </c>
      <c r="AC60" s="220"/>
      <c r="AD60" s="220"/>
      <c r="AE60" s="221"/>
      <c r="AF60" s="139"/>
    </row>
    <row r="61" spans="1:48" ht="3.6" customHeight="1" x14ac:dyDescent="0.2">
      <c r="A61" s="48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49"/>
      <c r="N61" s="49"/>
      <c r="O61" s="38"/>
      <c r="P61" s="38"/>
      <c r="Q61" s="100"/>
      <c r="R61" s="101"/>
      <c r="S61" s="101"/>
      <c r="T61" s="101"/>
      <c r="U61" s="114"/>
      <c r="V61" s="114"/>
      <c r="W61" s="114"/>
      <c r="X61" s="114"/>
      <c r="Y61" s="114"/>
      <c r="Z61" s="114"/>
      <c r="AA61" s="114"/>
      <c r="AB61" s="140"/>
      <c r="AC61" s="140"/>
      <c r="AD61" s="140"/>
      <c r="AE61" s="138"/>
      <c r="AF61" s="79"/>
    </row>
    <row r="62" spans="1:48" ht="11.45" customHeight="1" x14ac:dyDescent="0.2">
      <c r="A62" s="40" t="s">
        <v>107</v>
      </c>
      <c r="B62" s="40"/>
      <c r="C62" s="40"/>
      <c r="D62" s="40"/>
      <c r="E62" s="51" t="str">
        <f>IF(BVRTEMP!D56="YES","X","")</f>
        <v/>
      </c>
      <c r="F62" s="40" t="s">
        <v>99</v>
      </c>
      <c r="G62" s="40"/>
      <c r="H62" s="40"/>
      <c r="I62" s="51" t="str">
        <f>IF(BVRTEMP!D56="NONE","X","")</f>
        <v/>
      </c>
      <c r="J62" s="40" t="s">
        <v>100</v>
      </c>
      <c r="K62" s="40"/>
      <c r="L62" s="40"/>
      <c r="M62" s="40"/>
      <c r="N62" s="50"/>
      <c r="O62" s="38"/>
      <c r="P62" s="38"/>
      <c r="Q62" s="100"/>
      <c r="R62" s="101"/>
      <c r="S62" s="101"/>
      <c r="T62" s="101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95"/>
      <c r="AF62" s="79"/>
    </row>
    <row r="63" spans="1:48" ht="11.4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50"/>
      <c r="O63" s="38"/>
      <c r="P63" s="38"/>
      <c r="Q63" s="100"/>
      <c r="R63" s="101"/>
      <c r="S63" s="101"/>
      <c r="T63" s="101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95"/>
      <c r="AF63" s="79"/>
    </row>
    <row r="64" spans="1:48" ht="11.45" customHeight="1" x14ac:dyDescent="0.2">
      <c r="A64" s="64" t="s">
        <v>108</v>
      </c>
      <c r="B64" s="64"/>
      <c r="C64" s="48"/>
      <c r="D64" s="40"/>
      <c r="E64" s="51" t="str">
        <f>IF(BVRTEMP!D57&gt;0,"X","")</f>
        <v/>
      </c>
      <c r="F64" s="40" t="s">
        <v>109</v>
      </c>
      <c r="G64" s="40"/>
      <c r="H64" s="65">
        <f>BVRTEMP!D57</f>
        <v>0</v>
      </c>
      <c r="I64" s="51" t="str">
        <f>IF(BVRTEMP!D59&gt;0,"X","")</f>
        <v/>
      </c>
      <c r="J64" s="40" t="s">
        <v>110</v>
      </c>
      <c r="K64" s="40"/>
      <c r="L64" s="194"/>
      <c r="M64" s="194"/>
      <c r="N64" s="194"/>
      <c r="O64" s="40"/>
      <c r="P64" s="222" t="str">
        <f>IF(BVRTEMP!D56="NONE","X","")</f>
        <v/>
      </c>
      <c r="Q64" s="223"/>
      <c r="R64" s="40" t="s">
        <v>100</v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126"/>
      <c r="AF64" s="37"/>
    </row>
    <row r="65" spans="1:37" ht="11.45" customHeight="1" x14ac:dyDescent="0.2">
      <c r="A65" s="48"/>
      <c r="B65" s="40"/>
      <c r="C65" s="40"/>
      <c r="D65" s="40"/>
      <c r="E65" s="51" t="str">
        <f>IF(BVRTEMP!D58&gt;0,"X","")</f>
        <v/>
      </c>
      <c r="F65" s="40" t="s">
        <v>111</v>
      </c>
      <c r="G65" s="40"/>
      <c r="H65" s="65"/>
      <c r="I65" s="51" t="str">
        <f>IF(BVRTEMP!D60&gt;0,"X","")</f>
        <v/>
      </c>
      <c r="J65" s="40" t="s">
        <v>112</v>
      </c>
      <c r="K65" s="40"/>
      <c r="L65" s="44"/>
      <c r="M65" s="44"/>
      <c r="N65" s="44"/>
      <c r="O65" s="40"/>
      <c r="P65" s="224"/>
      <c r="Q65" s="225"/>
      <c r="R65" s="40" t="s">
        <v>113</v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126"/>
      <c r="AF65" s="37"/>
    </row>
    <row r="66" spans="1:37" ht="11.45" customHeight="1" x14ac:dyDescent="0.2">
      <c r="A66" s="59"/>
      <c r="B66" s="60"/>
      <c r="C66" s="60"/>
      <c r="D66" s="60"/>
      <c r="E66" s="60"/>
      <c r="F66" s="60"/>
      <c r="G66" s="60"/>
      <c r="H66" s="60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139"/>
      <c r="AI66" s="142"/>
    </row>
    <row r="67" spans="1:37" ht="3" customHeight="1" x14ac:dyDescent="0.2">
      <c r="A67" s="143"/>
      <c r="B67" s="143"/>
      <c r="C67" s="143"/>
      <c r="D67" s="143"/>
      <c r="E67" s="143"/>
      <c r="F67" s="143"/>
      <c r="G67" s="143"/>
      <c r="H67" s="14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39"/>
      <c r="AI67" s="142"/>
    </row>
    <row r="68" spans="1:37" ht="11.45" customHeight="1" x14ac:dyDescent="0.2">
      <c r="A68" s="144"/>
      <c r="E68" s="36" t="s">
        <v>114</v>
      </c>
      <c r="I68" s="154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169"/>
      <c r="AC68" s="169"/>
      <c r="AD68" s="169"/>
      <c r="AE68" s="169"/>
      <c r="AF68" s="170"/>
      <c r="AI68" s="142"/>
    </row>
    <row r="69" spans="1:37" ht="11.45" customHeight="1" x14ac:dyDescent="0.2">
      <c r="A69" s="144"/>
      <c r="E69" s="36" t="s">
        <v>115</v>
      </c>
      <c r="J69" s="155"/>
      <c r="K69" s="155"/>
      <c r="L69" s="155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69"/>
      <c r="AC69" s="169"/>
      <c r="AD69" s="169"/>
      <c r="AE69" s="169"/>
      <c r="AF69" s="170"/>
      <c r="AI69" s="142"/>
    </row>
    <row r="70" spans="1:37" ht="11.45" customHeight="1" x14ac:dyDescent="0.2">
      <c r="A70" s="144"/>
      <c r="E70" s="36" t="s">
        <v>116</v>
      </c>
      <c r="J70" s="157"/>
      <c r="K70" s="157"/>
      <c r="L70" s="157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71"/>
      <c r="AC70" s="171"/>
      <c r="AD70" s="171"/>
      <c r="AE70" s="171"/>
      <c r="AF70" s="170"/>
      <c r="AI70" s="142"/>
    </row>
    <row r="71" spans="1:37" ht="11.45" customHeight="1" x14ac:dyDescent="0.2">
      <c r="A71" s="144"/>
      <c r="L71" s="124"/>
      <c r="M71" s="124"/>
      <c r="N71" s="124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172"/>
      <c r="AI71" s="142"/>
    </row>
    <row r="72" spans="1:37" ht="5.25" customHeight="1" x14ac:dyDescent="0.2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73"/>
      <c r="AI72" s="142"/>
    </row>
    <row r="73" spans="1:37" ht="4.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38"/>
      <c r="P73" s="38"/>
      <c r="Q73" s="100"/>
      <c r="R73" s="100"/>
      <c r="S73" s="100"/>
      <c r="T73" s="100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9"/>
      <c r="AI73" s="179"/>
      <c r="AJ73" s="124"/>
      <c r="AK73" s="124"/>
    </row>
    <row r="74" spans="1:37" ht="12.2" customHeight="1" x14ac:dyDescent="0.2">
      <c r="A74" s="146" t="s">
        <v>117</v>
      </c>
      <c r="B74" s="147"/>
      <c r="C74" s="147"/>
      <c r="D74" s="147"/>
      <c r="E74" s="147"/>
      <c r="F74" s="147"/>
      <c r="G74" s="147"/>
      <c r="H74" s="147"/>
      <c r="I74" s="90"/>
      <c r="J74" s="90"/>
      <c r="K74" s="90"/>
      <c r="L74" s="90"/>
      <c r="M74" s="90"/>
      <c r="N74" s="90"/>
      <c r="O74" s="86"/>
      <c r="P74" s="86"/>
      <c r="Q74" s="165"/>
      <c r="R74" s="165"/>
      <c r="S74" s="165"/>
      <c r="T74" s="165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38"/>
      <c r="AF74" s="79"/>
      <c r="AI74" s="180"/>
      <c r="AJ74" s="124"/>
      <c r="AK74" s="124"/>
    </row>
    <row r="75" spans="1:37" ht="12.2" customHeight="1" x14ac:dyDescent="0.2">
      <c r="A75" s="229" t="s">
        <v>118</v>
      </c>
      <c r="B75" s="229"/>
      <c r="C75" s="229"/>
      <c r="D75" s="229"/>
      <c r="E75" s="229"/>
      <c r="F75" s="229"/>
      <c r="G75" s="229"/>
      <c r="H75" s="229"/>
      <c r="I75" s="229"/>
      <c r="J75" s="50"/>
      <c r="K75" s="189" t="str">
        <f>IF(BVRTEMP!D62=0,"",BVRTEMP!D62)</f>
        <v/>
      </c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217"/>
      <c r="AF75" s="78"/>
      <c r="AI75" s="180"/>
      <c r="AJ75" s="124"/>
      <c r="AK75" s="124"/>
    </row>
    <row r="76" spans="1:37" ht="12.2" customHeight="1" x14ac:dyDescent="0.2">
      <c r="A76" s="55" t="s">
        <v>119</v>
      </c>
      <c r="B76" s="50"/>
      <c r="C76" s="50"/>
      <c r="D76" s="50"/>
      <c r="E76" s="50"/>
      <c r="F76" s="50"/>
      <c r="G76" s="50"/>
      <c r="H76" s="50"/>
      <c r="I76" s="218">
        <f>J19</f>
        <v>0</v>
      </c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9"/>
      <c r="AF76" s="122"/>
      <c r="AI76" s="180"/>
      <c r="AJ76" s="124"/>
      <c r="AK76" s="124"/>
    </row>
    <row r="77" spans="1:37" ht="12.2" customHeight="1" x14ac:dyDescent="0.2">
      <c r="A77" s="55"/>
      <c r="B77" s="51" t="str">
        <f>IF(BVRTEMP!D64="OWNED","X","")</f>
        <v>X</v>
      </c>
      <c r="C77" s="50" t="s">
        <v>120</v>
      </c>
      <c r="D77" s="50"/>
      <c r="E77" s="51" t="str">
        <f>IF(BVRTEMP!D64="RENTED","X","")</f>
        <v/>
      </c>
      <c r="F77" s="50" t="s">
        <v>121</v>
      </c>
      <c r="G77" s="50"/>
      <c r="H77" s="50"/>
      <c r="I77" s="230" t="str">
        <f>IF(E77="X",BVRTEMP!D65,"")</f>
        <v/>
      </c>
      <c r="J77" s="230"/>
      <c r="K77" s="230"/>
      <c r="L77" s="230"/>
      <c r="M77" s="230"/>
      <c r="N77" s="46"/>
      <c r="O77" s="38"/>
      <c r="P77" s="38"/>
      <c r="Q77" s="166" t="s">
        <v>122</v>
      </c>
      <c r="R77" s="166"/>
      <c r="S77" s="166"/>
      <c r="T77" s="166"/>
      <c r="U77" s="230" t="str">
        <f>IF(E77="X",BVRTEMP!D66,"")</f>
        <v/>
      </c>
      <c r="V77" s="230"/>
      <c r="W77" s="230"/>
      <c r="X77" s="230"/>
      <c r="Y77" s="230"/>
      <c r="Z77" s="230"/>
      <c r="AA77" s="230"/>
      <c r="AB77" s="230"/>
      <c r="AC77" s="230"/>
      <c r="AD77" s="230"/>
      <c r="AE77" s="237"/>
      <c r="AF77" s="44"/>
      <c r="AI77" s="180"/>
      <c r="AJ77" s="124"/>
      <c r="AK77" s="124"/>
    </row>
    <row r="78" spans="1:37" ht="3" customHeight="1" x14ac:dyDescent="0.2">
      <c r="A78" s="55"/>
      <c r="B78" s="50"/>
      <c r="C78" s="50"/>
      <c r="D78" s="50"/>
      <c r="E78" s="50"/>
      <c r="F78" s="50"/>
      <c r="G78" s="50"/>
      <c r="H78" s="50"/>
      <c r="I78" s="46"/>
      <c r="J78" s="46"/>
      <c r="K78" s="46"/>
      <c r="L78" s="46"/>
      <c r="M78" s="46"/>
      <c r="N78" s="46"/>
      <c r="O78" s="38"/>
      <c r="P78" s="38"/>
      <c r="Q78" s="166"/>
      <c r="R78" s="166"/>
      <c r="S78" s="166"/>
      <c r="T78" s="16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174"/>
      <c r="AF78" s="44"/>
      <c r="AI78" s="180"/>
      <c r="AJ78" s="124"/>
      <c r="AK78" s="124"/>
    </row>
    <row r="79" spans="1:37" ht="12.2" customHeight="1" x14ac:dyDescent="0.2">
      <c r="A79" s="48" t="s">
        <v>123</v>
      </c>
      <c r="B79" s="40"/>
      <c r="C79" s="40"/>
      <c r="D79" s="40"/>
      <c r="E79" s="40"/>
      <c r="F79" s="40"/>
      <c r="G79" s="40"/>
      <c r="H79" s="40"/>
      <c r="I79" s="91"/>
      <c r="J79" s="40" t="s">
        <v>124</v>
      </c>
      <c r="K79" s="40"/>
      <c r="L79" s="40"/>
      <c r="M79" s="40"/>
      <c r="N79" s="40"/>
      <c r="O79" s="38"/>
      <c r="P79" s="38"/>
      <c r="Q79" s="166" t="s">
        <v>125</v>
      </c>
      <c r="R79" s="166"/>
      <c r="S79" s="166"/>
      <c r="T79" s="166"/>
      <c r="U79" s="40"/>
      <c r="V79" s="91"/>
      <c r="W79" s="40" t="s">
        <v>26</v>
      </c>
      <c r="X79" s="40"/>
      <c r="Y79" s="91"/>
      <c r="Z79" s="40" t="s">
        <v>27</v>
      </c>
      <c r="AA79" s="40"/>
      <c r="AB79" s="189"/>
      <c r="AC79" s="189"/>
      <c r="AD79" s="189"/>
      <c r="AE79" s="40"/>
      <c r="AF79" s="78"/>
      <c r="AI79" s="180"/>
      <c r="AJ79" s="124"/>
      <c r="AK79" s="124"/>
    </row>
    <row r="80" spans="1:37" ht="6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38"/>
      <c r="P80" s="38"/>
      <c r="Q80" s="166"/>
      <c r="R80" s="166"/>
      <c r="S80" s="166"/>
      <c r="T80" s="166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78"/>
      <c r="AI80" s="181"/>
    </row>
    <row r="81" spans="1:37" ht="3.6" hidden="1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I81" s="142"/>
    </row>
    <row r="82" spans="1:37" ht="12.2" customHeight="1" x14ac:dyDescent="0.2">
      <c r="A82" s="61" t="s">
        <v>126</v>
      </c>
      <c r="B82" s="62"/>
      <c r="C82" s="62"/>
      <c r="D82" s="62"/>
      <c r="E82" s="62"/>
      <c r="F82" s="62"/>
      <c r="G82" s="62"/>
      <c r="H82" s="62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175"/>
      <c r="AF82" s="37"/>
      <c r="AI82" s="142"/>
    </row>
    <row r="83" spans="1:37" ht="12.75" x14ac:dyDescent="0.2">
      <c r="A83" s="235">
        <f>BVRTEMP!A68</f>
        <v>0</v>
      </c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176"/>
    </row>
    <row r="84" spans="1:37" ht="21.75" customHeight="1" x14ac:dyDescent="0.2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176"/>
    </row>
    <row r="85" spans="1:37" ht="18" customHeight="1" x14ac:dyDescent="0.2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176"/>
      <c r="AK85" s="36" t="s">
        <v>127</v>
      </c>
    </row>
    <row r="86" spans="1:37" ht="17.25" customHeight="1" x14ac:dyDescent="0.2">
      <c r="A86" s="236"/>
      <c r="B86" s="236"/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176"/>
    </row>
    <row r="87" spans="1:37" ht="11.45" customHeight="1" x14ac:dyDescent="0.2">
      <c r="A87" s="148" t="s">
        <v>128</v>
      </c>
      <c r="B87" s="149"/>
      <c r="C87" s="149"/>
      <c r="D87" s="149"/>
      <c r="E87" s="149"/>
      <c r="F87" s="149"/>
      <c r="G87" s="149"/>
      <c r="H87" s="149"/>
      <c r="I87" s="159" t="s">
        <v>129</v>
      </c>
      <c r="J87" s="83"/>
      <c r="K87" s="83"/>
      <c r="L87" s="83"/>
      <c r="M87" s="83"/>
      <c r="N87" s="83"/>
      <c r="O87" s="83"/>
      <c r="P87" s="160"/>
      <c r="Q87" s="83" t="s">
        <v>130</v>
      </c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160"/>
      <c r="AF87" s="37"/>
    </row>
    <row r="88" spans="1:37" ht="12.75" x14ac:dyDescent="0.2">
      <c r="A88" s="238">
        <f>BVRTEMP!C77</f>
        <v>0</v>
      </c>
      <c r="B88" s="238"/>
      <c r="C88" s="238"/>
      <c r="D88" s="238"/>
      <c r="E88" s="238"/>
      <c r="F88" s="238"/>
      <c r="G88" s="238"/>
      <c r="H88" s="238"/>
      <c r="I88" s="239">
        <f>BVRTEMP!C78</f>
        <v>0</v>
      </c>
      <c r="J88" s="240"/>
      <c r="K88" s="240"/>
      <c r="L88" s="240"/>
      <c r="M88" s="240"/>
      <c r="N88" s="240"/>
      <c r="O88" s="240"/>
      <c r="P88" s="241"/>
      <c r="Q88" s="242">
        <f>BVRTEMP!C79</f>
        <v>0</v>
      </c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161"/>
    </row>
    <row r="89" spans="1:37" ht="12.75" x14ac:dyDescent="0.2">
      <c r="A89" s="234">
        <f>BVRTEMP!C80</f>
        <v>0</v>
      </c>
      <c r="B89" s="234"/>
      <c r="C89" s="234"/>
      <c r="D89" s="234"/>
      <c r="E89" s="234"/>
      <c r="F89" s="234"/>
      <c r="G89" s="234"/>
      <c r="H89" s="234"/>
      <c r="I89" s="231">
        <f>BVRTEMP!C81</f>
        <v>0</v>
      </c>
      <c r="J89" s="232"/>
      <c r="K89" s="232"/>
      <c r="L89" s="232"/>
      <c r="M89" s="232"/>
      <c r="N89" s="232"/>
      <c r="O89" s="232"/>
      <c r="P89" s="233"/>
      <c r="Q89" s="232">
        <f>BVRTEMP!C82</f>
        <v>0</v>
      </c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3"/>
      <c r="AF89" s="161"/>
    </row>
    <row r="90" spans="1:37" ht="12.75" x14ac:dyDescent="0.2">
      <c r="A90" s="234">
        <f>BVRTEMP!C83</f>
        <v>0</v>
      </c>
      <c r="B90" s="234"/>
      <c r="C90" s="234"/>
      <c r="D90" s="234"/>
      <c r="E90" s="234"/>
      <c r="F90" s="234"/>
      <c r="G90" s="234"/>
      <c r="H90" s="234"/>
      <c r="I90" s="231">
        <f>BVRTEMP!C84</f>
        <v>0</v>
      </c>
      <c r="J90" s="232"/>
      <c r="K90" s="232"/>
      <c r="L90" s="232"/>
      <c r="M90" s="232"/>
      <c r="N90" s="232"/>
      <c r="O90" s="232"/>
      <c r="P90" s="233"/>
      <c r="Q90" s="232">
        <f>BVRTEMP!C85</f>
        <v>0</v>
      </c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3"/>
      <c r="AF90" s="161"/>
    </row>
    <row r="91" spans="1:37" ht="11.45" customHeight="1" x14ac:dyDescent="0.2">
      <c r="A91" s="234">
        <f>BVRTEMP!C86</f>
        <v>0</v>
      </c>
      <c r="B91" s="234"/>
      <c r="C91" s="234"/>
      <c r="D91" s="234"/>
      <c r="E91" s="234"/>
      <c r="F91" s="234"/>
      <c r="G91" s="234"/>
      <c r="H91" s="234"/>
      <c r="I91" s="231">
        <f>BVRTEMP!C87</f>
        <v>0</v>
      </c>
      <c r="J91" s="232"/>
      <c r="K91" s="232"/>
      <c r="L91" s="232"/>
      <c r="M91" s="232"/>
      <c r="N91" s="232"/>
      <c r="O91" s="232"/>
      <c r="P91" s="233"/>
      <c r="Q91" s="232">
        <f>BVRTEMP!C88</f>
        <v>0</v>
      </c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3"/>
      <c r="AF91" s="161"/>
    </row>
    <row r="92" spans="1:37" ht="11.45" customHeight="1" x14ac:dyDescent="0.2">
      <c r="A92" s="230">
        <f>BVRTEMP!C89</f>
        <v>0</v>
      </c>
      <c r="B92" s="230"/>
      <c r="C92" s="230"/>
      <c r="D92" s="230"/>
      <c r="E92" s="230"/>
      <c r="F92" s="230"/>
      <c r="G92" s="230"/>
      <c r="H92" s="230"/>
      <c r="I92" s="231">
        <f>BVRTEMP!C90</f>
        <v>0</v>
      </c>
      <c r="J92" s="232"/>
      <c r="K92" s="232"/>
      <c r="L92" s="232"/>
      <c r="M92" s="232"/>
      <c r="N92" s="232"/>
      <c r="O92" s="232"/>
      <c r="P92" s="233"/>
      <c r="Q92" s="232">
        <f>BVRTEMP!C91</f>
        <v>0</v>
      </c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3"/>
      <c r="AF92" s="161"/>
    </row>
    <row r="93" spans="1:37" ht="3.6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7" ht="12.2" customHeight="1" x14ac:dyDescent="0.2">
      <c r="A94" s="61" t="s">
        <v>131</v>
      </c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162"/>
      <c r="N94" s="42"/>
      <c r="O94" s="42"/>
      <c r="P94" s="42"/>
      <c r="Q94" s="167" t="s">
        <v>132</v>
      </c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77"/>
      <c r="AF94" s="178"/>
    </row>
    <row r="95" spans="1:37" ht="12.2" customHeight="1" x14ac:dyDescent="0.2">
      <c r="A95" s="243" t="str">
        <f>CONCATENATE(BVRTEMP!C93,"/ CCSI")</f>
        <v>/ CCSI</v>
      </c>
      <c r="B95" s="243"/>
      <c r="C95" s="243"/>
      <c r="D95" s="243"/>
      <c r="E95" s="243"/>
      <c r="F95" s="243"/>
      <c r="G95" s="243"/>
      <c r="H95" s="243"/>
      <c r="I95" s="243"/>
      <c r="J95" s="46"/>
      <c r="K95" s="46"/>
      <c r="L95" s="46"/>
      <c r="M95" s="163"/>
      <c r="N95" s="42"/>
      <c r="O95" s="42"/>
      <c r="P95" s="42"/>
      <c r="Q95" s="41"/>
      <c r="R95" s="151"/>
      <c r="S95" s="151"/>
      <c r="T95" s="151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126"/>
      <c r="AF95" s="37"/>
    </row>
    <row r="96" spans="1:37" ht="12.2" customHeight="1" x14ac:dyDescent="0.2">
      <c r="A96" s="193" t="s">
        <v>133</v>
      </c>
      <c r="B96" s="193"/>
      <c r="C96" s="193"/>
      <c r="D96" s="193"/>
      <c r="E96" s="193"/>
      <c r="F96" s="193"/>
      <c r="G96" s="193"/>
      <c r="H96" s="193"/>
      <c r="I96" s="193"/>
      <c r="J96" s="46"/>
      <c r="K96" s="46"/>
      <c r="L96" s="46"/>
      <c r="M96" s="163"/>
      <c r="N96" s="42"/>
      <c r="O96" s="42"/>
      <c r="P96" s="42"/>
      <c r="Q96" s="41" t="s">
        <v>134</v>
      </c>
      <c r="R96" s="151"/>
      <c r="S96" s="151"/>
      <c r="T96" s="151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126"/>
      <c r="AF96" s="37"/>
    </row>
    <row r="97" spans="1:32" ht="3.6" customHeight="1" x14ac:dyDescent="0.2">
      <c r="A97" s="4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63"/>
      <c r="N97" s="42"/>
      <c r="O97" s="42"/>
      <c r="P97" s="42"/>
      <c r="Q97" s="41"/>
      <c r="R97" s="151"/>
      <c r="S97" s="151"/>
      <c r="T97" s="151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126"/>
      <c r="AF97" s="37"/>
    </row>
    <row r="98" spans="1:32" ht="12.2" customHeight="1" x14ac:dyDescent="0.2">
      <c r="A98" s="41" t="s">
        <v>135</v>
      </c>
      <c r="B98" s="151"/>
      <c r="C98" s="151"/>
      <c r="D98" s="151"/>
      <c r="E98" s="151"/>
      <c r="F98" s="151"/>
      <c r="G98" s="151"/>
      <c r="H98" s="151"/>
      <c r="I98" s="37"/>
      <c r="J98" s="37"/>
      <c r="K98" s="37"/>
      <c r="L98" s="37"/>
      <c r="M98" s="126"/>
      <c r="N98" s="40"/>
      <c r="O98" s="40"/>
      <c r="P98" s="40"/>
      <c r="Q98" s="41" t="s">
        <v>136</v>
      </c>
      <c r="R98" s="151"/>
      <c r="S98" s="151"/>
      <c r="T98" s="151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126"/>
      <c r="AF98" s="37"/>
    </row>
    <row r="99" spans="1:32" ht="31.5" customHeight="1" x14ac:dyDescent="0.2">
      <c r="A99" s="244" t="s">
        <v>137</v>
      </c>
      <c r="B99" s="245"/>
      <c r="C99" s="245"/>
      <c r="D99" s="245"/>
      <c r="E99" s="245"/>
      <c r="F99" s="245"/>
      <c r="G99" s="245"/>
      <c r="H99" s="245"/>
      <c r="I99" s="245"/>
      <c r="J99" s="164"/>
      <c r="K99" s="164"/>
      <c r="L99" s="164"/>
      <c r="M99" s="126"/>
      <c r="N99" s="40"/>
      <c r="O99" s="40"/>
      <c r="P99" s="40"/>
      <c r="Q99" s="41" t="s">
        <v>138</v>
      </c>
      <c r="R99" s="151"/>
      <c r="S99" s="151"/>
      <c r="T99" s="151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126"/>
      <c r="AF99" s="37"/>
    </row>
    <row r="100" spans="1:32" ht="12.2" customHeight="1" x14ac:dyDescent="0.2">
      <c r="A100" s="246" t="s">
        <v>138</v>
      </c>
      <c r="B100" s="246"/>
      <c r="C100" s="246"/>
      <c r="D100" s="246"/>
      <c r="E100" s="246"/>
      <c r="F100" s="246"/>
      <c r="G100" s="246"/>
      <c r="H100" s="246"/>
      <c r="I100" s="246"/>
      <c r="J100" s="150"/>
      <c r="K100" s="150"/>
      <c r="L100" s="150"/>
      <c r="M100" s="128"/>
      <c r="N100" s="40"/>
      <c r="O100" s="40"/>
      <c r="P100" s="40"/>
      <c r="Q100" s="59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128"/>
      <c r="AF100" s="37"/>
    </row>
    <row r="101" spans="1:32" ht="3.6" customHeight="1" x14ac:dyDescent="0.2"/>
    <row r="102" spans="1:32" ht="12.75" x14ac:dyDescent="0.2">
      <c r="A102" s="247" t="s">
        <v>139</v>
      </c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152"/>
    </row>
    <row r="103" spans="1:32" ht="12.2" customHeight="1" x14ac:dyDescent="0.2">
      <c r="A103" s="247"/>
      <c r="B103" s="247"/>
      <c r="C103" s="247"/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152"/>
    </row>
    <row r="104" spans="1:32" ht="12.2" customHeight="1" x14ac:dyDescent="0.2">
      <c r="A104" s="247"/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  <c r="AD104" s="247"/>
      <c r="AE104" s="247"/>
      <c r="AF104" s="152"/>
    </row>
    <row r="105" spans="1:32" ht="12.2" customHeight="1" x14ac:dyDescent="0.2">
      <c r="A105" s="247"/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  <c r="AD105" s="247"/>
      <c r="AE105" s="247"/>
      <c r="AF105" s="152"/>
    </row>
    <row r="106" spans="1:32" ht="12.2" customHeight="1" x14ac:dyDescent="0.2">
      <c r="A106" s="247"/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152"/>
    </row>
    <row r="107" spans="1:32" ht="12.2" customHeight="1" x14ac:dyDescent="0.2">
      <c r="A107" s="247"/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152"/>
    </row>
    <row r="108" spans="1:32" ht="12.2" customHeight="1" x14ac:dyDescent="0.2">
      <c r="A108" s="24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  <c r="AD108" s="247"/>
      <c r="AE108" s="247"/>
      <c r="AF108" s="152"/>
    </row>
    <row r="109" spans="1:32" ht="12.2" customHeight="1" x14ac:dyDescent="0.2">
      <c r="A109" s="247"/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152"/>
    </row>
    <row r="110" spans="1:32" ht="12.2" customHeight="1" x14ac:dyDescent="0.2">
      <c r="A110" s="247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152"/>
    </row>
    <row r="111" spans="1:32" ht="12.2" customHeight="1" x14ac:dyDescent="0.2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152"/>
    </row>
    <row r="112" spans="1:32" ht="12.2" customHeight="1" x14ac:dyDescent="0.2">
      <c r="A112" s="247"/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152"/>
    </row>
    <row r="113" spans="1:32" ht="12.2" customHeight="1" x14ac:dyDescent="0.2">
      <c r="A113" s="247"/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152"/>
    </row>
    <row r="114" spans="1:32" ht="12.2" customHeight="1" x14ac:dyDescent="0.2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152"/>
    </row>
    <row r="115" spans="1:32" ht="12.2" customHeight="1" x14ac:dyDescent="0.2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152"/>
    </row>
    <row r="116" spans="1:32" ht="12.2" customHeight="1" x14ac:dyDescent="0.2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152"/>
    </row>
    <row r="117" spans="1:32" ht="12.2" customHeight="1" x14ac:dyDescent="0.2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152"/>
    </row>
    <row r="118" spans="1:32" ht="12.2" customHeight="1" x14ac:dyDescent="0.2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152"/>
    </row>
    <row r="119" spans="1:32" ht="334.5" customHeight="1" x14ac:dyDescent="0.2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152"/>
    </row>
  </sheetData>
  <sheetProtection password="EC94" sheet="1" objects="1" scenarios="1"/>
  <mergeCells count="71">
    <mergeCell ref="A95:I95"/>
    <mergeCell ref="A96:I96"/>
    <mergeCell ref="A99:I99"/>
    <mergeCell ref="A100:I100"/>
    <mergeCell ref="A102:AE119"/>
    <mergeCell ref="A83:AE86"/>
    <mergeCell ref="A91:H91"/>
    <mergeCell ref="I91:P91"/>
    <mergeCell ref="Q91:AE91"/>
    <mergeCell ref="I77:M77"/>
    <mergeCell ref="U77:AE77"/>
    <mergeCell ref="AB79:AD79"/>
    <mergeCell ref="A88:H88"/>
    <mergeCell ref="I88:P88"/>
    <mergeCell ref="Q88:AE88"/>
    <mergeCell ref="A92:H92"/>
    <mergeCell ref="I92:P92"/>
    <mergeCell ref="Q92:AE92"/>
    <mergeCell ref="A89:H89"/>
    <mergeCell ref="I89:P89"/>
    <mergeCell ref="Q89:AE89"/>
    <mergeCell ref="A90:H90"/>
    <mergeCell ref="I90:P90"/>
    <mergeCell ref="Q90:AE90"/>
    <mergeCell ref="S58:Y58"/>
    <mergeCell ref="AB58:AE58"/>
    <mergeCell ref="K75:AE75"/>
    <mergeCell ref="I76:AE76"/>
    <mergeCell ref="I60:N60"/>
    <mergeCell ref="S60:Y60"/>
    <mergeCell ref="AB60:AE60"/>
    <mergeCell ref="L64:N64"/>
    <mergeCell ref="P64:Q64"/>
    <mergeCell ref="P65:Q65"/>
    <mergeCell ref="I66:AE66"/>
    <mergeCell ref="J68:AA68"/>
    <mergeCell ref="O71:AE71"/>
    <mergeCell ref="A75:I75"/>
    <mergeCell ref="AB22:AE22"/>
    <mergeCell ref="A28:M28"/>
    <mergeCell ref="A29:M29"/>
    <mergeCell ref="D30:N30"/>
    <mergeCell ref="I59:N59"/>
    <mergeCell ref="S59:Y59"/>
    <mergeCell ref="AB59:AE59"/>
    <mergeCell ref="I35:K35"/>
    <mergeCell ref="I37:K37"/>
    <mergeCell ref="S37:AD37"/>
    <mergeCell ref="I39:K39"/>
    <mergeCell ref="I42:M42"/>
    <mergeCell ref="A46:M46"/>
    <mergeCell ref="B52:H52"/>
    <mergeCell ref="I53:M53"/>
    <mergeCell ref="I58:N58"/>
    <mergeCell ref="D31:N31"/>
    <mergeCell ref="E8:N8"/>
    <mergeCell ref="E9:N9"/>
    <mergeCell ref="E10:N10"/>
    <mergeCell ref="A15:O15"/>
    <mergeCell ref="A16:M16"/>
    <mergeCell ref="A22:F22"/>
    <mergeCell ref="J19:P20"/>
    <mergeCell ref="A19:I20"/>
    <mergeCell ref="AB21:AE21"/>
    <mergeCell ref="A3:AE3"/>
    <mergeCell ref="A4:AE4"/>
    <mergeCell ref="A5:AE5"/>
    <mergeCell ref="E6:N6"/>
    <mergeCell ref="T6:AD6"/>
    <mergeCell ref="E7:N7"/>
    <mergeCell ref="T7:AD7"/>
  </mergeCells>
  <pageMargins left="0.79" right="0.2" top="0.17" bottom="0.12" header="0.17" footer="0.17"/>
  <pageSetup scale="5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abSelected="1" view="pageBreakPreview" zoomScale="130" zoomScaleNormal="100" zoomScaleSheetLayoutView="130" workbookViewId="0">
      <selection activeCell="C5" sqref="C5:G5"/>
    </sheetView>
  </sheetViews>
  <sheetFormatPr defaultRowHeight="12.75" x14ac:dyDescent="0.2"/>
  <cols>
    <col min="1" max="1" width="9.140625" style="1"/>
    <col min="2" max="2" width="8.140625" style="1" customWidth="1"/>
    <col min="3" max="3" width="8.7109375" style="1" customWidth="1"/>
    <col min="4" max="4" width="12" style="1" customWidth="1"/>
    <col min="5" max="5" width="9.140625" style="1"/>
    <col min="6" max="6" width="10.5703125" style="1" customWidth="1"/>
    <col min="7" max="7" width="7.140625" style="1" customWidth="1"/>
    <col min="8" max="8" width="9.140625" style="1"/>
    <col min="9" max="19" width="9.140625" style="1" hidden="1" customWidth="1"/>
    <col min="20" max="20" width="9.140625" style="1"/>
    <col min="21" max="21" width="0.5703125" style="1" customWidth="1"/>
    <col min="22" max="23" width="9.140625" style="1" hidden="1" customWidth="1"/>
    <col min="24" max="16384" width="9.140625" style="1"/>
  </cols>
  <sheetData>
    <row r="1" spans="1:20" ht="13.5" x14ac:dyDescent="0.2">
      <c r="A1" s="249" t="s">
        <v>140</v>
      </c>
      <c r="B1" s="250"/>
      <c r="C1" s="250"/>
      <c r="D1" s="250"/>
      <c r="E1" s="250"/>
      <c r="F1" s="250"/>
      <c r="G1" s="251"/>
    </row>
    <row r="2" spans="1:20" ht="13.5" x14ac:dyDescent="0.2">
      <c r="A2" s="252" t="s">
        <v>141</v>
      </c>
      <c r="B2" s="253"/>
      <c r="C2" s="253"/>
      <c r="D2" s="182"/>
      <c r="E2" s="182"/>
      <c r="F2" s="254"/>
      <c r="G2" s="255"/>
    </row>
    <row r="3" spans="1:20" ht="13.5" x14ac:dyDescent="0.2">
      <c r="A3" s="252" t="s">
        <v>142</v>
      </c>
      <c r="B3" s="253"/>
      <c r="C3" s="253"/>
      <c r="D3" s="256"/>
      <c r="E3" s="256"/>
      <c r="F3" s="256"/>
      <c r="G3" s="256"/>
    </row>
    <row r="4" spans="1:20" ht="13.5" x14ac:dyDescent="0.2">
      <c r="A4" s="2" t="s">
        <v>143</v>
      </c>
      <c r="B4" s="3"/>
      <c r="C4" s="4"/>
      <c r="D4" s="257"/>
      <c r="E4" s="257"/>
      <c r="F4" s="257"/>
      <c r="G4" s="258"/>
    </row>
    <row r="5" spans="1:20" ht="15" x14ac:dyDescent="0.2">
      <c r="A5" s="5" t="s">
        <v>144</v>
      </c>
      <c r="B5" s="6"/>
      <c r="C5" s="259"/>
      <c r="D5" s="260"/>
      <c r="E5" s="260"/>
      <c r="F5" s="260"/>
      <c r="G5" s="260"/>
    </row>
    <row r="6" spans="1:20" ht="15" x14ac:dyDescent="0.2">
      <c r="A6" s="7" t="s">
        <v>145</v>
      </c>
      <c r="B6" s="8"/>
      <c r="C6" s="183" t="s">
        <v>146</v>
      </c>
      <c r="D6" s="184">
        <v>2</v>
      </c>
      <c r="E6" s="184">
        <v>2018</v>
      </c>
      <c r="F6" s="261" t="s">
        <v>147</v>
      </c>
      <c r="G6" s="262"/>
      <c r="H6" s="302" t="s">
        <v>148</v>
      </c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</row>
    <row r="7" spans="1:20" ht="21.95" customHeight="1" x14ac:dyDescent="0.2">
      <c r="A7" s="9" t="s">
        <v>149</v>
      </c>
      <c r="B7" s="10"/>
      <c r="C7" s="10"/>
      <c r="D7" s="263"/>
      <c r="E7" s="263"/>
      <c r="F7" s="264"/>
      <c r="G7" s="264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</row>
    <row r="8" spans="1:20" ht="24" customHeight="1" x14ac:dyDescent="0.2">
      <c r="A8" s="9" t="s">
        <v>144</v>
      </c>
      <c r="B8" s="10"/>
      <c r="C8" s="10"/>
      <c r="D8" s="264"/>
      <c r="E8" s="264"/>
      <c r="F8" s="264"/>
      <c r="G8" s="264"/>
    </row>
    <row r="9" spans="1:20" x14ac:dyDescent="0.2">
      <c r="A9" s="9" t="s">
        <v>150</v>
      </c>
      <c r="B9" s="10"/>
      <c r="C9" s="10"/>
      <c r="D9" s="248"/>
      <c r="E9" s="248"/>
      <c r="F9" s="248"/>
      <c r="G9" s="248"/>
    </row>
    <row r="10" spans="1:20" x14ac:dyDescent="0.2">
      <c r="A10" s="9" t="s">
        <v>151</v>
      </c>
      <c r="B10" s="10"/>
      <c r="C10" s="10"/>
      <c r="D10" s="248"/>
      <c r="E10" s="248"/>
      <c r="F10" s="248"/>
      <c r="G10" s="248"/>
    </row>
    <row r="11" spans="1:20" x14ac:dyDescent="0.2">
      <c r="A11" s="9" t="s">
        <v>152</v>
      </c>
      <c r="B11" s="10"/>
      <c r="C11" s="10"/>
      <c r="D11" s="248"/>
      <c r="E11" s="248"/>
      <c r="F11" s="248"/>
      <c r="G11" s="248"/>
    </row>
    <row r="12" spans="1:20" x14ac:dyDescent="0.2">
      <c r="A12" s="9" t="s">
        <v>153</v>
      </c>
      <c r="B12" s="10"/>
      <c r="C12" s="10"/>
      <c r="D12" s="248"/>
      <c r="E12" s="248"/>
      <c r="F12" s="248"/>
      <c r="G12" s="248"/>
    </row>
    <row r="13" spans="1:20" x14ac:dyDescent="0.2">
      <c r="A13" s="11" t="str">
        <f>IF(D12="OTHERS","OTHERS?","-")</f>
        <v>-</v>
      </c>
      <c r="B13" s="10"/>
      <c r="C13" s="10"/>
      <c r="D13" s="270"/>
      <c r="E13" s="271"/>
      <c r="F13" s="271"/>
      <c r="G13" s="272"/>
    </row>
    <row r="14" spans="1:20" x14ac:dyDescent="0.2">
      <c r="A14" s="9" t="s">
        <v>154</v>
      </c>
      <c r="B14" s="10"/>
      <c r="C14" s="10"/>
      <c r="D14" s="248"/>
      <c r="E14" s="248"/>
      <c r="F14" s="248"/>
      <c r="G14" s="248"/>
    </row>
    <row r="15" spans="1:20" x14ac:dyDescent="0.2">
      <c r="A15" s="12" t="s">
        <v>155</v>
      </c>
      <c r="B15" s="13"/>
      <c r="C15" s="14"/>
      <c r="D15" s="248"/>
      <c r="E15" s="248"/>
      <c r="F15" s="248"/>
      <c r="G15" s="248"/>
    </row>
    <row r="16" spans="1:20" x14ac:dyDescent="0.2">
      <c r="A16" s="9" t="s">
        <v>156</v>
      </c>
      <c r="B16" s="10"/>
      <c r="C16" s="15"/>
      <c r="D16" s="273"/>
      <c r="E16" s="274"/>
      <c r="F16" s="274"/>
      <c r="G16" s="275"/>
    </row>
    <row r="17" spans="1:7" x14ac:dyDescent="0.2">
      <c r="A17" s="16" t="s">
        <v>157</v>
      </c>
      <c r="B17" s="17"/>
      <c r="C17" s="18"/>
      <c r="D17" s="273"/>
      <c r="E17" s="274"/>
      <c r="F17" s="274"/>
      <c r="G17" s="275"/>
    </row>
    <row r="18" spans="1:7" x14ac:dyDescent="0.2">
      <c r="A18" s="9" t="s">
        <v>158</v>
      </c>
      <c r="B18" s="10"/>
      <c r="C18" s="10"/>
      <c r="D18" s="248"/>
      <c r="E18" s="248"/>
      <c r="F18" s="248"/>
      <c r="G18" s="248"/>
    </row>
    <row r="19" spans="1:7" x14ac:dyDescent="0.2">
      <c r="A19" s="9" t="s">
        <v>159</v>
      </c>
      <c r="B19" s="10"/>
      <c r="C19" s="10"/>
      <c r="D19" s="270"/>
      <c r="E19" s="271"/>
      <c r="F19" s="271"/>
      <c r="G19" s="272"/>
    </row>
    <row r="20" spans="1:7" x14ac:dyDescent="0.2">
      <c r="A20" s="9" t="s">
        <v>160</v>
      </c>
      <c r="B20" s="10"/>
      <c r="C20" s="10"/>
      <c r="D20" s="270"/>
      <c r="E20" s="271"/>
      <c r="F20" s="271"/>
      <c r="G20" s="272"/>
    </row>
    <row r="21" spans="1:7" x14ac:dyDescent="0.2">
      <c r="A21" s="9" t="s">
        <v>161</v>
      </c>
      <c r="B21" s="10"/>
      <c r="C21" s="10"/>
      <c r="D21" s="248"/>
      <c r="E21" s="248"/>
      <c r="F21" s="248"/>
      <c r="G21" s="248"/>
    </row>
    <row r="22" spans="1:7" ht="23.1" customHeight="1" x14ac:dyDescent="0.2">
      <c r="A22" s="265" t="str">
        <f>IF(D21="YES","LOCATION?","-")</f>
        <v>-</v>
      </c>
      <c r="B22" s="266"/>
      <c r="C22" s="266"/>
      <c r="D22" s="267"/>
      <c r="E22" s="268"/>
      <c r="F22" s="268"/>
      <c r="G22" s="269"/>
    </row>
    <row r="23" spans="1:7" x14ac:dyDescent="0.2">
      <c r="A23" s="9" t="s">
        <v>162</v>
      </c>
      <c r="B23" s="10"/>
      <c r="C23" s="10"/>
      <c r="D23" s="248"/>
      <c r="E23" s="248"/>
      <c r="F23" s="248"/>
      <c r="G23" s="248"/>
    </row>
    <row r="24" spans="1:7" x14ac:dyDescent="0.2">
      <c r="A24" s="9" t="s">
        <v>163</v>
      </c>
      <c r="B24" s="10"/>
      <c r="C24" s="10"/>
      <c r="D24" s="248"/>
      <c r="E24" s="248"/>
      <c r="F24" s="248"/>
      <c r="G24" s="248"/>
    </row>
    <row r="25" spans="1:7" x14ac:dyDescent="0.2">
      <c r="A25" s="9" t="s">
        <v>164</v>
      </c>
      <c r="B25" s="10"/>
      <c r="C25" s="10"/>
      <c r="D25" s="248"/>
      <c r="E25" s="248"/>
      <c r="F25" s="248"/>
      <c r="G25" s="248"/>
    </row>
    <row r="26" spans="1:7" x14ac:dyDescent="0.2">
      <c r="A26" s="9" t="s">
        <v>165</v>
      </c>
      <c r="B26" s="10"/>
      <c r="C26" s="10"/>
      <c r="D26" s="248"/>
      <c r="E26" s="248"/>
      <c r="F26" s="276"/>
      <c r="G26" s="276"/>
    </row>
    <row r="27" spans="1:7" x14ac:dyDescent="0.2">
      <c r="A27" s="11" t="str">
        <f>IF(D26="YES","# EMPLOYEE SEEN?","-")</f>
        <v>-</v>
      </c>
      <c r="B27" s="10"/>
      <c r="C27" s="10"/>
      <c r="D27" s="270"/>
      <c r="E27" s="271"/>
      <c r="F27" s="271"/>
      <c r="G27" s="272"/>
    </row>
    <row r="28" spans="1:7" x14ac:dyDescent="0.2">
      <c r="A28" s="9" t="s">
        <v>166</v>
      </c>
      <c r="B28" s="10"/>
      <c r="C28" s="10"/>
      <c r="D28" s="248"/>
      <c r="E28" s="248"/>
      <c r="F28" s="276"/>
      <c r="G28" s="276"/>
    </row>
    <row r="29" spans="1:7" x14ac:dyDescent="0.2">
      <c r="A29" s="11" t="str">
        <f>IF(D28="YES","# CUSTOMERS SEEN?","-")</f>
        <v>-</v>
      </c>
      <c r="B29" s="10"/>
      <c r="C29" s="10"/>
      <c r="D29" s="270"/>
      <c r="E29" s="271"/>
      <c r="F29" s="271"/>
      <c r="G29" s="272"/>
    </row>
    <row r="30" spans="1:7" x14ac:dyDescent="0.2">
      <c r="A30" s="9" t="s">
        <v>167</v>
      </c>
      <c r="B30" s="10"/>
      <c r="C30" s="10"/>
      <c r="D30" s="248"/>
      <c r="E30" s="248"/>
      <c r="F30" s="276"/>
      <c r="G30" s="276"/>
    </row>
    <row r="31" spans="1:7" x14ac:dyDescent="0.2">
      <c r="A31" s="11" t="str">
        <f>IF(D30="YES","ESTIMATED INVENTORY?","-")</f>
        <v>-</v>
      </c>
      <c r="B31" s="10"/>
      <c r="C31" s="10"/>
      <c r="D31" s="270"/>
      <c r="E31" s="271"/>
      <c r="F31" s="271"/>
      <c r="G31" s="272"/>
    </row>
    <row r="32" spans="1:7" x14ac:dyDescent="0.2">
      <c r="A32" s="9" t="s">
        <v>168</v>
      </c>
      <c r="B32" s="10"/>
      <c r="C32" s="10"/>
      <c r="D32" s="248"/>
      <c r="E32" s="248"/>
      <c r="F32" s="248"/>
      <c r="G32" s="248"/>
    </row>
    <row r="33" spans="1:7" x14ac:dyDescent="0.2">
      <c r="A33" s="9" t="s">
        <v>169</v>
      </c>
      <c r="B33" s="10"/>
      <c r="C33" s="10"/>
      <c r="D33" s="248"/>
      <c r="E33" s="248"/>
      <c r="F33" s="248"/>
      <c r="G33" s="248"/>
    </row>
    <row r="34" spans="1:7" x14ac:dyDescent="0.2">
      <c r="A34" s="9"/>
      <c r="B34" s="10"/>
      <c r="C34" s="10"/>
      <c r="D34" s="10"/>
      <c r="E34" s="10"/>
      <c r="F34" s="10"/>
      <c r="G34" s="15"/>
    </row>
    <row r="35" spans="1:7" x14ac:dyDescent="0.2">
      <c r="A35" s="21" t="s">
        <v>170</v>
      </c>
      <c r="B35" s="21"/>
      <c r="C35" s="21"/>
      <c r="D35" s="248"/>
      <c r="E35" s="248"/>
      <c r="F35" s="248"/>
      <c r="G35" s="248"/>
    </row>
    <row r="36" spans="1:7" x14ac:dyDescent="0.2">
      <c r="A36" s="21" t="s">
        <v>171</v>
      </c>
      <c r="B36" s="21"/>
      <c r="C36" s="21"/>
      <c r="D36" s="20" t="s">
        <v>172</v>
      </c>
      <c r="E36" s="185"/>
      <c r="F36" s="20" t="s">
        <v>173</v>
      </c>
      <c r="G36" s="185"/>
    </row>
    <row r="37" spans="1:7" x14ac:dyDescent="0.2">
      <c r="A37" s="283" t="s">
        <v>174</v>
      </c>
      <c r="B37" s="284"/>
      <c r="C37" s="285"/>
      <c r="D37" s="277"/>
      <c r="E37" s="278"/>
      <c r="F37" s="278"/>
      <c r="G37" s="279"/>
    </row>
    <row r="38" spans="1:7" x14ac:dyDescent="0.2">
      <c r="A38" s="286"/>
      <c r="B38" s="287"/>
      <c r="C38" s="288"/>
      <c r="D38" s="270"/>
      <c r="E38" s="271"/>
      <c r="F38" s="271"/>
      <c r="G38" s="272"/>
    </row>
    <row r="39" spans="1:7" x14ac:dyDescent="0.2">
      <c r="A39" s="286"/>
      <c r="B39" s="287"/>
      <c r="C39" s="288"/>
      <c r="D39" s="270"/>
      <c r="E39" s="271"/>
      <c r="F39" s="271"/>
      <c r="G39" s="272"/>
    </row>
    <row r="40" spans="1:7" x14ac:dyDescent="0.2">
      <c r="A40" s="286"/>
      <c r="B40" s="287"/>
      <c r="C40" s="288"/>
      <c r="D40" s="270"/>
      <c r="E40" s="271"/>
      <c r="F40" s="271"/>
      <c r="G40" s="272"/>
    </row>
    <row r="41" spans="1:7" x14ac:dyDescent="0.2">
      <c r="A41" s="286"/>
      <c r="B41" s="287"/>
      <c r="C41" s="288"/>
      <c r="D41" s="270"/>
      <c r="E41" s="271"/>
      <c r="F41" s="271"/>
      <c r="G41" s="272"/>
    </row>
    <row r="42" spans="1:7" x14ac:dyDescent="0.2">
      <c r="A42" s="286"/>
      <c r="B42" s="287"/>
      <c r="C42" s="288"/>
      <c r="D42" s="270"/>
      <c r="E42" s="271"/>
      <c r="F42" s="271"/>
      <c r="G42" s="272"/>
    </row>
    <row r="43" spans="1:7" x14ac:dyDescent="0.2">
      <c r="A43" s="286"/>
      <c r="B43" s="287"/>
      <c r="C43" s="288"/>
      <c r="D43" s="270"/>
      <c r="E43" s="271"/>
      <c r="F43" s="271"/>
      <c r="G43" s="272"/>
    </row>
    <row r="44" spans="1:7" x14ac:dyDescent="0.2">
      <c r="A44" s="289"/>
      <c r="B44" s="290"/>
      <c r="C44" s="291"/>
      <c r="D44" s="270"/>
      <c r="E44" s="271"/>
      <c r="F44" s="271"/>
      <c r="G44" s="272"/>
    </row>
    <row r="45" spans="1:7" x14ac:dyDescent="0.2">
      <c r="A45" s="280" t="s">
        <v>97</v>
      </c>
      <c r="B45" s="281"/>
      <c r="C45" s="281"/>
      <c r="D45" s="281"/>
      <c r="E45" s="281"/>
      <c r="F45" s="281"/>
      <c r="G45" s="282"/>
    </row>
    <row r="46" spans="1:7" x14ac:dyDescent="0.2">
      <c r="A46" s="22" t="s">
        <v>175</v>
      </c>
      <c r="B46" s="10"/>
      <c r="C46" s="10"/>
      <c r="D46" s="292"/>
      <c r="E46" s="292"/>
      <c r="F46" s="292"/>
      <c r="G46" s="293"/>
    </row>
    <row r="47" spans="1:7" ht="15.95" customHeight="1" x14ac:dyDescent="0.2">
      <c r="A47" s="12" t="s">
        <v>176</v>
      </c>
      <c r="B47" s="13"/>
      <c r="C47" s="13"/>
      <c r="D47" s="264"/>
      <c r="E47" s="264"/>
      <c r="F47" s="264"/>
      <c r="G47" s="264"/>
    </row>
    <row r="48" spans="1:7" ht="15.95" customHeight="1" x14ac:dyDescent="0.2">
      <c r="A48" s="9" t="s">
        <v>177</v>
      </c>
      <c r="B48" s="10"/>
      <c r="C48" s="10"/>
      <c r="D48" s="264"/>
      <c r="E48" s="264"/>
      <c r="F48" s="264"/>
      <c r="G48" s="264"/>
    </row>
    <row r="49" spans="1:7" ht="15.95" customHeight="1" x14ac:dyDescent="0.2">
      <c r="A49" s="16" t="s">
        <v>178</v>
      </c>
      <c r="B49" s="17"/>
      <c r="C49" s="17"/>
      <c r="D49" s="264"/>
      <c r="E49" s="264"/>
      <c r="F49" s="264"/>
      <c r="G49" s="264"/>
    </row>
    <row r="50" spans="1:7" ht="17.100000000000001" customHeight="1" x14ac:dyDescent="0.2">
      <c r="A50" s="12" t="s">
        <v>179</v>
      </c>
      <c r="B50" s="13"/>
      <c r="C50" s="13"/>
      <c r="D50" s="264"/>
      <c r="E50" s="264"/>
      <c r="F50" s="264"/>
      <c r="G50" s="264"/>
    </row>
    <row r="51" spans="1:7" ht="15.95" customHeight="1" x14ac:dyDescent="0.2">
      <c r="A51" s="9" t="s">
        <v>177</v>
      </c>
      <c r="B51" s="10"/>
      <c r="C51" s="10"/>
      <c r="D51" s="264"/>
      <c r="E51" s="264"/>
      <c r="F51" s="264"/>
      <c r="G51" s="264"/>
    </row>
    <row r="52" spans="1:7" ht="18.95" customHeight="1" x14ac:dyDescent="0.2">
      <c r="A52" s="16" t="s">
        <v>178</v>
      </c>
      <c r="B52" s="17"/>
      <c r="C52" s="17"/>
      <c r="D52" s="264"/>
      <c r="E52" s="264"/>
      <c r="F52" s="264"/>
      <c r="G52" s="264"/>
    </row>
    <row r="53" spans="1:7" ht="20.100000000000001" customHeight="1" x14ac:dyDescent="0.2">
      <c r="A53" s="12" t="s">
        <v>180</v>
      </c>
      <c r="B53" s="13"/>
      <c r="C53" s="13"/>
      <c r="D53" s="264"/>
      <c r="E53" s="264"/>
      <c r="F53" s="264"/>
      <c r="G53" s="264"/>
    </row>
    <row r="54" spans="1:7" ht="21" customHeight="1" x14ac:dyDescent="0.2">
      <c r="A54" s="9" t="s">
        <v>177</v>
      </c>
      <c r="B54" s="10"/>
      <c r="C54" s="10"/>
      <c r="D54" s="264"/>
      <c r="E54" s="264"/>
      <c r="F54" s="264"/>
      <c r="G54" s="264"/>
    </row>
    <row r="55" spans="1:7" ht="21" customHeight="1" x14ac:dyDescent="0.2">
      <c r="A55" s="16" t="s">
        <v>178</v>
      </c>
      <c r="B55" s="17"/>
      <c r="C55" s="17"/>
      <c r="D55" s="264"/>
      <c r="E55" s="264"/>
      <c r="F55" s="264"/>
      <c r="G55" s="264"/>
    </row>
    <row r="56" spans="1:7" x14ac:dyDescent="0.2">
      <c r="A56" s="23" t="s">
        <v>181</v>
      </c>
      <c r="B56" s="20"/>
      <c r="C56" s="20"/>
      <c r="D56" s="296"/>
      <c r="E56" s="296"/>
      <c r="F56" s="296"/>
      <c r="G56" s="296"/>
    </row>
    <row r="57" spans="1:7" x14ac:dyDescent="0.2">
      <c r="A57" s="9" t="s">
        <v>182</v>
      </c>
      <c r="B57" s="10"/>
      <c r="C57" s="10"/>
      <c r="D57" s="297"/>
      <c r="E57" s="297"/>
      <c r="F57" s="297"/>
      <c r="G57" s="297"/>
    </row>
    <row r="58" spans="1:7" x14ac:dyDescent="0.2">
      <c r="A58" s="9" t="s">
        <v>183</v>
      </c>
      <c r="B58" s="10"/>
      <c r="C58" s="10"/>
      <c r="D58" s="248"/>
      <c r="E58" s="248"/>
      <c r="F58" s="248"/>
      <c r="G58" s="248"/>
    </row>
    <row r="59" spans="1:7" x14ac:dyDescent="0.2">
      <c r="A59" s="9" t="s">
        <v>184</v>
      </c>
      <c r="B59" s="10"/>
      <c r="C59" s="10"/>
      <c r="D59" s="248"/>
      <c r="E59" s="248"/>
      <c r="F59" s="248"/>
      <c r="G59" s="248"/>
    </row>
    <row r="60" spans="1:7" x14ac:dyDescent="0.2">
      <c r="A60" s="9" t="s">
        <v>185</v>
      </c>
      <c r="B60" s="10"/>
      <c r="C60" s="10"/>
      <c r="D60" s="248"/>
      <c r="E60" s="248"/>
      <c r="F60" s="248"/>
      <c r="G60" s="248"/>
    </row>
    <row r="61" spans="1:7" x14ac:dyDescent="0.2">
      <c r="A61" s="280" t="s">
        <v>186</v>
      </c>
      <c r="B61" s="281"/>
      <c r="C61" s="281"/>
      <c r="D61" s="281"/>
      <c r="E61" s="281"/>
      <c r="F61" s="281"/>
      <c r="G61" s="282"/>
    </row>
    <row r="62" spans="1:7" x14ac:dyDescent="0.2">
      <c r="A62" s="9" t="s">
        <v>149</v>
      </c>
      <c r="B62" s="10"/>
      <c r="C62" s="10"/>
      <c r="D62" s="294"/>
      <c r="E62" s="294"/>
      <c r="F62" s="294"/>
      <c r="G62" s="295"/>
    </row>
    <row r="63" spans="1:7" x14ac:dyDescent="0.2">
      <c r="A63" s="9" t="s">
        <v>187</v>
      </c>
      <c r="B63" s="10"/>
      <c r="C63" s="10"/>
      <c r="D63" s="294">
        <f>D9</f>
        <v>0</v>
      </c>
      <c r="E63" s="294"/>
      <c r="F63" s="294"/>
      <c r="G63" s="295"/>
    </row>
    <row r="64" spans="1:7" x14ac:dyDescent="0.2">
      <c r="A64" s="9" t="s">
        <v>188</v>
      </c>
      <c r="B64" s="10"/>
      <c r="C64" s="10"/>
      <c r="D64" s="294" t="s">
        <v>189</v>
      </c>
      <c r="E64" s="294"/>
      <c r="F64" s="294"/>
      <c r="G64" s="295"/>
    </row>
    <row r="65" spans="1:11" x14ac:dyDescent="0.2">
      <c r="A65" s="11" t="str">
        <f>IF(D64="RENTED","NAME OF LANDLORD","---")</f>
        <v>---</v>
      </c>
      <c r="B65" s="10"/>
      <c r="C65" s="10"/>
      <c r="D65" s="294"/>
      <c r="E65" s="294"/>
      <c r="F65" s="294"/>
      <c r="G65" s="295"/>
      <c r="J65" s="1" t="s">
        <v>189</v>
      </c>
      <c r="K65" s="1" t="s">
        <v>190</v>
      </c>
    </row>
    <row r="66" spans="1:11" x14ac:dyDescent="0.2">
      <c r="A66" s="11" t="str">
        <f>IF(D64="RENTED","MONTHLY RENTAL","---")</f>
        <v>---</v>
      </c>
      <c r="B66" s="19"/>
      <c r="C66" s="10"/>
      <c r="D66" s="294"/>
      <c r="E66" s="294"/>
      <c r="F66" s="294"/>
      <c r="G66" s="295"/>
      <c r="J66" s="1" t="s">
        <v>191</v>
      </c>
      <c r="K66" s="1" t="s">
        <v>192</v>
      </c>
    </row>
    <row r="67" spans="1:11" x14ac:dyDescent="0.2">
      <c r="A67" s="280" t="s">
        <v>193</v>
      </c>
      <c r="B67" s="281"/>
      <c r="C67" s="281"/>
      <c r="D67" s="281"/>
      <c r="E67" s="281"/>
      <c r="F67" s="281"/>
      <c r="G67" s="282"/>
    </row>
    <row r="68" spans="1:11" x14ac:dyDescent="0.2">
      <c r="A68" s="306"/>
      <c r="B68" s="307"/>
      <c r="C68" s="307"/>
      <c r="D68" s="307"/>
      <c r="E68" s="307"/>
      <c r="F68" s="307"/>
      <c r="G68" s="308"/>
    </row>
    <row r="69" spans="1:11" x14ac:dyDescent="0.2">
      <c r="A69" s="309"/>
      <c r="B69" s="294"/>
      <c r="C69" s="294"/>
      <c r="D69" s="294"/>
      <c r="E69" s="294"/>
      <c r="F69" s="294"/>
      <c r="G69" s="295"/>
    </row>
    <row r="70" spans="1:11" x14ac:dyDescent="0.2">
      <c r="A70" s="309"/>
      <c r="B70" s="294"/>
      <c r="C70" s="294"/>
      <c r="D70" s="294"/>
      <c r="E70" s="294"/>
      <c r="F70" s="294"/>
      <c r="G70" s="295"/>
    </row>
    <row r="71" spans="1:11" x14ac:dyDescent="0.2">
      <c r="A71" s="309"/>
      <c r="B71" s="294"/>
      <c r="C71" s="294"/>
      <c r="D71" s="294"/>
      <c r="E71" s="294"/>
      <c r="F71" s="294"/>
      <c r="G71" s="295"/>
    </row>
    <row r="72" spans="1:11" x14ac:dyDescent="0.2">
      <c r="A72" s="309"/>
      <c r="B72" s="294"/>
      <c r="C72" s="294"/>
      <c r="D72" s="294"/>
      <c r="E72" s="294"/>
      <c r="F72" s="294"/>
      <c r="G72" s="295"/>
    </row>
    <row r="73" spans="1:11" x14ac:dyDescent="0.2">
      <c r="A73" s="309"/>
      <c r="B73" s="294"/>
      <c r="C73" s="294"/>
      <c r="D73" s="294"/>
      <c r="E73" s="294"/>
      <c r="F73" s="294"/>
      <c r="G73" s="295"/>
    </row>
    <row r="74" spans="1:11" x14ac:dyDescent="0.2">
      <c r="A74" s="309"/>
      <c r="B74" s="294"/>
      <c r="C74" s="294"/>
      <c r="D74" s="294"/>
      <c r="E74" s="294"/>
      <c r="F74" s="294"/>
      <c r="G74" s="295"/>
    </row>
    <row r="75" spans="1:11" x14ac:dyDescent="0.2">
      <c r="A75" s="310"/>
      <c r="B75" s="311"/>
      <c r="C75" s="311"/>
      <c r="D75" s="311"/>
      <c r="E75" s="311"/>
      <c r="F75" s="311"/>
      <c r="G75" s="312"/>
    </row>
    <row r="76" spans="1:11" ht="15" x14ac:dyDescent="0.2">
      <c r="A76" s="303" t="s">
        <v>194</v>
      </c>
      <c r="B76" s="304"/>
      <c r="C76" s="304"/>
      <c r="D76" s="304"/>
      <c r="E76" s="304"/>
      <c r="F76" s="304"/>
      <c r="G76" s="305"/>
    </row>
    <row r="77" spans="1:11" ht="15" x14ac:dyDescent="0.2">
      <c r="A77" s="24" t="s">
        <v>195</v>
      </c>
      <c r="B77" s="25"/>
      <c r="C77" s="298"/>
      <c r="D77" s="299"/>
      <c r="E77" s="299"/>
      <c r="F77" s="299"/>
      <c r="G77" s="300"/>
    </row>
    <row r="78" spans="1:11" ht="15" x14ac:dyDescent="0.2">
      <c r="A78" s="26" t="s">
        <v>196</v>
      </c>
      <c r="B78" s="27"/>
      <c r="C78" s="298"/>
      <c r="D78" s="299"/>
      <c r="E78" s="299"/>
      <c r="F78" s="299"/>
      <c r="G78" s="300"/>
    </row>
    <row r="79" spans="1:11" ht="15" x14ac:dyDescent="0.2">
      <c r="A79" s="28" t="s">
        <v>197</v>
      </c>
      <c r="B79" s="29"/>
      <c r="C79" s="298"/>
      <c r="D79" s="299"/>
      <c r="E79" s="299"/>
      <c r="F79" s="299"/>
      <c r="G79" s="300"/>
    </row>
    <row r="80" spans="1:11" ht="15" x14ac:dyDescent="0.2">
      <c r="A80" s="24" t="s">
        <v>195</v>
      </c>
      <c r="B80" s="25"/>
      <c r="C80" s="298"/>
      <c r="D80" s="299"/>
      <c r="E80" s="299"/>
      <c r="F80" s="299"/>
      <c r="G80" s="300"/>
    </row>
    <row r="81" spans="1:7" ht="15" x14ac:dyDescent="0.2">
      <c r="A81" s="26" t="s">
        <v>196</v>
      </c>
      <c r="B81" s="27"/>
      <c r="C81" s="298"/>
      <c r="D81" s="299"/>
      <c r="E81" s="299"/>
      <c r="F81" s="299"/>
      <c r="G81" s="300"/>
    </row>
    <row r="82" spans="1:7" ht="15" x14ac:dyDescent="0.2">
      <c r="A82" s="28" t="s">
        <v>197</v>
      </c>
      <c r="B82" s="29"/>
      <c r="C82" s="298"/>
      <c r="D82" s="299"/>
      <c r="E82" s="299"/>
      <c r="F82" s="299"/>
      <c r="G82" s="300"/>
    </row>
    <row r="83" spans="1:7" ht="15" x14ac:dyDescent="0.2">
      <c r="A83" s="24" t="s">
        <v>195</v>
      </c>
      <c r="B83" s="25"/>
      <c r="C83" s="298"/>
      <c r="D83" s="299"/>
      <c r="E83" s="299"/>
      <c r="F83" s="299"/>
      <c r="G83" s="300"/>
    </row>
    <row r="84" spans="1:7" ht="15" x14ac:dyDescent="0.2">
      <c r="A84" s="26" t="s">
        <v>196</v>
      </c>
      <c r="B84" s="27"/>
      <c r="C84" s="298"/>
      <c r="D84" s="299"/>
      <c r="E84" s="299"/>
      <c r="F84" s="299"/>
      <c r="G84" s="300"/>
    </row>
    <row r="85" spans="1:7" ht="15" x14ac:dyDescent="0.2">
      <c r="A85" s="28" t="s">
        <v>197</v>
      </c>
      <c r="B85" s="29"/>
      <c r="C85" s="298"/>
      <c r="D85" s="299"/>
      <c r="E85" s="299"/>
      <c r="F85" s="299"/>
      <c r="G85" s="300"/>
    </row>
    <row r="86" spans="1:7" ht="15" x14ac:dyDescent="0.2">
      <c r="A86" s="313" t="s">
        <v>195</v>
      </c>
      <c r="B86" s="25"/>
      <c r="C86" s="298"/>
      <c r="D86" s="299"/>
      <c r="E86" s="299"/>
      <c r="F86" s="299"/>
      <c r="G86" s="300"/>
    </row>
    <row r="87" spans="1:7" ht="15" x14ac:dyDescent="0.2">
      <c r="A87" s="26" t="s">
        <v>196</v>
      </c>
      <c r="B87" s="27"/>
      <c r="C87" s="298"/>
      <c r="D87" s="299"/>
      <c r="E87" s="299"/>
      <c r="F87" s="299"/>
      <c r="G87" s="300"/>
    </row>
    <row r="88" spans="1:7" ht="15" x14ac:dyDescent="0.2">
      <c r="A88" s="28" t="s">
        <v>197</v>
      </c>
      <c r="B88" s="29"/>
      <c r="C88" s="298"/>
      <c r="D88" s="299"/>
      <c r="E88" s="299"/>
      <c r="F88" s="299"/>
      <c r="G88" s="300"/>
    </row>
    <row r="89" spans="1:7" ht="15" x14ac:dyDescent="0.2">
      <c r="A89" s="24" t="s">
        <v>195</v>
      </c>
      <c r="B89" s="25"/>
      <c r="C89" s="298"/>
      <c r="D89" s="299"/>
      <c r="E89" s="299"/>
      <c r="F89" s="299"/>
      <c r="G89" s="300"/>
    </row>
    <row r="90" spans="1:7" ht="15" x14ac:dyDescent="0.2">
      <c r="A90" s="26" t="s">
        <v>196</v>
      </c>
      <c r="B90" s="27"/>
      <c r="C90" s="298"/>
      <c r="D90" s="299"/>
      <c r="E90" s="299"/>
      <c r="F90" s="299"/>
      <c r="G90" s="300"/>
    </row>
    <row r="91" spans="1:7" ht="15" x14ac:dyDescent="0.2">
      <c r="A91" s="28" t="s">
        <v>197</v>
      </c>
      <c r="B91" s="29"/>
      <c r="C91" s="298"/>
      <c r="D91" s="299"/>
      <c r="E91" s="299"/>
      <c r="F91" s="299"/>
      <c r="G91" s="300"/>
    </row>
    <row r="92" spans="1:7" ht="15" x14ac:dyDescent="0.2">
      <c r="A92" s="30"/>
      <c r="B92" s="31"/>
      <c r="C92" s="31"/>
      <c r="D92" s="31"/>
      <c r="E92" s="31"/>
      <c r="F92" s="32"/>
      <c r="G92" s="33"/>
    </row>
    <row r="93" spans="1:7" ht="15" x14ac:dyDescent="0.2">
      <c r="A93" s="28" t="s">
        <v>198</v>
      </c>
      <c r="B93" s="34"/>
      <c r="C93" s="301"/>
      <c r="D93" s="301"/>
      <c r="E93" s="301"/>
      <c r="F93" s="301"/>
      <c r="G93" s="301"/>
    </row>
    <row r="97" spans="10:18" ht="15" x14ac:dyDescent="0.2">
      <c r="J97" s="35" t="s">
        <v>146</v>
      </c>
      <c r="K97" s="35">
        <v>1</v>
      </c>
      <c r="L97" s="35">
        <v>2018</v>
      </c>
      <c r="M97" s="1" t="s">
        <v>199</v>
      </c>
      <c r="P97" s="1" t="s">
        <v>200</v>
      </c>
      <c r="Q97" s="1" t="s">
        <v>200</v>
      </c>
    </row>
    <row r="98" spans="10:18" ht="15" x14ac:dyDescent="0.2">
      <c r="J98" s="35" t="s">
        <v>201</v>
      </c>
      <c r="K98" s="35">
        <v>2</v>
      </c>
      <c r="L98" s="35">
        <v>2019</v>
      </c>
      <c r="M98" s="1" t="s">
        <v>202</v>
      </c>
      <c r="P98" s="1" t="s">
        <v>203</v>
      </c>
      <c r="Q98" s="1" t="s">
        <v>204</v>
      </c>
    </row>
    <row r="99" spans="10:18" ht="15" x14ac:dyDescent="0.2">
      <c r="J99" s="35" t="s">
        <v>205</v>
      </c>
      <c r="K99" s="35">
        <v>3</v>
      </c>
      <c r="L99" s="35">
        <v>2020</v>
      </c>
      <c r="M99" s="1" t="s">
        <v>206</v>
      </c>
    </row>
    <row r="100" spans="10:18" ht="15" x14ac:dyDescent="0.2">
      <c r="J100" s="35" t="s">
        <v>207</v>
      </c>
      <c r="K100" s="35">
        <v>4</v>
      </c>
      <c r="L100" s="35">
        <v>2021</v>
      </c>
      <c r="M100" s="1" t="s">
        <v>208</v>
      </c>
      <c r="P100" s="1" t="s">
        <v>209</v>
      </c>
    </row>
    <row r="101" spans="10:18" ht="15" x14ac:dyDescent="0.2">
      <c r="J101" s="35" t="s">
        <v>210</v>
      </c>
      <c r="K101" s="35">
        <v>5</v>
      </c>
      <c r="L101" s="35">
        <v>2022</v>
      </c>
      <c r="P101" s="1" t="s">
        <v>211</v>
      </c>
    </row>
    <row r="102" spans="10:18" ht="15" x14ac:dyDescent="0.2">
      <c r="J102" s="35" t="s">
        <v>212</v>
      </c>
      <c r="K102" s="35">
        <v>6</v>
      </c>
      <c r="L102" s="35">
        <v>2023</v>
      </c>
      <c r="P102" s="1" t="s">
        <v>213</v>
      </c>
    </row>
    <row r="103" spans="10:18" ht="15" x14ac:dyDescent="0.2">
      <c r="J103" s="35" t="s">
        <v>214</v>
      </c>
      <c r="K103" s="35">
        <v>7</v>
      </c>
      <c r="N103" s="1" t="s">
        <v>31</v>
      </c>
      <c r="P103" s="1" t="s">
        <v>215</v>
      </c>
    </row>
    <row r="104" spans="10:18" ht="15" x14ac:dyDescent="0.2">
      <c r="J104" s="35" t="s">
        <v>216</v>
      </c>
      <c r="K104" s="35">
        <v>8</v>
      </c>
      <c r="L104" s="1" t="s">
        <v>43</v>
      </c>
      <c r="N104" s="1" t="s">
        <v>35</v>
      </c>
    </row>
    <row r="105" spans="10:18" ht="15" x14ac:dyDescent="0.2">
      <c r="J105" s="35" t="s">
        <v>217</v>
      </c>
      <c r="K105" s="35">
        <v>9</v>
      </c>
      <c r="L105" s="1" t="s">
        <v>218</v>
      </c>
      <c r="N105" s="1" t="s">
        <v>32</v>
      </c>
      <c r="P105" s="1" t="s">
        <v>219</v>
      </c>
    </row>
    <row r="106" spans="10:18" ht="15" x14ac:dyDescent="0.2">
      <c r="J106" s="35" t="s">
        <v>220</v>
      </c>
      <c r="K106" s="35">
        <v>10</v>
      </c>
      <c r="L106" s="1" t="s">
        <v>221</v>
      </c>
      <c r="N106" s="1" t="s">
        <v>222</v>
      </c>
      <c r="P106" s="1" t="s">
        <v>223</v>
      </c>
      <c r="R106" s="1" t="s">
        <v>224</v>
      </c>
    </row>
    <row r="107" spans="10:18" ht="15" x14ac:dyDescent="0.2">
      <c r="J107" s="35" t="s">
        <v>225</v>
      </c>
      <c r="K107" s="35">
        <v>11</v>
      </c>
      <c r="L107" s="1" t="s">
        <v>226</v>
      </c>
      <c r="P107" s="1" t="s">
        <v>227</v>
      </c>
      <c r="R107" s="1" t="s">
        <v>228</v>
      </c>
    </row>
    <row r="108" spans="10:18" ht="15" x14ac:dyDescent="0.2">
      <c r="J108" s="35" t="s">
        <v>229</v>
      </c>
      <c r="K108" s="35">
        <v>12</v>
      </c>
      <c r="L108" s="1" t="s">
        <v>230</v>
      </c>
      <c r="R108" s="1" t="s">
        <v>231</v>
      </c>
    </row>
    <row r="109" spans="10:18" ht="15" x14ac:dyDescent="0.2">
      <c r="K109" s="35">
        <v>13</v>
      </c>
      <c r="L109" s="1" t="s">
        <v>232</v>
      </c>
      <c r="R109" s="1" t="s">
        <v>233</v>
      </c>
    </row>
    <row r="110" spans="10:18" ht="15" x14ac:dyDescent="0.2">
      <c r="K110" s="35">
        <v>14</v>
      </c>
      <c r="L110" s="1" t="s">
        <v>234</v>
      </c>
      <c r="P110" s="1">
        <v>1</v>
      </c>
      <c r="R110" s="1" t="s">
        <v>235</v>
      </c>
    </row>
    <row r="111" spans="10:18" ht="15" x14ac:dyDescent="0.2">
      <c r="K111" s="35">
        <v>15</v>
      </c>
      <c r="L111" s="1" t="s">
        <v>236</v>
      </c>
      <c r="P111" s="1">
        <v>2</v>
      </c>
      <c r="R111" s="1" t="s">
        <v>237</v>
      </c>
    </row>
    <row r="112" spans="10:18" ht="15" x14ac:dyDescent="0.2">
      <c r="K112" s="35">
        <v>16</v>
      </c>
      <c r="L112" s="1" t="s">
        <v>238</v>
      </c>
      <c r="P112" s="1">
        <v>3</v>
      </c>
      <c r="R112" s="1" t="s">
        <v>239</v>
      </c>
    </row>
    <row r="113" spans="11:18" ht="15" x14ac:dyDescent="0.2">
      <c r="K113" s="35">
        <v>17</v>
      </c>
      <c r="L113" s="1" t="s">
        <v>240</v>
      </c>
      <c r="P113" s="1">
        <v>4</v>
      </c>
      <c r="R113" s="1" t="s">
        <v>241</v>
      </c>
    </row>
    <row r="114" spans="11:18" ht="15" x14ac:dyDescent="0.2">
      <c r="K114" s="35">
        <v>18</v>
      </c>
      <c r="L114" s="1" t="s">
        <v>242</v>
      </c>
      <c r="P114" s="1">
        <v>5</v>
      </c>
    </row>
    <row r="115" spans="11:18" ht="15" x14ac:dyDescent="0.2">
      <c r="K115" s="35">
        <v>19</v>
      </c>
      <c r="L115" s="1" t="s">
        <v>211</v>
      </c>
      <c r="P115" s="1">
        <v>6</v>
      </c>
    </row>
    <row r="116" spans="11:18" ht="15" x14ac:dyDescent="0.2">
      <c r="K116" s="35">
        <v>20</v>
      </c>
      <c r="L116" s="1" t="s">
        <v>243</v>
      </c>
      <c r="P116" s="1">
        <v>7</v>
      </c>
    </row>
    <row r="117" spans="11:18" ht="15" x14ac:dyDescent="0.2">
      <c r="K117" s="35">
        <v>21</v>
      </c>
      <c r="L117" s="1" t="s">
        <v>244</v>
      </c>
      <c r="P117" s="1">
        <v>8</v>
      </c>
    </row>
    <row r="118" spans="11:18" ht="15" x14ac:dyDescent="0.2">
      <c r="K118" s="35">
        <v>22</v>
      </c>
      <c r="L118" s="1" t="s">
        <v>245</v>
      </c>
      <c r="P118" s="1">
        <v>9</v>
      </c>
    </row>
    <row r="119" spans="11:18" ht="15" x14ac:dyDescent="0.2">
      <c r="K119" s="35">
        <v>23</v>
      </c>
      <c r="L119" s="1" t="s">
        <v>246</v>
      </c>
      <c r="P119" s="1" t="s">
        <v>247</v>
      </c>
    </row>
    <row r="120" spans="11:18" ht="15" x14ac:dyDescent="0.2">
      <c r="K120" s="35">
        <v>24</v>
      </c>
      <c r="L120" s="1" t="s">
        <v>248</v>
      </c>
    </row>
    <row r="121" spans="11:18" ht="15" x14ac:dyDescent="0.2">
      <c r="K121" s="35">
        <v>25</v>
      </c>
      <c r="L121" s="1" t="s">
        <v>249</v>
      </c>
    </row>
    <row r="122" spans="11:18" ht="15" x14ac:dyDescent="0.2">
      <c r="K122" s="35">
        <v>26</v>
      </c>
      <c r="L122" s="1" t="s">
        <v>250</v>
      </c>
    </row>
    <row r="123" spans="11:18" ht="15" x14ac:dyDescent="0.2">
      <c r="K123" s="35">
        <v>27</v>
      </c>
    </row>
    <row r="124" spans="11:18" ht="15" x14ac:dyDescent="0.2">
      <c r="K124" s="35">
        <v>28</v>
      </c>
    </row>
    <row r="125" spans="11:18" ht="15" x14ac:dyDescent="0.2">
      <c r="K125" s="35">
        <v>29</v>
      </c>
    </row>
    <row r="126" spans="11:18" ht="15" x14ac:dyDescent="0.2">
      <c r="K126" s="35">
        <v>30</v>
      </c>
    </row>
    <row r="127" spans="11:18" ht="15" x14ac:dyDescent="0.2">
      <c r="K127" s="35">
        <v>31</v>
      </c>
    </row>
  </sheetData>
  <sheetProtection password="EC94" sheet="1" objects="1" scenarios="1"/>
  <mergeCells count="91">
    <mergeCell ref="H6:T7"/>
    <mergeCell ref="C84:G84"/>
    <mergeCell ref="C85:G85"/>
    <mergeCell ref="C86:G86"/>
    <mergeCell ref="C87:G87"/>
    <mergeCell ref="D64:G64"/>
    <mergeCell ref="D65:G65"/>
    <mergeCell ref="D66:G66"/>
    <mergeCell ref="A67:G67"/>
    <mergeCell ref="A76:G76"/>
    <mergeCell ref="C77:G77"/>
    <mergeCell ref="A68:G75"/>
    <mergeCell ref="D58:G58"/>
    <mergeCell ref="D59:G59"/>
    <mergeCell ref="D60:G60"/>
    <mergeCell ref="A61:G61"/>
    <mergeCell ref="C88:G88"/>
    <mergeCell ref="C93:G93"/>
    <mergeCell ref="C78:G78"/>
    <mergeCell ref="C79:G79"/>
    <mergeCell ref="C80:G80"/>
    <mergeCell ref="C81:G81"/>
    <mergeCell ref="C82:G82"/>
    <mergeCell ref="C83:G83"/>
    <mergeCell ref="C89:G89"/>
    <mergeCell ref="C90:G90"/>
    <mergeCell ref="C91:G91"/>
    <mergeCell ref="D62:G62"/>
    <mergeCell ref="D63:G63"/>
    <mergeCell ref="D52:G52"/>
    <mergeCell ref="D53:G53"/>
    <mergeCell ref="D54:G54"/>
    <mergeCell ref="D55:G55"/>
    <mergeCell ref="D56:G56"/>
    <mergeCell ref="D57:G57"/>
    <mergeCell ref="D51:G51"/>
    <mergeCell ref="D40:G40"/>
    <mergeCell ref="D41:G41"/>
    <mergeCell ref="D42:G42"/>
    <mergeCell ref="D43:G43"/>
    <mergeCell ref="D44:G44"/>
    <mergeCell ref="A45:G45"/>
    <mergeCell ref="A37:C44"/>
    <mergeCell ref="D39:G39"/>
    <mergeCell ref="D46:G46"/>
    <mergeCell ref="D47:G47"/>
    <mergeCell ref="D48:G48"/>
    <mergeCell ref="D49:G49"/>
    <mergeCell ref="D50:G50"/>
    <mergeCell ref="D32:G32"/>
    <mergeCell ref="D33:G33"/>
    <mergeCell ref="D35:G35"/>
    <mergeCell ref="D37:G37"/>
    <mergeCell ref="D38:G38"/>
    <mergeCell ref="D31:G31"/>
    <mergeCell ref="D23:G23"/>
    <mergeCell ref="D24:G24"/>
    <mergeCell ref="D25:G25"/>
    <mergeCell ref="D26:E26"/>
    <mergeCell ref="F26:G26"/>
    <mergeCell ref="D27:G27"/>
    <mergeCell ref="D28:E28"/>
    <mergeCell ref="F28:G28"/>
    <mergeCell ref="D29:G29"/>
    <mergeCell ref="D30:E30"/>
    <mergeCell ref="F30:G30"/>
    <mergeCell ref="A22:C22"/>
    <mergeCell ref="D22:G22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10:G10"/>
    <mergeCell ref="A1:G1"/>
    <mergeCell ref="A2:C2"/>
    <mergeCell ref="F2:G2"/>
    <mergeCell ref="A3:C3"/>
    <mergeCell ref="D3:G3"/>
    <mergeCell ref="D4:G4"/>
    <mergeCell ref="C5:G5"/>
    <mergeCell ref="F6:G6"/>
    <mergeCell ref="D7:G7"/>
    <mergeCell ref="D8:G8"/>
    <mergeCell ref="D9:G9"/>
  </mergeCells>
  <conditionalFormatting sqref="F6">
    <cfRule type="containsBlanks" dxfId="6" priority="2">
      <formula>LEN(TRIM(F6))=0</formula>
    </cfRule>
  </conditionalFormatting>
  <conditionalFormatting sqref="C5:C6">
    <cfRule type="containsBlanks" dxfId="5" priority="7">
      <formula>LEN(TRIM(C5))=0</formula>
    </cfRule>
    <cfRule type="expression" dxfId="4" priority="8">
      <formula>ISBLANK(#REF!)</formula>
    </cfRule>
  </conditionalFormatting>
  <conditionalFormatting sqref="D2:G3 D4 C6:E6 C5:G5">
    <cfRule type="containsBlanks" dxfId="3" priority="6">
      <formula>LEN(TRIM(C2))=0</formula>
    </cfRule>
  </conditionalFormatting>
  <conditionalFormatting sqref="D7:G12 D13 D14:G15 A68:G75 D56:G56 D46:G46 D37:G37 G36 E36 D35:G35 D32:G33 D30:E30 D28:E28 D26:E26 D23:G25 D21:G21 D18:G19">
    <cfRule type="containsBlanks" dxfId="2" priority="3">
      <formula>LEN(TRIM(A7))=0</formula>
    </cfRule>
  </conditionalFormatting>
  <conditionalFormatting sqref="C93:G93 C77:G88">
    <cfRule type="containsBlanks" dxfId="1" priority="4">
      <formula>LEN(TRIM(C77))=0</formula>
    </cfRule>
  </conditionalFormatting>
  <conditionalFormatting sqref="C89:G91">
    <cfRule type="containsBlanks" dxfId="0" priority="1">
      <formula>LEN(TRIM(C89))=0</formula>
    </cfRule>
  </conditionalFormatting>
  <dataValidations count="14">
    <dataValidation type="list" allowBlank="1" showInputMessage="1" showErrorMessage="1" sqref="D2 C6">
      <formula1>$J$97:$J$108</formula1>
    </dataValidation>
    <dataValidation type="list" allowBlank="1" showInputMessage="1" showErrorMessage="1" sqref="E2 D6">
      <formula1>$K$97:$K$127</formula1>
    </dataValidation>
    <dataValidation type="list" allowBlank="1" showInputMessage="1" showErrorMessage="1" sqref="F2:G2 E6">
      <formula1>$L$97:$L$102</formula1>
    </dataValidation>
    <dataValidation type="list" allowBlank="1" showInputMessage="1" showErrorMessage="1" sqref="G6">
      <formula1>$K$65:$K$66</formula1>
    </dataValidation>
    <dataValidation type="list" allowBlank="1" showInputMessage="1" showErrorMessage="1" sqref="D11:G11">
      <formula1>$M$97:$M$100</formula1>
    </dataValidation>
    <dataValidation type="list" allowBlank="1" showInputMessage="1" showErrorMessage="1" sqref="D12:G12">
      <formula1>$L$104:$L$122</formula1>
    </dataValidation>
    <dataValidation type="list" allowBlank="1" showInputMessage="1" showErrorMessage="1" sqref="D15:G15">
      <formula1>$N$103:$N$106</formula1>
    </dataValidation>
    <dataValidation type="list" allowBlank="1" showInputMessage="1" showErrorMessage="1" sqref="D18:G21 D24:G25 D26:E26 D28:E28 D30:E30 D32:G33">
      <formula1>$P$97:$P$98</formula1>
    </dataValidation>
    <dataValidation type="list" allowBlank="1" showInputMessage="1" showErrorMessage="1" sqref="D23:G23">
      <formula1>$P$100:$P$103</formula1>
    </dataValidation>
    <dataValidation type="list" allowBlank="1" showInputMessage="1" showErrorMessage="1" sqref="F26:G26 F28:G28">
      <formula1>$P$110:$P$119</formula1>
    </dataValidation>
    <dataValidation type="list" allowBlank="1" showInputMessage="1" showErrorMessage="1" sqref="D35:G35">
      <formula1>$P$105:$P$107</formula1>
    </dataValidation>
    <dataValidation type="list" allowBlank="1" showInputMessage="1" showErrorMessage="1" sqref="D37:G44">
      <formula1>$R$106:$R$113</formula1>
    </dataValidation>
    <dataValidation type="list" allowBlank="1" showInputMessage="1" showErrorMessage="1" sqref="D46:G46 D56:G56">
      <formula1>$Q$97:$Q$98</formula1>
    </dataValidation>
    <dataValidation type="list" allowBlank="1" showInputMessage="1" showErrorMessage="1" sqref="D64:G64">
      <formula1>$J$65:$J$66</formula1>
    </dataValidation>
  </dataValidations>
  <pageMargins left="0.75" right="0.75" top="1" bottom="1" header="0.51" footer="0.51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BVR</vt:lpstr>
      <vt:lpstr>BVRTEMP</vt:lpstr>
      <vt:lpstr>BVR!Print_Area</vt:lpstr>
      <vt:lpstr>BVRTEMP!Print_Area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ccsi07</dc:creator>
  <cp:lastModifiedBy>ismail - [2010]</cp:lastModifiedBy>
  <cp:lastPrinted>2015-12-29T00:45:45Z</cp:lastPrinted>
  <dcterms:created xsi:type="dcterms:W3CDTF">2014-07-25T02:11:25Z</dcterms:created>
  <dcterms:modified xsi:type="dcterms:W3CDTF">2020-02-05T02:58:00Z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