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570" windowHeight="12195" activeTab="1"/>
  </bookViews>
  <sheets>
    <sheet name="PDRNTEMP" sheetId="2" r:id="rId1"/>
    <sheet name="PDRN" sheetId="1" r:id="rId2"/>
    <sheet name="DROPDOWN LIST" sheetId="3" state="hidden" r:id="rId3"/>
  </sheets>
  <externalReferences>
    <externalReference r:id="rId4"/>
  </externalReferences>
  <definedNames>
    <definedName name="Address">[1]PDRNTEMP!$A$15:$A$17</definedName>
    <definedName name="Appraiser">[1]PDRNTEMP!$A$12:$A$13</definedName>
    <definedName name="Garbage">[1]PDRNTEMP!$C$49:$C$51</definedName>
    <definedName name="_xlnm.Print_Area" localSheetId="1">PDRN!$A$1:$AM$141</definedName>
    <definedName name="_xlnm.Print_Area" localSheetId="0">PDRNTEMP!$A$1:$F$120</definedName>
    <definedName name="SUBDIVISION">[1]PDRNTEMP!$A$18:$A$19</definedName>
    <definedName name="Telephone">[1]PDRNTEMP!$C$44:$C$48</definedName>
    <definedName name="Unit_Classification">[1]PDRNTEMP!$C$25:$C$30</definedName>
    <definedName name="Water">[1]PDRNTEMP!$C$36:$C$42</definedName>
  </definedNames>
  <calcPr calcId="144525"/>
</workbook>
</file>

<file path=xl/calcChain.xml><?xml version="1.0" encoding="utf-8"?>
<calcChain xmlns="http://schemas.openxmlformats.org/spreadsheetml/2006/main">
  <c r="AH74" i="1" l="1"/>
  <c r="AH73" i="1"/>
  <c r="AH72" i="1"/>
  <c r="AH71" i="1"/>
  <c r="X74" i="1"/>
  <c r="X73" i="1"/>
  <c r="X72" i="1"/>
  <c r="X71" i="1"/>
  <c r="Q77" i="1" l="1"/>
  <c r="Q76" i="1"/>
  <c r="Q75" i="1"/>
  <c r="Q74" i="1"/>
  <c r="Q73" i="1"/>
  <c r="Q72" i="1"/>
  <c r="Q71" i="1"/>
  <c r="K76" i="1"/>
  <c r="K75" i="1"/>
  <c r="K74" i="1"/>
  <c r="K73" i="1"/>
  <c r="K72" i="1"/>
  <c r="K71" i="1"/>
  <c r="E75" i="1"/>
  <c r="E74" i="1"/>
  <c r="E71" i="1"/>
  <c r="E72" i="1"/>
  <c r="K54" i="1" l="1"/>
  <c r="K53" i="1"/>
  <c r="L55" i="1"/>
  <c r="E58" i="2"/>
  <c r="Q52" i="1"/>
  <c r="K52" i="1" s="1"/>
  <c r="Q51" i="1"/>
  <c r="K51" i="1" s="1"/>
  <c r="Q50" i="1"/>
  <c r="K50" i="1" s="1"/>
  <c r="B110" i="1" l="1"/>
  <c r="V107" i="1" l="1"/>
  <c r="B107" i="1"/>
  <c r="R17" i="1" l="1"/>
  <c r="V106" i="1"/>
  <c r="B106" i="1"/>
  <c r="V105" i="1"/>
  <c r="B105" i="1"/>
  <c r="V104" i="1"/>
  <c r="B104" i="1"/>
  <c r="V103" i="1"/>
  <c r="B103" i="1"/>
  <c r="B87" i="1"/>
  <c r="AD84" i="1"/>
  <c r="W84" i="1"/>
  <c r="R84" i="1"/>
  <c r="M84" i="1"/>
  <c r="B84" i="1"/>
  <c r="AD82" i="1"/>
  <c r="W82" i="1"/>
  <c r="R82" i="1"/>
  <c r="M82" i="1"/>
  <c r="B82" i="1"/>
  <c r="AD67" i="1"/>
  <c r="X67" i="1"/>
  <c r="E67" i="1"/>
  <c r="AD66" i="1"/>
  <c r="X66" i="1"/>
  <c r="K66" i="1"/>
  <c r="E66" i="1"/>
  <c r="AD65" i="1"/>
  <c r="X65" i="1"/>
  <c r="K65" i="1"/>
  <c r="E65" i="1"/>
  <c r="AD64" i="1"/>
  <c r="X64" i="1"/>
  <c r="K64" i="1"/>
  <c r="E64" i="1"/>
  <c r="AD60" i="1"/>
  <c r="X60" i="1"/>
  <c r="Q60" i="1"/>
  <c r="K60" i="1"/>
  <c r="E60" i="1"/>
  <c r="E56" i="1"/>
  <c r="E55" i="1"/>
  <c r="E54" i="1"/>
  <c r="AB53" i="1"/>
  <c r="E53" i="1"/>
  <c r="AH52" i="1"/>
  <c r="AB52" i="1"/>
  <c r="X52" i="1"/>
  <c r="E52" i="1"/>
  <c r="AH51" i="1"/>
  <c r="AB51" i="1"/>
  <c r="X51" i="1"/>
  <c r="E51" i="1"/>
  <c r="AH50" i="1"/>
  <c r="AB50" i="1"/>
  <c r="X50" i="1"/>
  <c r="E50" i="1"/>
  <c r="M45" i="1"/>
  <c r="F45" i="1"/>
  <c r="E45" i="1"/>
  <c r="E41" i="1"/>
  <c r="K40" i="1"/>
  <c r="E40" i="1"/>
  <c r="K39" i="1"/>
  <c r="E39" i="1"/>
  <c r="K38" i="1"/>
  <c r="E38" i="1"/>
  <c r="K37" i="1"/>
  <c r="E37" i="1"/>
  <c r="M33" i="1"/>
  <c r="AJ30" i="1"/>
  <c r="AE30" i="1"/>
  <c r="Y30" i="1"/>
  <c r="T30" i="1"/>
  <c r="N30" i="1"/>
  <c r="I30" i="1"/>
  <c r="B30" i="1"/>
  <c r="O27" i="1"/>
  <c r="AF26" i="1"/>
  <c r="Z26" i="1"/>
  <c r="P26" i="1"/>
  <c r="K26" i="1"/>
  <c r="B26" i="1"/>
  <c r="W23" i="1"/>
  <c r="R23" i="1"/>
  <c r="AH21" i="1"/>
  <c r="W21" i="1"/>
  <c r="G21" i="1"/>
  <c r="AH19" i="1"/>
  <c r="W19" i="1"/>
  <c r="R19" i="1"/>
  <c r="G19" i="1"/>
  <c r="G23" i="1" s="1"/>
  <c r="AH17" i="1"/>
  <c r="W17" i="1"/>
  <c r="G17" i="1"/>
  <c r="AC11" i="1"/>
  <c r="AC9" i="1"/>
  <c r="R21" i="1" l="1"/>
  <c r="AS21" i="1" s="1"/>
  <c r="R22" i="1"/>
  <c r="AS17" i="1"/>
  <c r="AE38" i="1"/>
  <c r="AE37" i="1"/>
</calcChain>
</file>

<file path=xl/sharedStrings.xml><?xml version="1.0" encoding="utf-8"?>
<sst xmlns="http://schemas.openxmlformats.org/spreadsheetml/2006/main" count="906" uniqueCount="862">
  <si>
    <t>CREDIT INVESTIGATION AND APPRAISAL DEPARTMENT (CIAD)</t>
  </si>
  <si>
    <t>CREDIT INVESTIGATION UNIT (CIU)</t>
  </si>
  <si>
    <t xml:space="preserve">PERSONAL DATA RESIDENCE &amp; NEIGBORHOOD  (PDRN) </t>
  </si>
  <si>
    <t>STRICTLY CONFIDENTIAL - FOR INTERNAL USE ONLY</t>
  </si>
  <si>
    <t xml:space="preserve">FIELD OSP                             </t>
  </si>
  <si>
    <t>CCSI</t>
  </si>
  <si>
    <t xml:space="preserve">PRODUCT                        </t>
  </si>
  <si>
    <t xml:space="preserve">REFERENCE NUMBER              </t>
  </si>
  <si>
    <t xml:space="preserve">DATE / TIME INSPECTED   </t>
  </si>
  <si>
    <t xml:space="preserve">REQUESTING OFFICER/DEPT  </t>
  </si>
  <si>
    <t>DATE / TIME  SUBMITTED</t>
  </si>
  <si>
    <t>PERSONAL DETAILS</t>
  </si>
  <si>
    <t>ACCOUNT NAME</t>
  </si>
  <si>
    <t xml:space="preserve">AGE/DOB </t>
  </si>
  <si>
    <t>EDUCATION</t>
  </si>
  <si>
    <t>SOURCE OF INCOME</t>
  </si>
  <si>
    <t xml:space="preserve">CIVIL STATUS      </t>
  </si>
  <si>
    <t>GENDER</t>
  </si>
  <si>
    <t>NATIONALITY</t>
  </si>
  <si>
    <t xml:space="preserve"># OF DEPENDENT      </t>
  </si>
  <si>
    <t xml:space="preserve">SPOUSE NAME   </t>
  </si>
  <si>
    <t>AGE/DOB</t>
  </si>
  <si>
    <t>NAME OF CHILDREN</t>
  </si>
  <si>
    <t>SCHOOL</t>
  </si>
  <si>
    <t>GRADE/YEAR</t>
  </si>
  <si>
    <t>COURSE</t>
  </si>
  <si>
    <t>PRESENT RESIDENCE ADDRESS/LOCATION</t>
  </si>
  <si>
    <t>NO /UNIT/ BLDG</t>
  </si>
  <si>
    <t>STREET</t>
  </si>
  <si>
    <t>VILLAGE / SUBD</t>
  </si>
  <si>
    <t>BARANGAY/DISTRICT</t>
  </si>
  <si>
    <t>CITY/MUNICIPALITY</t>
  </si>
  <si>
    <t>PROVINCE</t>
  </si>
  <si>
    <t>REGION</t>
  </si>
  <si>
    <t>PERMANENT/OTHER ADDRESS:</t>
  </si>
  <si>
    <t>RESIDENCE OWNERSHIP</t>
  </si>
  <si>
    <t>Owned</t>
  </si>
  <si>
    <t>Owned by Parents</t>
  </si>
  <si>
    <t xml:space="preserve">If Rented/Mortgage (Name of Landlord/Bank) :  </t>
  </si>
  <si>
    <t>Used Free</t>
  </si>
  <si>
    <t>Living with relatives</t>
  </si>
  <si>
    <t xml:space="preserve">Monthly Rental/Amort:                    P   </t>
  </si>
  <si>
    <t>Rented</t>
  </si>
  <si>
    <t>Mortgage</t>
  </si>
  <si>
    <t>PAYMENT EXPERIENCE</t>
  </si>
  <si>
    <t>Boarder</t>
  </si>
  <si>
    <t>Government Owned</t>
  </si>
  <si>
    <t>Company Provided</t>
  </si>
  <si>
    <t>LENGTH OF STAY</t>
  </si>
  <si>
    <t>YRS</t>
  </si>
  <si>
    <t>MONTHS</t>
  </si>
  <si>
    <t>DESCRIPTION OF RESIDENCE /IMPROVEMENT</t>
  </si>
  <si>
    <t>CONTACT NO</t>
  </si>
  <si>
    <t>SOURCE</t>
  </si>
  <si>
    <t>Bungalow</t>
  </si>
  <si>
    <t>No. Bedrooms</t>
  </si>
  <si>
    <t>Mobile</t>
  </si>
  <si>
    <t>Applicant</t>
  </si>
  <si>
    <t>2 Storey</t>
  </si>
  <si>
    <t>Est. Land Area</t>
  </si>
  <si>
    <t>SQ.M</t>
  </si>
  <si>
    <t>Landline</t>
  </si>
  <si>
    <t>Relative</t>
  </si>
  <si>
    <t>Multi Storey</t>
  </si>
  <si>
    <t>Est. Floor Area</t>
  </si>
  <si>
    <t>Office</t>
  </si>
  <si>
    <t>Neighbor</t>
  </si>
  <si>
    <t>Apartment</t>
  </si>
  <si>
    <t>With Garage</t>
  </si>
  <si>
    <t>Townhouse</t>
  </si>
  <si>
    <t>No Garage (Possible nearby)</t>
  </si>
  <si>
    <t>Condominuim</t>
  </si>
  <si>
    <t>Duplex</t>
  </si>
  <si>
    <t>GENERAL APPERANCE OF RESIDENCE / IMPROVEMENT</t>
  </si>
  <si>
    <t>Well Maintained</t>
  </si>
  <si>
    <t>Fairly</t>
  </si>
  <si>
    <t>Poor</t>
  </si>
  <si>
    <t>Painted</t>
  </si>
  <si>
    <t>Unpainted</t>
  </si>
  <si>
    <t>BASIS OF IDENTIFICATION</t>
  </si>
  <si>
    <t>NEIGHBORHOOD REPUTATION</t>
  </si>
  <si>
    <t>NEIGHBORHOOD CLASSIFICATION</t>
  </si>
  <si>
    <t>Homeowners</t>
  </si>
  <si>
    <t>Well known</t>
  </si>
  <si>
    <t>Residential</t>
  </si>
  <si>
    <t>High Income</t>
  </si>
  <si>
    <t>Neighbors</t>
  </si>
  <si>
    <t>Unknown</t>
  </si>
  <si>
    <t>Notorious</t>
  </si>
  <si>
    <t>Commericial</t>
  </si>
  <si>
    <t>Middle Income</t>
  </si>
  <si>
    <t>Barangay</t>
  </si>
  <si>
    <t>Fairly Known</t>
  </si>
  <si>
    <t>Updated Monthly Dues</t>
  </si>
  <si>
    <t>Industrial</t>
  </si>
  <si>
    <t>Low Income</t>
  </si>
  <si>
    <t>Bldg. Admin</t>
  </si>
  <si>
    <t>Mixed Area</t>
  </si>
  <si>
    <t>Mixed Income</t>
  </si>
  <si>
    <t>COMMUNITY / SUBDIVISION</t>
  </si>
  <si>
    <t>TRANSPORTATION</t>
  </si>
  <si>
    <t>NEAREST NOTABLE LANDMARKS/DISTANCE</t>
  </si>
  <si>
    <t>1st Class / PRIME</t>
  </si>
  <si>
    <t>Buses</t>
  </si>
  <si>
    <t>METERS</t>
  </si>
  <si>
    <t>2nd Class</t>
  </si>
  <si>
    <t>Slum</t>
  </si>
  <si>
    <t>Jeepneys</t>
  </si>
  <si>
    <t>Accessible</t>
  </si>
  <si>
    <t>Taxi</t>
  </si>
  <si>
    <t>Gated w Guard</t>
  </si>
  <si>
    <t>Interior</t>
  </si>
  <si>
    <t>Tricycle / Padyak</t>
  </si>
  <si>
    <t>No Gate / No Guard</t>
  </si>
  <si>
    <t>Peaceful</t>
  </si>
  <si>
    <t>Private Vehicles</t>
  </si>
  <si>
    <t>POLCO / DILCO</t>
  </si>
  <si>
    <t>Others</t>
  </si>
  <si>
    <t>VEHICLES/MAKE</t>
  </si>
  <si>
    <t>YEAR MODEL</t>
  </si>
  <si>
    <t>MODE</t>
  </si>
  <si>
    <t>IF MORTGAGE/BANK</t>
  </si>
  <si>
    <t>MONTHLY AMORTIZATION</t>
  </si>
  <si>
    <t>ADDITIONAL INFORMATION</t>
  </si>
  <si>
    <t>PHOTOS:</t>
  </si>
  <si>
    <t>HOUSE NUMBER</t>
  </si>
  <si>
    <t>FRONT VIEW</t>
  </si>
  <si>
    <t>RIGHT SIDE VIEW</t>
  </si>
  <si>
    <t>MAP</t>
  </si>
  <si>
    <t>INFORMANT</t>
  </si>
  <si>
    <t>RELATIONSHIP WITH THE BORROWER / POSITION</t>
  </si>
  <si>
    <t>NAME OF CI</t>
  </si>
  <si>
    <t>REVIEWER/SUPERVISOR</t>
  </si>
  <si>
    <t>FITZGERALD FAMADOR  / ACCOUNT OFFICER</t>
  </si>
  <si>
    <t>LABEL||pt=A:1||val=PDRN REPORT</t>
  </si>
  <si>
    <t>LABEL||pt=A:2||val=PERSONAL DATA</t>
  </si>
  <si>
    <t>LABEL||pt=A:3||val=DATE ASSIGNED</t>
  </si>
  <si>
    <t>LABEL||pt=A:4||val=PRODUCT</t>
  </si>
  <si>
    <t>LABEL||pt=A:5||val=PERSON TO BE INTERVIEWED</t>
  </si>
  <si>
    <t>LABEL||pt=A:6||val=SUBJECT NAME</t>
  </si>
  <si>
    <t>LABEL||pt=A:7||val=LAST</t>
  </si>
  <si>
    <t>LABEL||pt=A:8||val=FIRST</t>
  </si>
  <si>
    <t>LABEL||pt=A:9||val=MIDDLE</t>
  </si>
  <si>
    <t>LABEL||pt=A:10||val=NATIONALITY</t>
  </si>
  <si>
    <t>LABEL||pt=A:11||val=DATE OF BIRTH</t>
  </si>
  <si>
    <t>LABEL||pt=A:12||val=AGE</t>
  </si>
  <si>
    <t>LABEL||pt=A:13||val=EDUCATION</t>
  </si>
  <si>
    <t>LABEL||pt=A:14||val=GENDER</t>
  </si>
  <si>
    <t>LABEL||pt=A:15||val=CIVIL STATUS</t>
  </si>
  <si>
    <t>LABEL||pt=A:16||val=SPOUSE DETAILS</t>
  </si>
  <si>
    <t>LABEL||pt=A:17||val=LAST</t>
  </si>
  <si>
    <t>LABEL||pt=A:18||val=FIRST</t>
  </si>
  <si>
    <t>LABEL||pt=A:19||val=MIDDLE</t>
  </si>
  <si>
    <t>LABEL||pt=A:20||val=NATIONALITY</t>
  </si>
  <si>
    <t>LABEL||pt=A:21||val=DATE OF BIRTH</t>
  </si>
  <si>
    <t>LABEL||pt=A:22||val=AGE</t>
  </si>
  <si>
    <t>LABEL||pt=A:23||val=EDUCATION</t>
  </si>
  <si>
    <t>LABEL||pt=A:24||val=GENDER</t>
  </si>
  <si>
    <t>LABEL||pt=A:25||val=CHILDREN / DEPEDENTS</t>
  </si>
  <si>
    <t>LABEL||pt=A:26||val=NO. OF DEPEDENT/S</t>
  </si>
  <si>
    <t>LABEL||pt=A:27||val=NAME/S</t>
  </si>
  <si>
    <t>LABEL||pt=A:28||val=AGE</t>
  </si>
  <si>
    <t>LABEL||pt=A:29||val=SCHOOL</t>
  </si>
  <si>
    <t>LABEL||pt=A:30||val=GRADE</t>
  </si>
  <si>
    <t>LABEL||pt=A:31||val=COURSE</t>
  </si>
  <si>
    <t>LABEL||pt=A:32||val=SOURCE OF INCOME</t>
  </si>
  <si>
    <t>LABEL||pt=A:33||val=SUBJECT</t>
  </si>
  <si>
    <t>LABEL||pt=A:34||val=SPOUSE</t>
  </si>
  <si>
    <t xml:space="preserve">LABEL||pt=A:35||val=PRESENT RESIDENCE ADDRESS </t>
  </si>
  <si>
    <t>LABEL||pt=A:36||val=NO/UNIT/BLDG</t>
  </si>
  <si>
    <t>LABEL||pt=A:37||val=STREET</t>
  </si>
  <si>
    <t>LABEL||pt=A:38||val=VILLAGE / SUBDV</t>
  </si>
  <si>
    <t>LABEL||pt=A:39||val=BARANGAY</t>
  </si>
  <si>
    <t>LABEL||pt=A:40||val=CITY / MUNICIPALITY</t>
  </si>
  <si>
    <t>LABEL||pt=A:41||val=PROVINCE</t>
  </si>
  <si>
    <t>LABEL||pt=A:42||val=REGION</t>
  </si>
  <si>
    <t>LABEL||pt=A:43||val=PERMANENT / OTHER ADDRESS</t>
  </si>
  <si>
    <t>LABEL||pt=A:44||val=RESIDENCE DETAILS</t>
  </si>
  <si>
    <t>LABEL||pt=A:45||val=OWNERSHIP</t>
  </si>
  <si>
    <t>LABEL||pt=A:46||val=RESIDENCE OWNER</t>
  </si>
  <si>
    <t>LABEL||pt=A:47||val=MONTHLY RENTAL? / MONTHLY AMORT?</t>
  </si>
  <si>
    <t>LABEL||pt=A:48||val=LENGTH OF STAY</t>
  </si>
  <si>
    <t>LABEL||pt=A:49||val=MOBILE NUMBER</t>
  </si>
  <si>
    <t>LABEL||pt=A:50||val=LANDLINE</t>
  </si>
  <si>
    <t>LABEL||pt=A:51||val=OFFICE</t>
  </si>
  <si>
    <t>LABEL||pt=A:52||val=SOURCE OF INFORMATION</t>
  </si>
  <si>
    <t>LABEL||pt=A:53||val=DESCRIPTION OF RESIDENCE</t>
  </si>
  <si>
    <t>LABEL||pt=A:54||val=TYPE OF HOUSE</t>
  </si>
  <si>
    <t>LABEL||pt=A:55||val=NO. OF BEDROOMS</t>
  </si>
  <si>
    <t>LABEL||pt=A:56||val=AREA</t>
  </si>
  <si>
    <t>LABEL||pt=A:57||val=WITH GARAGE</t>
  </si>
  <si>
    <t>LABEL||pt=A:58||val=NO. OF CARS CAN FIT IN / POSSIBLE PARKING</t>
  </si>
  <si>
    <t>LABEL||pt=A:59||val=GENERAL APPEARANCE</t>
  </si>
  <si>
    <t>LABEL||pt=A:60||val=BASIS IDENTIFICATION</t>
  </si>
  <si>
    <t>LABEL||pt=A:65||val=REPUTATION</t>
  </si>
  <si>
    <t>LABEL||pt=A:66||val=NEIGHBORHOOD CLASSIFICATION</t>
  </si>
  <si>
    <t>LABEL||pt=A:68||val=COMMUNITY / SUDIVISION  (Make it blank if not applicable)</t>
  </si>
  <si>
    <t>LABEL||pt=A:69||val=CLASS</t>
  </si>
  <si>
    <t>LABEL||pt=A:70||val=SECURITY (GATE / GUARD)</t>
  </si>
  <si>
    <t>LABEL||pt=A:71||val=BARANGAY</t>
  </si>
  <si>
    <t>LABEL||pt=A:72||val=SLUM</t>
  </si>
  <si>
    <t>LABEL||pt=A:73||val=ACCESSIBLE</t>
  </si>
  <si>
    <t>LABEL||pt=A:74||val=INTERIOR</t>
  </si>
  <si>
    <t>LABEL||pt=A:75||val=PEACEFUL</t>
  </si>
  <si>
    <t>LABEL||pt=A:76||val=POLCO / DILCO</t>
  </si>
  <si>
    <t>LABEL||pt=A:77||val=OTHERS:</t>
  </si>
  <si>
    <t>LABEL||pt=A:78||val=ACCESSIBILITY (Make it blank if not applicable)</t>
  </si>
  <si>
    <t>LABEL||pt=A:79||val=BUSES</t>
  </si>
  <si>
    <t>LABEL||pt=A:80||val=JEEPNEYS</t>
  </si>
  <si>
    <t>LABEL||pt=A:81||val=TAXI</t>
  </si>
  <si>
    <t>LABEL||pt=A:82||val=TRICYCLE / PADYAK</t>
  </si>
  <si>
    <t>LABEL||pt=A:83||val=PRIVATE VEHICLES</t>
  </si>
  <si>
    <t>LABEL||pt=A:84||val=IF OTHERS</t>
  </si>
  <si>
    <t>LABEL||pt=A:85||val=LANDMARK(S):</t>
  </si>
  <si>
    <t>LABEL||pt=A:89||val=VEHICLE</t>
  </si>
  <si>
    <t>LABEL||pt=A:90||val=VEHICLE / MAKE</t>
  </si>
  <si>
    <t>LABEL||pt=A:91||val=YEAR MODEL</t>
  </si>
  <si>
    <t>LABEL||pt=A:92||val=MODE</t>
  </si>
  <si>
    <t>LABEL||pt=A:93||val=IF MORTGAGED/ BANK</t>
  </si>
  <si>
    <t>LABEL||pt=A:94||val=MONTHLY AMOR.</t>
  </si>
  <si>
    <t>LABEL||pt=A:95||val=VEHICLE / MAKE</t>
  </si>
  <si>
    <t>LABEL||pt=A:96||val=YEAR MODEL</t>
  </si>
  <si>
    <t>LABEL||pt=A:97||val=MODE</t>
  </si>
  <si>
    <t>LABEL||pt=A:98||val=IF MORTGAGED/ BANK</t>
  </si>
  <si>
    <t>LABEL||pt=A:99||val=MONTHLY AMOR.</t>
  </si>
  <si>
    <t>LABEL||pt=A:100||val=ADDTIONAL INFORMATION</t>
  </si>
  <si>
    <t>LABEL||pt=A:102||val=INFORMANTS</t>
  </si>
  <si>
    <t>LABEL||pt=A:104||val=RELATIONSHIP / REMARKS</t>
  </si>
  <si>
    <t>LABEL||pt=A:105||val=ADDRESS</t>
  </si>
  <si>
    <t>LABEL||pt=A:107||val=RELATIONSHIP / REMARKS</t>
  </si>
  <si>
    <t>LABEL||pt=A:108||val=ADDRESS</t>
  </si>
  <si>
    <t>LABEL||pt=A:110||val=RELATIONSHIP / REMARKS</t>
  </si>
  <si>
    <t>LABEL||pt=A:111||val=ADDRESS</t>
  </si>
  <si>
    <t>LABEL||pt=A:113||val=RELATIONSHIP / REMARKS</t>
  </si>
  <si>
    <t>LABEL||pt=A:114||val=ADDRESS</t>
  </si>
  <si>
    <t>LABEL||pt=A:116||val=RELATIONSHIP / REMARKS</t>
  </si>
  <si>
    <t>LABEL||pt=A:117||val=ADDRESS</t>
  </si>
  <si>
    <t>LABEL||pt=A:119||val=FCI NAME</t>
  </si>
  <si>
    <t>LABEL||pt=A:120||val=DATE &amp; TIME OF VISIT</t>
  </si>
  <si>
    <t>LABEL||pt=E:85||val=METERS:</t>
  </si>
  <si>
    <t>LABEL||pt=E:86||val=METERS:</t>
  </si>
  <si>
    <t>LABEL||pt=E:87||val=METERS:</t>
  </si>
  <si>
    <t>LABEL||pt=E:88||val=METERS:</t>
  </si>
  <si>
    <t>LABEL||pt=E:55||val=ROOMS</t>
  </si>
  <si>
    <t>LABEL||pt=E:56||val=FLOOR AREA</t>
  </si>
  <si>
    <t>LABEL||pt=C:56||val=LOT AREA</t>
  </si>
  <si>
    <t>LABEL||pt=D:48||val=YRS</t>
  </si>
  <si>
    <t>LABEL||pt=F:48||val=MONTHS</t>
  </si>
  <si>
    <t>BLANK||pt=F:3||val=</t>
  </si>
  <si>
    <t>BLANK||pt=F:4||val=</t>
  </si>
  <si>
    <t>BLANK||pt=F:5||val=</t>
  </si>
  <si>
    <t>BLANK||pt=F:11||val=</t>
  </si>
  <si>
    <t>BLANK||pt=F:12||val=</t>
  </si>
  <si>
    <t>BLANK||pt=E:14||val=</t>
  </si>
  <si>
    <t>BLANK||pt=E:15||val=</t>
  </si>
  <si>
    <t>BLANK||pt=F:21||val=</t>
  </si>
  <si>
    <t>BLANK||pt=F:22||val=</t>
  </si>
  <si>
    <t>BLANK||pt=E:24||val=</t>
  </si>
  <si>
    <t>BLANK||pt=E:26||val=</t>
  </si>
  <si>
    <t>INPUT||pt=B:7||val=</t>
  </si>
  <si>
    <t>SELECT||pt=C:4||val=AL</t>
  </si>
  <si>
    <t>SELECT||pt=C:4||val=PL</t>
  </si>
  <si>
    <t>SELECT||pt=C:4||val=ML</t>
  </si>
  <si>
    <t>SELECT||pt=D:5||val=SUBJECT</t>
  </si>
  <si>
    <t>SELECT||pt=D:5||val=CO-MAKER</t>
  </si>
  <si>
    <t>SELECT||pt=C:13||val=COLLEGE GRADUATE</t>
  </si>
  <si>
    <t>SELECT||pt=C:13||val=UNDER GRADUATE</t>
  </si>
  <si>
    <t>SELECT||pt=C:13||val=COLLEGE LEVEL</t>
  </si>
  <si>
    <t>SELECT||pt=C:13||val=HIGH SCHOOL GRADUATE</t>
  </si>
  <si>
    <t>SELECT||pt=C:13||val=ELEMENTARY GRADUATE</t>
  </si>
  <si>
    <t>SELECT||pt=C:14||val=MALE</t>
  </si>
  <si>
    <t>SELECT||pt=C:14||val=FEMALE</t>
  </si>
  <si>
    <t>SELECT||pt=C:15||val=MARRIED</t>
  </si>
  <si>
    <t>SELECT||pt=C:15||val=SINGLE</t>
  </si>
  <si>
    <t>SELECT||pt=C:15||val=COMMONLAW SPOUSE</t>
  </si>
  <si>
    <t>SELECT||pt=C:15||val=LIVE-IN-PARTNER</t>
  </si>
  <si>
    <t>SELECT||pt=C:15||val=SEPARATED</t>
  </si>
  <si>
    <t>SELECT||pt=C:15||val=WIDOW/ER</t>
  </si>
  <si>
    <t>SELECT||pt=C:23||val=COLLEGE GRADUATE</t>
  </si>
  <si>
    <t>SELECT||pt=C:23||val=UNDER GRADUATE</t>
  </si>
  <si>
    <t>SELECT||pt=C:23||val=COLLEGE LEVEL</t>
  </si>
  <si>
    <t>SELECT||pt=C:23||val=HIGH SCHOOL GRADUATE</t>
  </si>
  <si>
    <t>SELECT||pt=C:23||val=ELEMENTARY GRADUATE</t>
  </si>
  <si>
    <t>SELECT||pt=C:24||val=MALE</t>
  </si>
  <si>
    <t>SELECT||pt=C:24||val=FEMALE</t>
  </si>
  <si>
    <t>SELECT||pt=C:33||val=EMPLOYMENT</t>
  </si>
  <si>
    <t>SELECT||pt=C:33||val=BUSINESS</t>
  </si>
  <si>
    <t>SELECT||pt=C:33||val=ALLOTMENT</t>
  </si>
  <si>
    <t>SELECT||pt=C:33||val=REMITTANCES</t>
  </si>
  <si>
    <t>SELECT||pt=C:33||val=NONE</t>
  </si>
  <si>
    <t>SELECT||pt=C:34||val=EMPLOYMENT</t>
  </si>
  <si>
    <t>SELECT||pt=C:34||val=BUSINESS</t>
  </si>
  <si>
    <t>SELECT||pt=C:34||val=ALLOTMENT</t>
  </si>
  <si>
    <t>SELECT||pt=C:34||val=REMITTANCES</t>
  </si>
  <si>
    <t>SELECT||pt=C:34||val=NONE</t>
  </si>
  <si>
    <t>SELECT||pt=C:45||val=OWNED</t>
  </si>
  <si>
    <t>SELECT||pt=C:45||val=USED FREE</t>
  </si>
  <si>
    <t>SELECT||pt=C:45||val=RENTED</t>
  </si>
  <si>
    <t>SELECT||pt=C:45||val=BOARDER</t>
  </si>
  <si>
    <t>SELECT||pt=C:45||val=COMPANY PROVIDED</t>
  </si>
  <si>
    <t>SELECT||pt=C:45||val=OWNED BY PARENTS</t>
  </si>
  <si>
    <t>SELECT||pt=C:45||val=LIVING WITH RELATIVES</t>
  </si>
  <si>
    <t>SELECT||pt=C:45||val=MORTGAGE</t>
  </si>
  <si>
    <t>SELECT||pt=C:45||val=GOVERNMENT OWNED</t>
  </si>
  <si>
    <t>SELECT||pt=C:52||val=APPLICANT</t>
  </si>
  <si>
    <t>SELECT||pt=C:52||val=RELATIVE</t>
  </si>
  <si>
    <t>SELECT||pt=C:52||val=NEIGHBOR</t>
  </si>
  <si>
    <t>SELECT||pt=C:54||val=BUNGALOW</t>
  </si>
  <si>
    <t>SELECT||pt=C:54||val=2 STOREY</t>
  </si>
  <si>
    <t>SELECT||pt=C:54||val=MULTI STOREY</t>
  </si>
  <si>
    <t>SELECT||pt=C:54||val=APARTMENT</t>
  </si>
  <si>
    <t>SELECT||pt=C:54||val=TOWNHOUSE</t>
  </si>
  <si>
    <t>SELECT||pt=C:54||val=CONDOMINIUM</t>
  </si>
  <si>
    <t>SELECT||pt=C:54||val=DUPLEX</t>
  </si>
  <si>
    <t>SELECT||pt=C:57||val=YES</t>
  </si>
  <si>
    <t>SELECT||pt=C:57||val=NO</t>
  </si>
  <si>
    <t>SELECT||pt=C:59||val=WELL MAINTAINED</t>
  </si>
  <si>
    <t>SELECT||pt=C:59||val=FAIRLY</t>
  </si>
  <si>
    <t>SELECT||pt=C:59||val=POOR</t>
  </si>
  <si>
    <t>SELECT||pt=E:59||val=PAINTED</t>
  </si>
  <si>
    <t>SELECT||pt=E:59||val=UNPAINTED</t>
  </si>
  <si>
    <t>SELECT||pt=A:61||val=NEIGHBORS</t>
  </si>
  <si>
    <t>SELECT||pt=A:61||val=HOMEOWNERS</t>
  </si>
  <si>
    <t>SELECT||pt=A:61||val=BARANGAY</t>
  </si>
  <si>
    <t>SELECT||pt=A:61||val=BLDG. ADMIN</t>
  </si>
  <si>
    <t>SELECT||pt=A:62||val=NEIGHBORS</t>
  </si>
  <si>
    <t>SELECT||pt=A:62||val=HOMEOWNERS</t>
  </si>
  <si>
    <t>SELECT||pt=A:62||val=BARANGAY</t>
  </si>
  <si>
    <t>SELECT||pt=A:62||val=BLDG. ADMIN</t>
  </si>
  <si>
    <t>SELECT||pt=A:63||val=NEIGHBORS</t>
  </si>
  <si>
    <t>SELECT||pt=A:63||val=HOMEOWNERS</t>
  </si>
  <si>
    <t>SELECT||pt=A:63||val=BARANGAY</t>
  </si>
  <si>
    <t>SELECT||pt=A:63||val=BLDG. ADMIN</t>
  </si>
  <si>
    <t>SELECT||pt=A:64||val=NEIGHBORS</t>
  </si>
  <si>
    <t>SELECT||pt=A:64||val=HOMEOWNERS</t>
  </si>
  <si>
    <t>SELECT||pt=A:64||val=BARANGAY</t>
  </si>
  <si>
    <t>SELECT||pt=A:64||val=BLDG. ADMIN</t>
  </si>
  <si>
    <t>SELECT||pt=C:65||val=WELL KNOWN</t>
  </si>
  <si>
    <t>SELECT||pt=C:65||val=FAIRLY KNOWN</t>
  </si>
  <si>
    <t>SELECT||pt=C:65||val=UNKNOWN</t>
  </si>
  <si>
    <t>SELECT||pt=A:67||val=RESIDENTIAL</t>
  </si>
  <si>
    <t>SELECT||pt=A:67||val=COMMERCIAL</t>
  </si>
  <si>
    <t>SELECT||pt=A:67||val=INDUSTRIAL</t>
  </si>
  <si>
    <t>SELECT||pt=A:67||val=MIXED AREA</t>
  </si>
  <si>
    <t>SELECT||pt=D:67||val=MIDDLE INCOME</t>
  </si>
  <si>
    <t>SELECT||pt=D:67||val=HIGH INCOME</t>
  </si>
  <si>
    <t>SELECT||pt=D:67||val=LOW INCOME</t>
  </si>
  <si>
    <t>SELECT||pt=D:67||val=MIXED INCOME</t>
  </si>
  <si>
    <t>SELECT||pt=D:69||val=1ST CLASS / PRIME</t>
  </si>
  <si>
    <t>SELECT||pt=D:69||val=2ND CLASS</t>
  </si>
  <si>
    <t>SELECT||pt=D:70||val=GATED W/ GUARD</t>
  </si>
  <si>
    <t>SELECT||pt=D:70||val=NO GATE / NO GUARD</t>
  </si>
  <si>
    <t>SELECT||pt=D:71||val=YES</t>
  </si>
  <si>
    <t>SELECT||pt=D:71||val=NO</t>
  </si>
  <si>
    <t>SELECT||pt=D:72||val=YES</t>
  </si>
  <si>
    <t>SELECT||pt=D:72||val=NO</t>
  </si>
  <si>
    <t>SELECT||pt=D:73||val=YES</t>
  </si>
  <si>
    <t>SELECT||pt=D:73||val=NO</t>
  </si>
  <si>
    <t>SELECT||pt=D:74||val=YES</t>
  </si>
  <si>
    <t>SELECT||pt=D:74||val=NO</t>
  </si>
  <si>
    <t>SELECT||pt=D:75||val=YES</t>
  </si>
  <si>
    <t>SELECT||pt=D:75||val=NO</t>
  </si>
  <si>
    <t>SELECT||pt=D:76||val=POLCO</t>
  </si>
  <si>
    <t>SELECT||pt=D:76||val=DILCO</t>
  </si>
  <si>
    <t>SELECT||pt=D:79||val=YES</t>
  </si>
  <si>
    <t>SELECT||pt=D:79||val=NO</t>
  </si>
  <si>
    <t>SELECT||pt=D:80||val=YES</t>
  </si>
  <si>
    <t>SELECT||pt=D:80||val=NO</t>
  </si>
  <si>
    <t>SELECT||pt=D:81||val=YES</t>
  </si>
  <si>
    <t>SELECT||pt=D:81||val=NO</t>
  </si>
  <si>
    <t>SELECT||pt=D:82||val=YES</t>
  </si>
  <si>
    <t>SELECT||pt=D:82||val=NO</t>
  </si>
  <si>
    <t>SELECT||pt=D:83||val=YES</t>
  </si>
  <si>
    <t>SELECT||pt=D:83||val=NO</t>
  </si>
  <si>
    <t>SELECT||pt=C:3||val=Jan</t>
  </si>
  <si>
    <t>SELECT||pt=C:3||val=Feb</t>
  </si>
  <si>
    <t>SELECT||pt=C:3||val=Mar</t>
  </si>
  <si>
    <t>SELECT||pt=C:3||val=Apr</t>
  </si>
  <si>
    <t>SELECT||pt=C:3||val=May</t>
  </si>
  <si>
    <t>SELECT||pt=C:3||val=Jun</t>
  </si>
  <si>
    <t>SELECT||pt=C:3||val=Jul</t>
  </si>
  <si>
    <t>SELECT||pt=C:3||val=Aug</t>
  </si>
  <si>
    <t>SELECT||pt=C:3||val=Sep</t>
  </si>
  <si>
    <t>SELECT||pt=C:3||val=Oct</t>
  </si>
  <si>
    <t>SELECT||pt=C:3||val=Nov</t>
  </si>
  <si>
    <t>SELECT||pt=C:3||val=Dec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</si>
  <si>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</si>
  <si>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</si>
  <si>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</si>
  <si>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</si>
  <si>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</si>
  <si>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</si>
  <si>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</si>
  <si>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</si>
  <si>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</si>
  <si>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</si>
  <si>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</si>
  <si>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</si>
  <si>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</si>
  <si>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</si>
  <si>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</si>
  <si>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</si>
  <si>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</si>
  <si>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</si>
  <si>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</si>
  <si>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</si>
  <si>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</si>
  <si>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</si>
  <si>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</si>
  <si>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</si>
  <si>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</si>
  <si>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</si>
  <si>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</si>
  <si>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</si>
  <si>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</si>
  <si>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</si>
  <si>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</si>
  <si>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</si>
  <si>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</si>
  <si>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</si>
  <si>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</si>
  <si>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</si>
  <si>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</si>
  <si>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</si>
  <si>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</si>
  <si>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</si>
  <si>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</si>
  <si>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</si>
  <si>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</si>
  <si>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</si>
  <si>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</si>
  <si>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</si>
  <si>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</si>
  <si>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</si>
  <si>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</si>
  <si>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</si>
  <si>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</si>
  <si>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</si>
  <si>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</si>
  <si>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</si>
  <si>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</si>
  <si>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</si>
  <si>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</si>
  <si>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</si>
  <si>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</si>
  <si>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</si>
  <si>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</si>
  <si>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</si>
  <si>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</si>
  <si>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</si>
  <si>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</si>
  <si>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</si>
  <si>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</si>
  <si>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</si>
  <si>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</si>
  <si>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</si>
  <si>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</si>
  <si>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</si>
  <si>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</si>
  <si>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</si>
  <si>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</si>
  <si>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</si>
  <si>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</si>
  <si>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</si>
  <si>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</si>
  <si>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</si>
  <si>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</si>
  <si>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</si>
  <si>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</si>
  <si>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</si>
  <si>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</si>
  <si>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</si>
  <si>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</si>
  <si>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</si>
  <si>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</si>
  <si>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</si>
  <si>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</si>
  <si>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</si>
  <si>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</si>
  <si>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</si>
  <si>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</si>
  <si>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</si>
  <si>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</si>
  <si>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</si>
  <si>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</si>
  <si>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</si>
  <si>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</si>
  <si>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</si>
  <si>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</si>
  <si>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</si>
  <si>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</si>
  <si>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</si>
  <si>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</si>
  <si>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</si>
  <si>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</si>
  <si>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</si>
  <si>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</si>
  <si>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</si>
  <si>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</si>
  <si>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</si>
  <si>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</si>
  <si>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</si>
  <si>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</si>
  <si>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</si>
  <si>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</si>
  <si>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</si>
  <si>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</si>
  <si>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SELECT||pt=C:11||val=Jan</t>
  </si>
  <si>
    <t>SELECT||pt=C:11||val=Feb</t>
  </si>
  <si>
    <t>SELECT||pt=C:11||val=Mar</t>
  </si>
  <si>
    <t>SELECT||pt=C:11||val=Apr</t>
  </si>
  <si>
    <t>SELECT||pt=C:11||val=May</t>
  </si>
  <si>
    <t>SELECT||pt=C:11||val=Jun</t>
  </si>
  <si>
    <t>SELECT||pt=C:11||val=Jul</t>
  </si>
  <si>
    <t>SELECT||pt=C:11||val=Aug</t>
  </si>
  <si>
    <t>SELECT||pt=C:11||val=Sep</t>
  </si>
  <si>
    <t>SELECT||pt=C:11||val=Oct</t>
  </si>
  <si>
    <t>SELECT||pt=C:11||val=Nov</t>
  </si>
  <si>
    <t>SELECT||pt=C:11||val=Dec</t>
  </si>
  <si>
    <t>SELECT||pt=D:11||val=1</t>
  </si>
  <si>
    <t>SELECT||pt=D:11||val=2</t>
  </si>
  <si>
    <t>SELECT||pt=D:11||val=3</t>
  </si>
  <si>
    <t>SELECT||pt=D:11||val=4</t>
  </si>
  <si>
    <t>SELECT||pt=D:11||val=5</t>
  </si>
  <si>
    <t>SELECT||pt=D:11||val=6</t>
  </si>
  <si>
    <t>SELECT||pt=D:11||val=7</t>
  </si>
  <si>
    <t>SELECT||pt=D:11||val=8</t>
  </si>
  <si>
    <t>SELECT||pt=D:11||val=9</t>
  </si>
  <si>
    <t>SELECT||pt=D:11||val=10</t>
  </si>
  <si>
    <t>SELECT||pt=D:11||val=11</t>
  </si>
  <si>
    <t>SELECT||pt=D:11||val=12</t>
  </si>
  <si>
    <t>SELECT||pt=D:11||val=13</t>
  </si>
  <si>
    <t>SELECT||pt=D:11||val=14</t>
  </si>
  <si>
    <t>SELECT||pt=D:11||val=15</t>
  </si>
  <si>
    <t>SELECT||pt=D:11||val=16</t>
  </si>
  <si>
    <t>SELECT||pt=D:11||val=17</t>
  </si>
  <si>
    <t>SELECT||pt=D:11||val=18</t>
  </si>
  <si>
    <t>SELECT||pt=D:11||val=19</t>
  </si>
  <si>
    <t>SELECT||pt=D:11||val=20</t>
  </si>
  <si>
    <t>SELECT||pt=D:11||val=21</t>
  </si>
  <si>
    <t>SELECT||pt=D:11||val=22</t>
  </si>
  <si>
    <t>SELECT||pt=D:11||val=23</t>
  </si>
  <si>
    <t>SELECT||pt=D:11||val=24</t>
  </si>
  <si>
    <t>SELECT||pt=D:11||val=25</t>
  </si>
  <si>
    <t>SELECT||pt=D:11||val=26</t>
  </si>
  <si>
    <t>SELECT||pt=D:11||val=27</t>
  </si>
  <si>
    <t>SELECT||pt=D:11||val=28</t>
  </si>
  <si>
    <t>SELECT||pt=D:11||val=29</t>
  </si>
  <si>
    <t>SELECT||pt=D:11||val=30</t>
  </si>
  <si>
    <t>SELECT||pt=D:11||val=31</t>
  </si>
  <si>
    <t>SELECT||pt=E:11||val=1950</t>
  </si>
  <si>
    <t>SELECT||pt=E:11||val=1951</t>
  </si>
  <si>
    <t>SELECT||pt=E:11||val=1952</t>
  </si>
  <si>
    <t>SELECT||pt=E:11||val=1953</t>
  </si>
  <si>
    <t>SELECT||pt=E:11||val=1954</t>
  </si>
  <si>
    <t>SELECT||pt=E:11||val=1955</t>
  </si>
  <si>
    <t>SELECT||pt=E:11||val=1956</t>
  </si>
  <si>
    <t>SELECT||pt=E:11||val=1957</t>
  </si>
  <si>
    <t>SELECT||pt=E:11||val=1958</t>
  </si>
  <si>
    <t>SELECT||pt=E:11||val=1959</t>
  </si>
  <si>
    <t>SELECT||pt=E:11||val=1960</t>
  </si>
  <si>
    <t>SELECT||pt=E:11||val=1961</t>
  </si>
  <si>
    <t>SELECT||pt=E:11||val=1962</t>
  </si>
  <si>
    <t>SELECT||pt=E:11||val=1963</t>
  </si>
  <si>
    <t>SELECT||pt=E:11||val=1964</t>
  </si>
  <si>
    <t>SELECT||pt=E:11||val=1965</t>
  </si>
  <si>
    <t>SELECT||pt=E:11||val=1966</t>
  </si>
  <si>
    <t>SELECT||pt=E:11||val=1967</t>
  </si>
  <si>
    <t>SELECT||pt=E:11||val=1968</t>
  </si>
  <si>
    <t>SELECT||pt=E:11||val=1969</t>
  </si>
  <si>
    <t>SELECT||pt=E:11||val=1970</t>
  </si>
  <si>
    <t>SELECT||pt=E:11||val=1971</t>
  </si>
  <si>
    <t>SELECT||pt=E:11||val=1972</t>
  </si>
  <si>
    <t>SELECT||pt=E:11||val=1973</t>
  </si>
  <si>
    <t>SELECT||pt=E:11||val=1974</t>
  </si>
  <si>
    <t>SELECT||pt=E:11||val=1975</t>
  </si>
  <si>
    <t>SELECT||pt=E:11||val=1976</t>
  </si>
  <si>
    <t>SELECT||pt=E:11||val=1977</t>
  </si>
  <si>
    <t>SELECT||pt=E:11||val=1978</t>
  </si>
  <si>
    <t>SELECT||pt=E:11||val=1979</t>
  </si>
  <si>
    <t>SELECT||pt=E:11||val=1980</t>
  </si>
  <si>
    <t>SELECT||pt=E:11||val=1981</t>
  </si>
  <si>
    <t>SELECT||pt=E:11||val=1982</t>
  </si>
  <si>
    <t>SELECT||pt=E:11||val=1983</t>
  </si>
  <si>
    <t>SELECT||pt=E:11||val=1984</t>
  </si>
  <si>
    <t>SELECT||pt=E:11||val=1985</t>
  </si>
  <si>
    <t>SELECT||pt=E:11||val=1986</t>
  </si>
  <si>
    <t>SELECT||pt=E:11||val=1987</t>
  </si>
  <si>
    <t>SELECT||pt=E:11||val=1988</t>
  </si>
  <si>
    <t>SELECT||pt=E:11||val=1989</t>
  </si>
  <si>
    <t>SELECT||pt=E:11||val=1990</t>
  </si>
  <si>
    <t>SELECT||pt=E:11||val=1991</t>
  </si>
  <si>
    <t>SELECT||pt=E:11||val=1992</t>
  </si>
  <si>
    <t>SELECT||pt=E:11||val=1993</t>
  </si>
  <si>
    <t>SELECT||pt=E:11||val=1994</t>
  </si>
  <si>
    <t>SELECT||pt=E:11||val=1995</t>
  </si>
  <si>
    <t>SELECT||pt=E:11||val=1996</t>
  </si>
  <si>
    <t>SELECT||pt=E:11||val=1997</t>
  </si>
  <si>
    <t>SELECT||pt=E:11||val=1998</t>
  </si>
  <si>
    <t>SELECT||pt=E:11||val=1999</t>
  </si>
  <si>
    <t>SELECT||pt=E:11||val=2000</t>
  </si>
  <si>
    <t>SELECT||pt=E:11||val=2001</t>
  </si>
  <si>
    <t>SELECT||pt=E:11||val=2002</t>
  </si>
  <si>
    <t>SELECT||pt=E:11||val=2003</t>
  </si>
  <si>
    <t>SELECT||pt=E:11||val=2004</t>
  </si>
  <si>
    <t>SELECT||pt=E:11||val=2005</t>
  </si>
  <si>
    <t>SELECT||pt=E:11||val=2006</t>
  </si>
  <si>
    <t>SELECT||pt=E:11||val=2007</t>
  </si>
  <si>
    <t>SELECT||pt=E:11||val=2008</t>
  </si>
  <si>
    <t>SELECT||pt=E:11||val=2009</t>
  </si>
  <si>
    <t>SELECT||pt=E:11||val=2010</t>
  </si>
  <si>
    <t>SELECT||pt=E:11||val=2011</t>
  </si>
  <si>
    <t>SELECT||pt=E:11||val=2012</t>
  </si>
  <si>
    <t>SELECT||pt=E:11||val=2013</t>
  </si>
  <si>
    <t>SELECT||pt=E:11||val=2014</t>
  </si>
  <si>
    <t>SELECT||pt=E:11||val=2015</t>
  </si>
  <si>
    <t>SELECT||pt=E:11||val=2016</t>
  </si>
  <si>
    <t>SELECT||pt=E:11||val=2017</t>
  </si>
  <si>
    <t>SELECT||pt=E:11||val=2018</t>
  </si>
  <si>
    <t>SELECT||pt=E:11||val=2019</t>
  </si>
  <si>
    <t>SELECT||pt=E:11||val=2020</t>
  </si>
  <si>
    <t>SELECT||pt=E:11||val=2021</t>
  </si>
  <si>
    <t>SELECT||pt=E:11||val=2022</t>
  </si>
  <si>
    <t>SELECT||pt=E:11||val=2023</t>
  </si>
  <si>
    <t>SELECT||pt=E:11||val=2024</t>
  </si>
  <si>
    <t>SELECT||pt=E:11||val=2025</t>
  </si>
  <si>
    <t>SELECT||pt=E:11||val=2026</t>
  </si>
  <si>
    <t>SELECT||pt=E:11||val=2027</t>
  </si>
  <si>
    <t>SELECT||pt=E:11||val=2028</t>
  </si>
  <si>
    <t>SELECT||pt=E:11||val=2029</t>
  </si>
  <si>
    <t>SELECT||pt=E:11||val=2030</t>
  </si>
  <si>
    <t>SELECT||pt=E:11||val=2031</t>
  </si>
  <si>
    <t>SELECT||pt=E:11||val=2032</t>
  </si>
  <si>
    <t>SELECT||pt=E:11||val=2033</t>
  </si>
  <si>
    <t>SELECT||pt=E:11||val=2034</t>
  </si>
  <si>
    <t>SELECT||pt=E:11||val=2035</t>
  </si>
  <si>
    <t>SELECT||pt=E:11||val=2036</t>
  </si>
  <si>
    <t>SELECT||pt=E:11||val=2037</t>
  </si>
  <si>
    <t>SELECT||pt=E:11||val=2038</t>
  </si>
  <si>
    <t>SELECT||pt=E:11||val=2039</t>
  </si>
  <si>
    <t>SELECT||pt=C:21||val=Jan</t>
  </si>
  <si>
    <t>SELECT||pt=C:21||val=Feb</t>
  </si>
  <si>
    <t>SELECT||pt=C:21||val=Mar</t>
  </si>
  <si>
    <t>SELECT||pt=C:21||val=Apr</t>
  </si>
  <si>
    <t>SELECT||pt=C:21||val=May</t>
  </si>
  <si>
    <t>SELECT||pt=C:21||val=Jun</t>
  </si>
  <si>
    <t>SELECT||pt=C:21||val=Jul</t>
  </si>
  <si>
    <t>SELECT||pt=C:21||val=Aug</t>
  </si>
  <si>
    <t>SELECT||pt=C:21||val=Sep</t>
  </si>
  <si>
    <t>SELECT||pt=C:21||val=Oct</t>
  </si>
  <si>
    <t>SELECT||pt=C:21||val=Nov</t>
  </si>
  <si>
    <t>SELECT||pt=C:21||val=Dec</t>
  </si>
  <si>
    <t>SELECT||pt=D:21||val=1</t>
  </si>
  <si>
    <t>SELECT||pt=D:21||val=2</t>
  </si>
  <si>
    <t>SELECT||pt=D:21||val=3</t>
  </si>
  <si>
    <t>SELECT||pt=D:21||val=4</t>
  </si>
  <si>
    <t>SELECT||pt=D:21||val=5</t>
  </si>
  <si>
    <t>SELECT||pt=D:21||val=6</t>
  </si>
  <si>
    <t>SELECT||pt=D:21||val=7</t>
  </si>
  <si>
    <t>SELECT||pt=D:21||val=8</t>
  </si>
  <si>
    <t>SELECT||pt=D:21||val=9</t>
  </si>
  <si>
    <t>SELECT||pt=D:21||val=10</t>
  </si>
  <si>
    <t>SELECT||pt=D:21||val=11</t>
  </si>
  <si>
    <t>SELECT||pt=D:21||val=12</t>
  </si>
  <si>
    <t>SELECT||pt=D:21||val=13</t>
  </si>
  <si>
    <t>SELECT||pt=D:21||val=14</t>
  </si>
  <si>
    <t>SELECT||pt=D:21||val=15</t>
  </si>
  <si>
    <t>SELECT||pt=D:21||val=16</t>
  </si>
  <si>
    <t>SELECT||pt=D:21||val=17</t>
  </si>
  <si>
    <t>SELECT||pt=D:21||val=18</t>
  </si>
  <si>
    <t>SELECT||pt=D:21||val=19</t>
  </si>
  <si>
    <t>SELECT||pt=D:21||val=20</t>
  </si>
  <si>
    <t>SELECT||pt=D:21||val=21</t>
  </si>
  <si>
    <t>SELECT||pt=D:21||val=22</t>
  </si>
  <si>
    <t>SELECT||pt=D:21||val=23</t>
  </si>
  <si>
    <t>SELECT||pt=D:21||val=24</t>
  </si>
  <si>
    <t>SELECT||pt=D:21||val=25</t>
  </si>
  <si>
    <t>SELECT||pt=D:21||val=26</t>
  </si>
  <si>
    <t>SELECT||pt=D:21||val=27</t>
  </si>
  <si>
    <t>SELECT||pt=D:21||val=28</t>
  </si>
  <si>
    <t>SELECT||pt=D:21||val=29</t>
  </si>
  <si>
    <t>SELECT||pt=D:21||val=30</t>
  </si>
  <si>
    <t>SELECT||pt=D:21||val=31</t>
  </si>
  <si>
    <t>SELECT||pt=E:21||val=1950</t>
  </si>
  <si>
    <t>SELECT||pt=E:21||val=1951</t>
  </si>
  <si>
    <t>SELECT||pt=E:21||val=1952</t>
  </si>
  <si>
    <t>SELECT||pt=E:21||val=1953</t>
  </si>
  <si>
    <t>SELECT||pt=E:21||val=1954</t>
  </si>
  <si>
    <t>SELECT||pt=E:21||val=1955</t>
  </si>
  <si>
    <t>SELECT||pt=E:21||val=1956</t>
  </si>
  <si>
    <t>SELECT||pt=E:21||val=1957</t>
  </si>
  <si>
    <t>SELECT||pt=E:21||val=1958</t>
  </si>
  <si>
    <t>SELECT||pt=E:21||val=1959</t>
  </si>
  <si>
    <t>SELECT||pt=E:21||val=1960</t>
  </si>
  <si>
    <t>SELECT||pt=E:21||val=1961</t>
  </si>
  <si>
    <t>SELECT||pt=E:21||val=1962</t>
  </si>
  <si>
    <t>SELECT||pt=E:21||val=1963</t>
  </si>
  <si>
    <t>SELECT||pt=E:21||val=1964</t>
  </si>
  <si>
    <t>SELECT||pt=E:21||val=1965</t>
  </si>
  <si>
    <t>SELECT||pt=E:21||val=1966</t>
  </si>
  <si>
    <t>SELECT||pt=E:21||val=1967</t>
  </si>
  <si>
    <t>SELECT||pt=E:21||val=1968</t>
  </si>
  <si>
    <t>SELECT||pt=E:21||val=1969</t>
  </si>
  <si>
    <t>SELECT||pt=E:21||val=1970</t>
  </si>
  <si>
    <t>SELECT||pt=E:21||val=1971</t>
  </si>
  <si>
    <t>SELECT||pt=E:21||val=1972</t>
  </si>
  <si>
    <t>SELECT||pt=E:21||val=1973</t>
  </si>
  <si>
    <t>SELECT||pt=E:21||val=1974</t>
  </si>
  <si>
    <t>SELECT||pt=E:21||val=1975</t>
  </si>
  <si>
    <t>SELECT||pt=E:21||val=1976</t>
  </si>
  <si>
    <t>SELECT||pt=E:21||val=1977</t>
  </si>
  <si>
    <t>SELECT||pt=E:21||val=1978</t>
  </si>
  <si>
    <t>SELECT||pt=E:21||val=1979</t>
  </si>
  <si>
    <t>SELECT||pt=E:21||val=1980</t>
  </si>
  <si>
    <t>SELECT||pt=E:21||val=1981</t>
  </si>
  <si>
    <t>SELECT||pt=E:21||val=1982</t>
  </si>
  <si>
    <t>SELECT||pt=E:21||val=1983</t>
  </si>
  <si>
    <t>SELECT||pt=E:21||val=1984</t>
  </si>
  <si>
    <t>SELECT||pt=E:21||val=1985</t>
  </si>
  <si>
    <t>SELECT||pt=E:21||val=1986</t>
  </si>
  <si>
    <t>SELECT||pt=E:21||val=1987</t>
  </si>
  <si>
    <t>SELECT||pt=E:21||val=1988</t>
  </si>
  <si>
    <t>SELECT||pt=E:21||val=1989</t>
  </si>
  <si>
    <t>SELECT||pt=E:21||val=1990</t>
  </si>
  <si>
    <t>SELECT||pt=E:21||val=1991</t>
  </si>
  <si>
    <t>SELECT||pt=E:21||val=1992</t>
  </si>
  <si>
    <t>SELECT||pt=E:21||val=1993</t>
  </si>
  <si>
    <t>SELECT||pt=E:21||val=1994</t>
  </si>
  <si>
    <t>SELECT||pt=E:21||val=1995</t>
  </si>
  <si>
    <t>SELECT||pt=E:21||val=1996</t>
  </si>
  <si>
    <t>SELECT||pt=E:21||val=1997</t>
  </si>
  <si>
    <t>SELECT||pt=E:21||val=1998</t>
  </si>
  <si>
    <t>SELECT||pt=E:21||val=1999</t>
  </si>
  <si>
    <t>SELECT||pt=E:21||val=2000</t>
  </si>
  <si>
    <t>SELECT||pt=E:21||val=2001</t>
  </si>
  <si>
    <t>SELECT||pt=E:21||val=2002</t>
  </si>
  <si>
    <t>SELECT||pt=E:21||val=2003</t>
  </si>
  <si>
    <t>SELECT||pt=E:21||val=2004</t>
  </si>
  <si>
    <t>SELECT||pt=E:21||val=2005</t>
  </si>
  <si>
    <t>SELECT||pt=E:21||val=2006</t>
  </si>
  <si>
    <t>SELECT||pt=E:21||val=2007</t>
  </si>
  <si>
    <t>SELECT||pt=E:21||val=2008</t>
  </si>
  <si>
    <t>SELECT||pt=E:21||val=2009</t>
  </si>
  <si>
    <t>SELECT||pt=E:21||val=2010</t>
  </si>
  <si>
    <t>SELECT||pt=E:21||val=2011</t>
  </si>
  <si>
    <t>SELECT||pt=E:21||val=2012</t>
  </si>
  <si>
    <t>SELECT||pt=E:21||val=2013</t>
  </si>
  <si>
    <t>SELECT||pt=E:21||val=2014</t>
  </si>
  <si>
    <t>SELECT||pt=E:21||val=2015</t>
  </si>
  <si>
    <t>SELECT||pt=E:21||val=2016</t>
  </si>
  <si>
    <t>SELECT||pt=E:21||val=2017</t>
  </si>
  <si>
    <t>SELECT||pt=E:21||val=2018</t>
  </si>
  <si>
    <t>SELECT||pt=E:21||val=2019</t>
  </si>
  <si>
    <t>SELECT||pt=E:21||val=2020</t>
  </si>
  <si>
    <t>SELECT||pt=E:21||val=2021</t>
  </si>
  <si>
    <t>SELECT||pt=E:21||val=2022</t>
  </si>
  <si>
    <t>SELECT||pt=E:21||val=2023</t>
  </si>
  <si>
    <t>SELECT||pt=E:21||val=2024</t>
  </si>
  <si>
    <t>SELECT||pt=E:21||val=2025</t>
  </si>
  <si>
    <t>SELECT||pt=E:21||val=2026</t>
  </si>
  <si>
    <t>SELECT||pt=E:21||val=2027</t>
  </si>
  <si>
    <t>SELECT||pt=E:21||val=2028</t>
  </si>
  <si>
    <t>SELECT||pt=E:21||val=2029</t>
  </si>
  <si>
    <t>SELECT||pt=E:21||val=2030</t>
  </si>
  <si>
    <t>SELECT||pt=E:21||val=2031</t>
  </si>
  <si>
    <t>SELECT||pt=E:21||val=2032</t>
  </si>
  <si>
    <t>SELECT||pt=E:21||val=2033</t>
  </si>
  <si>
    <t>SELECT||pt=E:21||val=2034</t>
  </si>
  <si>
    <t>SELECT||pt=E:21||val=2035</t>
  </si>
  <si>
    <t>SELECT||pt=E:21||val=2036</t>
  </si>
  <si>
    <t>SELECT||pt=E:21||val=2037</t>
  </si>
  <si>
    <t>SELECT||pt=E:21||val=2038</t>
  </si>
  <si>
    <t>SELECT||pt=E:21||val=2039</t>
  </si>
  <si>
    <t>SELECT||pt=C:3||val=</t>
  </si>
  <si>
    <t>SELECT||pt=D:3||val=</t>
  </si>
  <si>
    <t>SELECT||pt=E:3||val=</t>
  </si>
  <si>
    <t>SELECT||pt=C:11||val=</t>
  </si>
  <si>
    <t>SELECT||pt=D:11||val=</t>
  </si>
  <si>
    <t>SELECT||pt=E:11||val=</t>
  </si>
  <si>
    <t>SELECT||pt=C:21||val=</t>
  </si>
  <si>
    <t>SELECT||pt=D:21||val=</t>
  </si>
  <si>
    <t>SELECT||pt=E:21||val=</t>
  </si>
  <si>
    <t>SELECT||pt=A:62||val=</t>
  </si>
  <si>
    <t>SELECT||pt=A:63||val=</t>
  </si>
  <si>
    <t>SELECT||pt=A:64||val=</t>
  </si>
  <si>
    <t>INPUT||pt=C:120||val=JULY  7, 2018 2:00PM</t>
  </si>
  <si>
    <t>INPUT||pt=B:8||val=</t>
  </si>
  <si>
    <t>INPUT||pt=B:9||val=</t>
  </si>
  <si>
    <t>INPUT||pt=C:10||val=</t>
  </si>
  <si>
    <t>INPUT||pt=C:12||val=</t>
  </si>
  <si>
    <t>INPUT||pt=B:17||val=</t>
  </si>
  <si>
    <t>INPUT||pt=B:18||val=</t>
  </si>
  <si>
    <t>INPUT||pt=B:19||val=</t>
  </si>
  <si>
    <t>INPUT||pt=C:20||val=</t>
  </si>
  <si>
    <t>INPUT||pt=C:22||val=</t>
  </si>
  <si>
    <t>INPUT||pt=C:26||val=</t>
  </si>
  <si>
    <t>INPUT||pt=C:27||val=</t>
  </si>
  <si>
    <t>INPUT||pt=C:28||val=</t>
  </si>
  <si>
    <t>INPUT||pt=C:29||val=</t>
  </si>
  <si>
    <t>INPUT||pt=C:30||val=</t>
  </si>
  <si>
    <t>INPUT||pt=C:31||val=</t>
  </si>
  <si>
    <t>INPUT||pt=C:36||val=</t>
  </si>
  <si>
    <t>INPUT||pt=C:37||val=</t>
  </si>
  <si>
    <t>INPUT||pt=C:38||val=</t>
  </si>
  <si>
    <t>INPUT||pt=C:39||val=</t>
  </si>
  <si>
    <t>INPUT||pt=C:40||val=</t>
  </si>
  <si>
    <t>INPUT||pt=C:41||val=</t>
  </si>
  <si>
    <t>INPUT||pt=C:42||val=</t>
  </si>
  <si>
    <t>INPUT||pt=C:43||val=</t>
  </si>
  <si>
    <t>INPUT||pt=C:46||val=</t>
  </si>
  <si>
    <t>INPUT||pt=C:47||val=</t>
  </si>
  <si>
    <t>INPUT||pt=C:48||val=</t>
  </si>
  <si>
    <t>INPUT||pt=C:49||val=</t>
  </si>
  <si>
    <t>INPUT||pt=C:50||val=</t>
  </si>
  <si>
    <t>INPUT||pt=C:51||val=</t>
  </si>
  <si>
    <t>INPUT||pt=C:55||val=</t>
  </si>
  <si>
    <t>INPUT||pt=D:56||val=</t>
  </si>
  <si>
    <t>INPUT||pt=C:58||val=</t>
  </si>
  <si>
    <t>INPUT||pt=F:56||val=</t>
  </si>
  <si>
    <t>INPUT||pt=D:77||val=</t>
  </si>
  <si>
    <t>INPUT||pt=C:84||val=</t>
  </si>
  <si>
    <t>INPUT||pt=F:85||val=</t>
  </si>
  <si>
    <t>INPUT||pt=F:86||val=</t>
  </si>
  <si>
    <t>INPUT||pt=F:87||val=</t>
  </si>
  <si>
    <t>INPUT||pt=F:88||val=</t>
  </si>
  <si>
    <t>INPUT||pt=C:85||val=</t>
  </si>
  <si>
    <t>INPUT||pt=C:86||val=</t>
  </si>
  <si>
    <t>INPUT||pt=C:87||val=</t>
  </si>
  <si>
    <t>INPUT||pt=C:88||val=</t>
  </si>
  <si>
    <t>INPUT||pt=C:90||val=</t>
  </si>
  <si>
    <t>INPUT||pt=C:91||val=</t>
  </si>
  <si>
    <t>INPUT||pt=C:92||val=</t>
  </si>
  <si>
    <t>INPUT||pt=C:93||val=</t>
  </si>
  <si>
    <t>INPUT||pt=C:94||val=</t>
  </si>
  <si>
    <t>INPUT||pt=C:95||val=</t>
  </si>
  <si>
    <t>INPUT||pt=C:96||val=</t>
  </si>
  <si>
    <t>INPUT||pt=C:97||val=</t>
  </si>
  <si>
    <t>INPUT||pt=C:98||val=</t>
  </si>
  <si>
    <t>INPUT||pt=C:99||val=</t>
  </si>
  <si>
    <t>INPUT||pt=A:101||val=</t>
  </si>
  <si>
    <t>INPUT||pt=C:103||val=</t>
  </si>
  <si>
    <t>INPUT||pt=C:104||val=</t>
  </si>
  <si>
    <t>INPUT||pt=C:105||val=</t>
  </si>
  <si>
    <t>INPUT||pt=C:106||val=</t>
  </si>
  <si>
    <t>INPUT||pt=C:107||val=</t>
  </si>
  <si>
    <t>INPUT||pt=C:108||val=</t>
  </si>
  <si>
    <t>INPUT||pt=C:109||val=</t>
  </si>
  <si>
    <t>INPUT||pt=C:110||val=</t>
  </si>
  <si>
    <t>INPUT||pt=C:111||val=</t>
  </si>
  <si>
    <t>INPUT||pt=C:112||val=</t>
  </si>
  <si>
    <t>INPUT||pt=C:113||val=</t>
  </si>
  <si>
    <t>INPUT||pt=C:114||val=</t>
  </si>
  <si>
    <t>INPUT||pt=C:115||val=</t>
  </si>
  <si>
    <t>INPUT||pt=C:116||val=</t>
  </si>
  <si>
    <t>INPUT||pt=C:117||val=</t>
  </si>
  <si>
    <t>INPUT||pt=C:119||val=</t>
  </si>
  <si>
    <t>LABEL||pt=A:118||val=FCI INFO</t>
  </si>
  <si>
    <t>LABEL||pt=A:103||val=NAME(1)</t>
  </si>
  <si>
    <t>LABEL||pt=A:106||val=NAME(2)</t>
  </si>
  <si>
    <t>LABEL||pt=A:109||val=NAME(3)</t>
  </si>
  <si>
    <t>LABEL||pt=A:112||val=NAME(4)</t>
  </si>
  <si>
    <t>LABEL||pt=A:115||val=NAME(5)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</si>
</sst>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mmmm\ d\,\ yyyy;@"/>
    <numFmt numFmtId="166" formatCode="[$-409]m/d/yy\ h:mm\ AM/PM;@"/>
  </numFmts>
  <fonts count="20">
    <font>
      <sz val="11"/>
      <color theme="1"/>
      <name val="Calibri"/>
      <charset val="134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5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indexed="8"/>
      <name val="Arial Narrow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230">
    <xf numFmtId="0" fontId="0" fillId="0" borderId="0" xfId="0"/>
    <xf numFmtId="0" fontId="2" fillId="7" borderId="0" xfId="0" applyFont="1" applyFill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7" fillId="0" borderId="0" xfId="0" applyFont="1" applyBorder="1"/>
    <xf numFmtId="0" fontId="2" fillId="8" borderId="4" xfId="0" applyFont="1" applyFill="1" applyBorder="1"/>
    <xf numFmtId="0" fontId="5" fillId="8" borderId="0" xfId="0" applyFont="1" applyFill="1" applyBorder="1" applyAlignment="1">
      <alignment vertical="center"/>
    </xf>
    <xf numFmtId="0" fontId="2" fillId="8" borderId="0" xfId="0" applyFont="1" applyFill="1" applyBorder="1"/>
    <xf numFmtId="0" fontId="2" fillId="7" borderId="4" xfId="0" applyFont="1" applyFill="1" applyBorder="1"/>
    <xf numFmtId="0" fontId="5" fillId="7" borderId="0" xfId="0" applyFont="1" applyFill="1" applyBorder="1"/>
    <xf numFmtId="0" fontId="2" fillId="7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3" fillId="0" borderId="4" xfId="0" applyFont="1" applyBorder="1"/>
    <xf numFmtId="0" fontId="6" fillId="8" borderId="0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/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1" xfId="0" applyFont="1" applyFill="1" applyBorder="1" applyAlignment="1"/>
    <xf numFmtId="0" fontId="2" fillId="0" borderId="0" xfId="0" applyFont="1" applyFill="1" applyAlignment="1"/>
    <xf numFmtId="0" fontId="5" fillId="0" borderId="6" xfId="0" applyFont="1" applyBorder="1" applyAlignment="1">
      <alignment vertical="center"/>
    </xf>
    <xf numFmtId="0" fontId="6" fillId="7" borderId="0" xfId="0" applyFont="1" applyFill="1" applyBorder="1"/>
    <xf numFmtId="0" fontId="5" fillId="7" borderId="6" xfId="0" applyFont="1" applyFill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5" fillId="0" borderId="6" xfId="0" applyFont="1" applyBorder="1" applyAlignment="1">
      <alignment vertical="center" wrapText="1"/>
    </xf>
    <xf numFmtId="0" fontId="6" fillId="8" borderId="0" xfId="0" applyFont="1" applyFill="1" applyBorder="1"/>
    <xf numFmtId="0" fontId="3" fillId="0" borderId="0" xfId="0" applyFont="1" applyBorder="1" applyAlignment="1">
      <alignment horizontal="left"/>
    </xf>
    <xf numFmtId="1" fontId="7" fillId="0" borderId="0" xfId="0" applyNumberFormat="1" applyFont="1" applyBorder="1" applyAlignment="1"/>
    <xf numFmtId="1" fontId="2" fillId="0" borderId="0" xfId="0" applyNumberFormat="1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>
      <alignment horizontal="center"/>
    </xf>
    <xf numFmtId="0" fontId="2" fillId="0" borderId="11" xfId="0" applyFont="1" applyBorder="1"/>
    <xf numFmtId="0" fontId="3" fillId="0" borderId="11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5" fillId="8" borderId="0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right"/>
    </xf>
    <xf numFmtId="165" fontId="7" fillId="0" borderId="0" xfId="0" applyNumberFormat="1" applyFont="1" applyBorder="1" applyAlignment="1"/>
    <xf numFmtId="165" fontId="2" fillId="0" borderId="0" xfId="0" applyNumberFormat="1" applyFont="1" applyBorder="1" applyAlignment="1"/>
    <xf numFmtId="165" fontId="2" fillId="0" borderId="0" xfId="0" applyNumberFormat="1" applyFont="1" applyBorder="1"/>
    <xf numFmtId="0" fontId="2" fillId="0" borderId="0" xfId="0" applyFont="1" applyBorder="1" applyAlignment="1"/>
    <xf numFmtId="0" fontId="2" fillId="0" borderId="0" xfId="0" applyFont="1" applyFill="1" applyBorder="1" applyAlignment="1">
      <alignment horizontal="center"/>
    </xf>
    <xf numFmtId="0" fontId="6" fillId="8" borderId="0" xfId="0" applyFont="1" applyFill="1" applyBorder="1" applyAlignment="1"/>
    <xf numFmtId="0" fontId="6" fillId="7" borderId="0" xfId="0" applyFont="1" applyFill="1" applyBorder="1" applyAlignment="1"/>
    <xf numFmtId="164" fontId="7" fillId="0" borderId="0" xfId="1" applyFont="1" applyBorder="1"/>
    <xf numFmtId="164" fontId="6" fillId="0" borderId="6" xfId="1" applyFont="1" applyBorder="1" applyAlignment="1">
      <alignment horizontal="center" vertical="center"/>
    </xf>
    <xf numFmtId="0" fontId="2" fillId="0" borderId="3" xfId="0" applyFont="1" applyBorder="1"/>
    <xf numFmtId="0" fontId="6" fillId="0" borderId="5" xfId="0" applyFont="1" applyBorder="1" applyAlignment="1">
      <alignment horizontal="right" indent="1"/>
    </xf>
    <xf numFmtId="0" fontId="2" fillId="0" borderId="5" xfId="0" applyFont="1" applyBorder="1"/>
    <xf numFmtId="0" fontId="6" fillId="0" borderId="5" xfId="0" applyFont="1" applyBorder="1" applyAlignment="1"/>
    <xf numFmtId="0" fontId="7" fillId="0" borderId="5" xfId="0" applyFont="1" applyBorder="1" applyAlignment="1">
      <alignment horizontal="center"/>
    </xf>
    <xf numFmtId="165" fontId="2" fillId="0" borderId="5" xfId="0" applyNumberFormat="1" applyFont="1" applyBorder="1" applyAlignment="1"/>
    <xf numFmtId="0" fontId="2" fillId="8" borderId="5" xfId="0" applyFont="1" applyFill="1" applyBorder="1"/>
    <xf numFmtId="0" fontId="2" fillId="7" borderId="5" xfId="0" applyFont="1" applyFill="1" applyBorder="1"/>
    <xf numFmtId="0" fontId="6" fillId="0" borderId="0" xfId="0" applyFont="1" applyBorder="1" applyAlignment="1">
      <alignment vertical="center"/>
    </xf>
    <xf numFmtId="0" fontId="3" fillId="0" borderId="5" xfId="0" applyFont="1" applyBorder="1"/>
    <xf numFmtId="0" fontId="7" fillId="0" borderId="5" xfId="0" applyFont="1" applyBorder="1"/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/>
    <xf numFmtId="0" fontId="2" fillId="0" borderId="5" xfId="0" applyFont="1" applyFill="1" applyBorder="1"/>
    <xf numFmtId="0" fontId="6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8" borderId="0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2" fillId="0" borderId="10" xfId="0" applyFont="1" applyBorder="1"/>
    <xf numFmtId="0" fontId="5" fillId="8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/>
    <xf numFmtId="0" fontId="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5" fillId="7" borderId="0" xfId="0" applyFont="1" applyFill="1" applyBorder="1" applyAlignment="1">
      <alignment horizontal="left" vertical="center"/>
    </xf>
    <xf numFmtId="0" fontId="2" fillId="0" borderId="11" xfId="0" applyFont="1" applyBorder="1" applyAlignment="1"/>
    <xf numFmtId="164" fontId="7" fillId="8" borderId="0" xfId="1" applyFont="1" applyFill="1" applyBorder="1"/>
    <xf numFmtId="164" fontId="7" fillId="7" borderId="0" xfId="1" applyFont="1" applyFill="1" applyBorder="1"/>
    <xf numFmtId="0" fontId="2" fillId="8" borderId="5" xfId="0" applyFont="1" applyFill="1" applyBorder="1" applyAlignment="1">
      <alignment vertical="center"/>
    </xf>
    <xf numFmtId="0" fontId="2" fillId="0" borderId="5" xfId="0" applyFont="1" applyBorder="1" applyAlignment="1"/>
    <xf numFmtId="0" fontId="5" fillId="7" borderId="5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5" fillId="8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0" fontId="2" fillId="0" borderId="12" xfId="0" applyFont="1" applyBorder="1" applyAlignment="1"/>
    <xf numFmtId="0" fontId="10" fillId="0" borderId="0" xfId="0" applyFont="1"/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Font="1"/>
    <xf numFmtId="0" fontId="1" fillId="0" borderId="6" xfId="0" applyNumberFormat="1" applyFont="1" applyBorder="1" applyAlignment="1" applyProtection="1">
      <alignment horizontal="left" vertical="top"/>
      <protection locked="0"/>
    </xf>
    <xf numFmtId="0" fontId="1" fillId="0" borderId="6" xfId="0" applyNumberFormat="1" applyFont="1" applyBorder="1" applyAlignment="1" applyProtection="1">
      <alignment horizontal="left" vertical="center"/>
      <protection locked="0"/>
    </xf>
    <xf numFmtId="0" fontId="1" fillId="7" borderId="6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Border="1" applyAlignment="1" applyProtection="1">
      <alignment horizontal="left" vertical="top"/>
      <protection locked="0"/>
    </xf>
    <xf numFmtId="0" fontId="1" fillId="0" borderId="0" xfId="0" applyNumberFormat="1" applyFont="1" applyAlignment="1">
      <alignment horizontal="left" vertical="center"/>
    </xf>
    <xf numFmtId="0" fontId="18" fillId="0" borderId="9" xfId="0" applyNumberFormat="1" applyFont="1" applyFill="1" applyBorder="1" applyAlignment="1" applyProtection="1">
      <alignment horizontal="left" vertical="center"/>
      <protection locked="0"/>
    </xf>
    <xf numFmtId="0" fontId="18" fillId="0" borderId="6" xfId="0" applyNumberFormat="1" applyFont="1" applyFill="1" applyBorder="1" applyAlignment="1" applyProtection="1">
      <alignment horizontal="left" vertical="center"/>
      <protection locked="0"/>
    </xf>
    <xf numFmtId="0" fontId="18" fillId="4" borderId="6" xfId="0" applyNumberFormat="1" applyFont="1" applyFill="1" applyBorder="1" applyAlignment="1">
      <alignment horizontal="left" vertical="center"/>
    </xf>
    <xf numFmtId="0" fontId="1" fillId="4" borderId="6" xfId="0" applyNumberFormat="1" applyFont="1" applyFill="1" applyBorder="1" applyAlignment="1">
      <alignment horizontal="left" vertical="center"/>
    </xf>
    <xf numFmtId="0" fontId="1" fillId="5" borderId="6" xfId="0" applyNumberFormat="1" applyFont="1" applyFill="1" applyBorder="1" applyAlignment="1">
      <alignment horizontal="left" vertical="center"/>
    </xf>
    <xf numFmtId="0" fontId="1" fillId="5" borderId="9" xfId="0" applyNumberFormat="1" applyFont="1" applyFill="1" applyBorder="1" applyAlignment="1">
      <alignment horizontal="left" vertical="center"/>
    </xf>
    <xf numFmtId="0" fontId="1" fillId="6" borderId="6" xfId="0" applyNumberFormat="1" applyFont="1" applyFill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7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6" xfId="0" applyNumberFormat="1" applyFont="1" applyFill="1" applyBorder="1" applyAlignment="1">
      <alignment horizontal="left" vertical="center"/>
    </xf>
    <xf numFmtId="0" fontId="1" fillId="5" borderId="7" xfId="0" applyNumberFormat="1" applyFont="1" applyFill="1" applyBorder="1" applyAlignment="1">
      <alignment vertical="center"/>
    </xf>
    <xf numFmtId="0" fontId="1" fillId="5" borderId="9" xfId="0" applyNumberFormat="1" applyFont="1" applyFill="1" applyBorder="1" applyAlignment="1">
      <alignment vertical="center"/>
    </xf>
    <xf numFmtId="0" fontId="1" fillId="5" borderId="6" xfId="0" applyNumberFormat="1" applyFont="1" applyFill="1" applyBorder="1" applyAlignment="1">
      <alignment vertical="center"/>
    </xf>
    <xf numFmtId="0" fontId="1" fillId="4" borderId="7" xfId="0" applyNumberFormat="1" applyFont="1" applyFill="1" applyBorder="1" applyAlignment="1">
      <alignment vertical="center"/>
    </xf>
    <xf numFmtId="0" fontId="1" fillId="4" borderId="9" xfId="0" applyNumberFormat="1" applyFont="1" applyFill="1" applyBorder="1" applyAlignment="1">
      <alignment vertical="center"/>
    </xf>
    <xf numFmtId="0" fontId="18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Border="1" applyAlignment="1" applyProtection="1">
      <alignment horizontal="left" vertical="center"/>
      <protection locked="0"/>
    </xf>
    <xf numFmtId="0" fontId="1" fillId="3" borderId="6" xfId="0" applyNumberFormat="1" applyFont="1" applyFill="1" applyBorder="1" applyAlignment="1">
      <alignment horizontal="left" vertical="center"/>
    </xf>
    <xf numFmtId="0" fontId="1" fillId="0" borderId="6" xfId="0" applyNumberFormat="1" applyFont="1" applyBorder="1" applyAlignment="1" applyProtection="1">
      <alignment horizontal="left" vertical="top"/>
      <protection locked="0"/>
    </xf>
    <xf numFmtId="0" fontId="1" fillId="6" borderId="6" xfId="0" applyNumberFormat="1" applyFont="1" applyFill="1" applyBorder="1" applyAlignment="1">
      <alignment horizontal="left" vertical="center"/>
    </xf>
    <xf numFmtId="0" fontId="19" fillId="6" borderId="6" xfId="0" applyNumberFormat="1" applyFont="1" applyFill="1" applyBorder="1" applyAlignment="1">
      <alignment horizontal="left" vertical="center"/>
    </xf>
    <xf numFmtId="0" fontId="1" fillId="7" borderId="6" xfId="0" applyNumberFormat="1" applyFont="1" applyFill="1" applyBorder="1" applyAlignment="1" applyProtection="1">
      <alignment horizontal="left" vertical="center"/>
      <protection locked="0"/>
    </xf>
    <xf numFmtId="0" fontId="19" fillId="7" borderId="6" xfId="0" applyNumberFormat="1" applyFont="1" applyFill="1" applyBorder="1" applyAlignment="1" applyProtection="1">
      <alignment horizontal="left" vertical="center"/>
      <protection locked="0"/>
    </xf>
    <xf numFmtId="0" fontId="1" fillId="5" borderId="13" xfId="0" applyNumberFormat="1" applyFont="1" applyFill="1" applyBorder="1" applyAlignment="1">
      <alignment horizontal="left" vertical="center"/>
    </xf>
    <xf numFmtId="0" fontId="1" fillId="7" borderId="6" xfId="0" applyNumberFormat="1" applyFont="1" applyFill="1" applyBorder="1" applyAlignment="1" applyProtection="1">
      <alignment horizontal="left" vertical="top"/>
      <protection locked="0"/>
    </xf>
    <xf numFmtId="0" fontId="19" fillId="5" borderId="6" xfId="0" applyNumberFormat="1" applyFont="1" applyFill="1" applyBorder="1" applyAlignment="1">
      <alignment horizontal="left" vertical="center"/>
    </xf>
    <xf numFmtId="0" fontId="1" fillId="7" borderId="6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5" borderId="6" xfId="0" applyNumberFormat="1" applyFont="1" applyFill="1" applyBorder="1" applyAlignment="1">
      <alignment horizontal="center" vertical="center"/>
    </xf>
    <xf numFmtId="0" fontId="1" fillId="6" borderId="6" xfId="0" applyNumberFormat="1" applyFont="1" applyFill="1" applyBorder="1" applyAlignment="1">
      <alignment horizontal="center" vertical="center"/>
    </xf>
    <xf numFmtId="0" fontId="18" fillId="2" borderId="6" xfId="0" applyNumberFormat="1" applyFont="1" applyFill="1" applyBorder="1" applyAlignment="1">
      <alignment horizontal="left" vertical="center"/>
    </xf>
    <xf numFmtId="0" fontId="18" fillId="3" borderId="6" xfId="0" applyNumberFormat="1" applyFont="1" applyFill="1" applyBorder="1" applyAlignment="1">
      <alignment horizontal="left" vertical="center"/>
    </xf>
    <xf numFmtId="0" fontId="1" fillId="4" borderId="6" xfId="0" applyNumberFormat="1" applyFont="1" applyFill="1" applyBorder="1" applyAlignment="1">
      <alignment horizontal="left" vertical="center"/>
    </xf>
    <xf numFmtId="0" fontId="18" fillId="0" borderId="6" xfId="0" applyNumberFormat="1" applyFont="1" applyFill="1" applyBorder="1" applyAlignment="1" applyProtection="1">
      <alignment horizontal="left" vertical="center"/>
      <protection locked="0"/>
    </xf>
    <xf numFmtId="0" fontId="18" fillId="4" borderId="6" xfId="0" applyNumberFormat="1" applyFont="1" applyFill="1" applyBorder="1" applyAlignment="1">
      <alignment horizontal="left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5" fillId="8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5" fillId="8" borderId="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3" fontId="15" fillId="0" borderId="11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9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center"/>
    </xf>
    <xf numFmtId="3" fontId="3" fillId="0" borderId="11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 shrinkToFi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11" fillId="0" borderId="11" xfId="0" applyNumberFormat="1" applyFont="1" applyBorder="1" applyAlignment="1">
      <alignment horizontal="left" wrapText="1"/>
    </xf>
    <xf numFmtId="0" fontId="11" fillId="0" borderId="11" xfId="0" applyNumberFormat="1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6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" fontId="9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2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28575</xdr:rowOff>
    </xdr:from>
    <xdr:to>
      <xdr:col>10</xdr:col>
      <xdr:colOff>186472</xdr:colOff>
      <xdr:row>1</xdr:row>
      <xdr:rowOff>34251</xdr:rowOff>
    </xdr:to>
    <xdr:pic>
      <xdr:nvPicPr>
        <xdr:cNvPr id="2" name="Picture 3" descr="logo-maybank-300x7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228600"/>
          <a:ext cx="2614930" cy="5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11</xdr:col>
      <xdr:colOff>159087</xdr:colOff>
      <xdr:row>4</xdr:row>
      <xdr:rowOff>57150</xdr:rowOff>
    </xdr:to>
    <xdr:pic>
      <xdr:nvPicPr>
        <xdr:cNvPr id="3" name="Picture 3" descr="logo-maybank-300x7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9575" y="200025"/>
          <a:ext cx="2492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io03485/Desktop/GDS%20APPRAISAL%20TEMPLATE/FORM%20-%20LOT%20ONLY%20with%20previous%20appraisal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RN"/>
      <sheetName val="PDRNTEMP"/>
      <sheetName val="Page 1"/>
      <sheetName val="Page 2"/>
      <sheetName val="Vicinity"/>
      <sheetName val="Plans"/>
      <sheetName val="Pictures"/>
    </sheetNames>
    <sheetDataSet>
      <sheetData sheetId="0"/>
      <sheetData sheetId="1">
        <row r="12">
          <cell r="A12" t="str">
            <v>AGE</v>
          </cell>
        </row>
        <row r="13">
          <cell r="A13" t="str">
            <v>EDUCATION</v>
          </cell>
        </row>
        <row r="15">
          <cell r="A15" t="str">
            <v>CIVIL STATUS</v>
          </cell>
        </row>
        <row r="16">
          <cell r="A16" t="str">
            <v>SPOUSE DETAILS</v>
          </cell>
        </row>
        <row r="17">
          <cell r="A17" t="str">
            <v>LAST</v>
          </cell>
        </row>
        <row r="18">
          <cell r="A18" t="str">
            <v>FIRST</v>
          </cell>
        </row>
        <row r="19">
          <cell r="A19" t="str">
            <v>MIDDLE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view="pageBreakPreview" zoomScale="115" zoomScaleNormal="100" zoomScaleSheetLayoutView="115" workbookViewId="0">
      <selection activeCell="H13" sqref="H13"/>
    </sheetView>
  </sheetViews>
  <sheetFormatPr defaultColWidth="9" defaultRowHeight="11.25"/>
  <cols>
    <col min="1" max="1" width="9" style="125"/>
    <col min="2" max="2" width="14.7109375" style="125" customWidth="1"/>
    <col min="3" max="3" width="8.5703125" style="117" customWidth="1"/>
    <col min="4" max="4" width="11" style="117" customWidth="1"/>
    <col min="5" max="5" width="10.28515625" style="117" customWidth="1"/>
    <col min="6" max="6" width="11.5703125" style="117" customWidth="1"/>
    <col min="7" max="16384" width="9" style="117"/>
  </cols>
  <sheetData>
    <row r="1" spans="1:6">
      <c r="A1" s="148" t="s">
        <v>134</v>
      </c>
      <c r="B1" s="148"/>
      <c r="C1" s="148"/>
      <c r="D1" s="148"/>
      <c r="E1" s="148"/>
      <c r="F1" s="148"/>
    </row>
    <row r="2" spans="1:6">
      <c r="A2" s="149" t="s">
        <v>135</v>
      </c>
      <c r="B2" s="149"/>
      <c r="C2" s="149"/>
      <c r="D2" s="149"/>
      <c r="E2" s="149"/>
      <c r="F2" s="149"/>
    </row>
    <row r="3" spans="1:6">
      <c r="A3" s="150" t="s">
        <v>136</v>
      </c>
      <c r="B3" s="150"/>
      <c r="C3" s="118" t="s">
        <v>773</v>
      </c>
      <c r="D3" s="119" t="s">
        <v>774</v>
      </c>
      <c r="E3" s="119" t="s">
        <v>775</v>
      </c>
      <c r="F3" s="120" t="s">
        <v>248</v>
      </c>
    </row>
    <row r="4" spans="1:6">
      <c r="A4" s="155" t="s">
        <v>137</v>
      </c>
      <c r="B4" s="155"/>
      <c r="C4" s="151" t="s">
        <v>260</v>
      </c>
      <c r="D4" s="151"/>
      <c r="E4" s="151"/>
      <c r="F4" s="120" t="s">
        <v>249</v>
      </c>
    </row>
    <row r="5" spans="1:6">
      <c r="A5" s="150" t="s">
        <v>138</v>
      </c>
      <c r="B5" s="150"/>
      <c r="C5" s="150"/>
      <c r="D5" s="151" t="s">
        <v>264</v>
      </c>
      <c r="E5" s="151"/>
      <c r="F5" s="120" t="s">
        <v>250</v>
      </c>
    </row>
    <row r="6" spans="1:6">
      <c r="A6" s="152" t="s">
        <v>139</v>
      </c>
      <c r="B6" s="152"/>
      <c r="C6" s="152"/>
      <c r="D6" s="152"/>
      <c r="E6" s="152"/>
      <c r="F6" s="152"/>
    </row>
    <row r="7" spans="1:6">
      <c r="A7" s="121" t="s">
        <v>140</v>
      </c>
      <c r="B7" s="133" t="s">
        <v>259</v>
      </c>
      <c r="C7" s="133"/>
      <c r="D7" s="133"/>
      <c r="E7" s="133"/>
      <c r="F7" s="133"/>
    </row>
    <row r="8" spans="1:6">
      <c r="A8" s="121" t="s">
        <v>141</v>
      </c>
      <c r="B8" s="133" t="s">
        <v>786</v>
      </c>
      <c r="C8" s="133"/>
      <c r="D8" s="133"/>
      <c r="E8" s="133"/>
      <c r="F8" s="133"/>
    </row>
    <row r="9" spans="1:6">
      <c r="A9" s="121" t="s">
        <v>142</v>
      </c>
      <c r="B9" s="133" t="s">
        <v>787</v>
      </c>
      <c r="C9" s="133"/>
      <c r="D9" s="133"/>
      <c r="E9" s="133"/>
      <c r="F9" s="133"/>
    </row>
    <row r="10" spans="1:6">
      <c r="A10" s="131" t="s">
        <v>143</v>
      </c>
      <c r="B10" s="132"/>
      <c r="C10" s="133" t="s">
        <v>788</v>
      </c>
      <c r="D10" s="133"/>
      <c r="E10" s="133"/>
      <c r="F10" s="133"/>
    </row>
    <row r="11" spans="1:6">
      <c r="A11" s="128" t="s">
        <v>144</v>
      </c>
      <c r="B11" s="129"/>
      <c r="C11" s="116" t="s">
        <v>776</v>
      </c>
      <c r="D11" s="113" t="s">
        <v>777</v>
      </c>
      <c r="E11" s="113" t="s">
        <v>778</v>
      </c>
      <c r="F11" s="122" t="s">
        <v>251</v>
      </c>
    </row>
    <row r="12" spans="1:6">
      <c r="A12" s="130" t="s">
        <v>145</v>
      </c>
      <c r="B12" s="130"/>
      <c r="C12" s="134" t="s">
        <v>789</v>
      </c>
      <c r="D12" s="134"/>
      <c r="E12" s="134"/>
      <c r="F12" s="114" t="s">
        <v>252</v>
      </c>
    </row>
    <row r="13" spans="1:6">
      <c r="A13" s="128" t="s">
        <v>146</v>
      </c>
      <c r="B13" s="129"/>
      <c r="C13" s="136" t="s">
        <v>265</v>
      </c>
      <c r="D13" s="136"/>
      <c r="E13" s="136"/>
      <c r="F13" s="136"/>
    </row>
    <row r="14" spans="1:6">
      <c r="A14" s="130" t="s">
        <v>147</v>
      </c>
      <c r="B14" s="130"/>
      <c r="C14" s="136" t="s">
        <v>270</v>
      </c>
      <c r="D14" s="136"/>
      <c r="E14" s="127" t="s">
        <v>253</v>
      </c>
      <c r="F14" s="127"/>
    </row>
    <row r="15" spans="1:6">
      <c r="A15" s="127" t="s">
        <v>148</v>
      </c>
      <c r="B15" s="127"/>
      <c r="C15" s="134" t="s">
        <v>272</v>
      </c>
      <c r="D15" s="134"/>
      <c r="E15" s="153" t="s">
        <v>254</v>
      </c>
      <c r="F15" s="154"/>
    </row>
    <row r="16" spans="1:6">
      <c r="A16" s="135" t="s">
        <v>149</v>
      </c>
      <c r="B16" s="135"/>
      <c r="C16" s="135"/>
      <c r="D16" s="135"/>
      <c r="E16" s="135"/>
      <c r="F16" s="135"/>
    </row>
    <row r="17" spans="1:6">
      <c r="A17" s="121" t="s">
        <v>150</v>
      </c>
      <c r="B17" s="133" t="s">
        <v>790</v>
      </c>
      <c r="C17" s="133"/>
      <c r="D17" s="133"/>
      <c r="E17" s="133"/>
      <c r="F17" s="133"/>
    </row>
    <row r="18" spans="1:6">
      <c r="A18" s="121" t="s">
        <v>151</v>
      </c>
      <c r="B18" s="133" t="s">
        <v>791</v>
      </c>
      <c r="C18" s="133"/>
      <c r="D18" s="133"/>
      <c r="E18" s="133"/>
      <c r="F18" s="133"/>
    </row>
    <row r="19" spans="1:6">
      <c r="A19" s="121" t="s">
        <v>152</v>
      </c>
      <c r="B19" s="133" t="s">
        <v>792</v>
      </c>
      <c r="C19" s="133"/>
      <c r="D19" s="133"/>
      <c r="E19" s="133"/>
      <c r="F19" s="133"/>
    </row>
    <row r="20" spans="1:6">
      <c r="A20" s="131" t="s">
        <v>153</v>
      </c>
      <c r="B20" s="132"/>
      <c r="C20" s="133" t="s">
        <v>793</v>
      </c>
      <c r="D20" s="133"/>
      <c r="E20" s="133"/>
      <c r="F20" s="133"/>
    </row>
    <row r="21" spans="1:6">
      <c r="A21" s="128" t="s">
        <v>154</v>
      </c>
      <c r="B21" s="129"/>
      <c r="C21" s="116" t="s">
        <v>779</v>
      </c>
      <c r="D21" s="113" t="s">
        <v>780</v>
      </c>
      <c r="E21" s="113" t="s">
        <v>781</v>
      </c>
      <c r="F21" s="122" t="s">
        <v>255</v>
      </c>
    </row>
    <row r="22" spans="1:6">
      <c r="A22" s="130" t="s">
        <v>155</v>
      </c>
      <c r="B22" s="130"/>
      <c r="C22" s="134" t="s">
        <v>794</v>
      </c>
      <c r="D22" s="134"/>
      <c r="E22" s="134"/>
      <c r="F22" s="114" t="s">
        <v>256</v>
      </c>
    </row>
    <row r="23" spans="1:6">
      <c r="A23" s="128" t="s">
        <v>156</v>
      </c>
      <c r="B23" s="129"/>
      <c r="C23" s="136" t="s">
        <v>278</v>
      </c>
      <c r="D23" s="136"/>
      <c r="E23" s="136"/>
      <c r="F23" s="136"/>
    </row>
    <row r="24" spans="1:6">
      <c r="A24" s="130" t="s">
        <v>157</v>
      </c>
      <c r="B24" s="130"/>
      <c r="C24" s="136" t="s">
        <v>283</v>
      </c>
      <c r="D24" s="136"/>
      <c r="E24" s="127" t="s">
        <v>257</v>
      </c>
      <c r="F24" s="127"/>
    </row>
    <row r="25" spans="1:6">
      <c r="A25" s="135" t="s">
        <v>158</v>
      </c>
      <c r="B25" s="135"/>
      <c r="C25" s="135"/>
      <c r="D25" s="135"/>
      <c r="E25" s="135"/>
      <c r="F25" s="135"/>
    </row>
    <row r="26" spans="1:6">
      <c r="A26" s="128" t="s">
        <v>159</v>
      </c>
      <c r="B26" s="129"/>
      <c r="C26" s="136" t="s">
        <v>795</v>
      </c>
      <c r="D26" s="136"/>
      <c r="E26" s="127" t="s">
        <v>258</v>
      </c>
      <c r="F26" s="127"/>
    </row>
    <row r="27" spans="1:6">
      <c r="A27" s="130" t="s">
        <v>160</v>
      </c>
      <c r="B27" s="130"/>
      <c r="C27" s="136" t="s">
        <v>796</v>
      </c>
      <c r="D27" s="136"/>
      <c r="E27" s="136"/>
      <c r="F27" s="136"/>
    </row>
    <row r="28" spans="1:6">
      <c r="A28" s="130" t="s">
        <v>161</v>
      </c>
      <c r="B28" s="130"/>
      <c r="C28" s="136" t="s">
        <v>797</v>
      </c>
      <c r="D28" s="136"/>
      <c r="E28" s="136"/>
      <c r="F28" s="136"/>
    </row>
    <row r="29" spans="1:6">
      <c r="A29" s="130" t="s">
        <v>162</v>
      </c>
      <c r="B29" s="130"/>
      <c r="C29" s="136" t="s">
        <v>798</v>
      </c>
      <c r="D29" s="136"/>
      <c r="E29" s="136"/>
      <c r="F29" s="136"/>
    </row>
    <row r="30" spans="1:6">
      <c r="A30" s="130" t="s">
        <v>163</v>
      </c>
      <c r="B30" s="130"/>
      <c r="C30" s="136" t="s">
        <v>799</v>
      </c>
      <c r="D30" s="136"/>
      <c r="E30" s="136"/>
      <c r="F30" s="136"/>
    </row>
    <row r="31" spans="1:6">
      <c r="A31" s="130" t="s">
        <v>164</v>
      </c>
      <c r="B31" s="130"/>
      <c r="C31" s="136" t="s">
        <v>800</v>
      </c>
      <c r="D31" s="136"/>
      <c r="E31" s="136"/>
      <c r="F31" s="136"/>
    </row>
    <row r="32" spans="1:6">
      <c r="A32" s="135" t="s">
        <v>165</v>
      </c>
      <c r="B32" s="135"/>
      <c r="C32" s="135"/>
      <c r="D32" s="135"/>
      <c r="E32" s="135"/>
      <c r="F32" s="135"/>
    </row>
    <row r="33" spans="1:6">
      <c r="A33" s="137" t="s">
        <v>166</v>
      </c>
      <c r="B33" s="137"/>
      <c r="C33" s="142" t="s">
        <v>285</v>
      </c>
      <c r="D33" s="142"/>
      <c r="E33" s="142"/>
      <c r="F33" s="142"/>
    </row>
    <row r="34" spans="1:6">
      <c r="A34" s="137" t="s">
        <v>167</v>
      </c>
      <c r="B34" s="137"/>
      <c r="C34" s="142" t="s">
        <v>290</v>
      </c>
      <c r="D34" s="142"/>
      <c r="E34" s="142"/>
      <c r="F34" s="142"/>
    </row>
    <row r="35" spans="1:6">
      <c r="A35" s="135" t="s">
        <v>168</v>
      </c>
      <c r="B35" s="135"/>
      <c r="C35" s="135"/>
      <c r="D35" s="135"/>
      <c r="E35" s="135"/>
      <c r="F35" s="135"/>
    </row>
    <row r="36" spans="1:6">
      <c r="A36" s="128" t="s">
        <v>169</v>
      </c>
      <c r="B36" s="129"/>
      <c r="C36" s="136" t="s">
        <v>801</v>
      </c>
      <c r="D36" s="136"/>
      <c r="E36" s="136"/>
      <c r="F36" s="136"/>
    </row>
    <row r="37" spans="1:6">
      <c r="A37" s="130" t="s">
        <v>170</v>
      </c>
      <c r="B37" s="130"/>
      <c r="C37" s="136" t="s">
        <v>802</v>
      </c>
      <c r="D37" s="136"/>
      <c r="E37" s="136"/>
      <c r="F37" s="136"/>
    </row>
    <row r="38" spans="1:6">
      <c r="A38" s="128" t="s">
        <v>171</v>
      </c>
      <c r="B38" s="129"/>
      <c r="C38" s="136" t="s">
        <v>803</v>
      </c>
      <c r="D38" s="136"/>
      <c r="E38" s="136"/>
      <c r="F38" s="136"/>
    </row>
    <row r="39" spans="1:6">
      <c r="A39" s="128" t="s">
        <v>172</v>
      </c>
      <c r="B39" s="129"/>
      <c r="C39" s="136" t="s">
        <v>804</v>
      </c>
      <c r="D39" s="136"/>
      <c r="E39" s="136"/>
      <c r="F39" s="136"/>
    </row>
    <row r="40" spans="1:6">
      <c r="A40" s="128" t="s">
        <v>173</v>
      </c>
      <c r="B40" s="129"/>
      <c r="C40" s="136" t="s">
        <v>805</v>
      </c>
      <c r="D40" s="136"/>
      <c r="E40" s="136"/>
      <c r="F40" s="136"/>
    </row>
    <row r="41" spans="1:6">
      <c r="A41" s="128" t="s">
        <v>174</v>
      </c>
      <c r="B41" s="129"/>
      <c r="C41" s="136" t="s">
        <v>806</v>
      </c>
      <c r="D41" s="136"/>
      <c r="E41" s="136"/>
      <c r="F41" s="136"/>
    </row>
    <row r="42" spans="1:6">
      <c r="A42" s="130" t="s">
        <v>175</v>
      </c>
      <c r="B42" s="130"/>
      <c r="C42" s="136" t="s">
        <v>807</v>
      </c>
      <c r="D42" s="136"/>
      <c r="E42" s="136"/>
      <c r="F42" s="136"/>
    </row>
    <row r="43" spans="1:6">
      <c r="A43" s="127" t="s">
        <v>176</v>
      </c>
      <c r="B43" s="127"/>
      <c r="C43" s="136" t="s">
        <v>808</v>
      </c>
      <c r="D43" s="136"/>
      <c r="E43" s="136"/>
      <c r="F43" s="136"/>
    </row>
    <row r="44" spans="1:6">
      <c r="A44" s="135" t="s">
        <v>177</v>
      </c>
      <c r="B44" s="135"/>
      <c r="C44" s="135"/>
      <c r="D44" s="135"/>
      <c r="E44" s="135"/>
      <c r="F44" s="135"/>
    </row>
    <row r="45" spans="1:6">
      <c r="A45" s="128" t="s">
        <v>178</v>
      </c>
      <c r="B45" s="129"/>
      <c r="C45" s="136" t="s">
        <v>296</v>
      </c>
      <c r="D45" s="136"/>
      <c r="E45" s="136"/>
      <c r="F45" s="136"/>
    </row>
    <row r="46" spans="1:6">
      <c r="A46" s="143" t="s">
        <v>179</v>
      </c>
      <c r="B46" s="143"/>
      <c r="C46" s="136" t="s">
        <v>809</v>
      </c>
      <c r="D46" s="136"/>
      <c r="E46" s="136"/>
      <c r="F46" s="136"/>
    </row>
    <row r="47" spans="1:6">
      <c r="A47" s="143" t="s">
        <v>180</v>
      </c>
      <c r="B47" s="143"/>
      <c r="C47" s="136" t="s">
        <v>810</v>
      </c>
      <c r="D47" s="136"/>
      <c r="E47" s="136"/>
      <c r="F47" s="136"/>
    </row>
    <row r="48" spans="1:6">
      <c r="A48" s="128" t="s">
        <v>181</v>
      </c>
      <c r="B48" s="129"/>
      <c r="C48" s="116" t="s">
        <v>811</v>
      </c>
      <c r="D48" s="122" t="s">
        <v>246</v>
      </c>
      <c r="E48" s="113"/>
      <c r="F48" s="122" t="s">
        <v>247</v>
      </c>
    </row>
    <row r="49" spans="1:6">
      <c r="A49" s="128" t="s">
        <v>182</v>
      </c>
      <c r="B49" s="129"/>
      <c r="C49" s="136" t="s">
        <v>812</v>
      </c>
      <c r="D49" s="145"/>
      <c r="E49" s="136"/>
      <c r="F49" s="145"/>
    </row>
    <row r="50" spans="1:6">
      <c r="A50" s="128" t="s">
        <v>183</v>
      </c>
      <c r="B50" s="129"/>
      <c r="C50" s="136" t="s">
        <v>813</v>
      </c>
      <c r="D50" s="145"/>
      <c r="E50" s="136"/>
      <c r="F50" s="145"/>
    </row>
    <row r="51" spans="1:6">
      <c r="A51" s="130" t="s">
        <v>184</v>
      </c>
      <c r="B51" s="130"/>
      <c r="C51" s="136" t="s">
        <v>814</v>
      </c>
      <c r="D51" s="145"/>
      <c r="E51" s="136"/>
      <c r="F51" s="145"/>
    </row>
    <row r="52" spans="1:6">
      <c r="A52" s="128" t="s">
        <v>185</v>
      </c>
      <c r="B52" s="129"/>
      <c r="C52" s="136" t="s">
        <v>304</v>
      </c>
      <c r="D52" s="145"/>
      <c r="E52" s="136"/>
      <c r="F52" s="145"/>
    </row>
    <row r="53" spans="1:6">
      <c r="A53" s="135" t="s">
        <v>186</v>
      </c>
      <c r="B53" s="135"/>
      <c r="C53" s="135"/>
      <c r="D53" s="135"/>
      <c r="E53" s="135"/>
      <c r="F53" s="135"/>
    </row>
    <row r="54" spans="1:6">
      <c r="A54" s="127" t="s">
        <v>187</v>
      </c>
      <c r="B54" s="127"/>
      <c r="C54" s="142" t="s">
        <v>307</v>
      </c>
      <c r="D54" s="142"/>
      <c r="E54" s="142"/>
      <c r="F54" s="142"/>
    </row>
    <row r="55" spans="1:6">
      <c r="A55" s="130" t="s">
        <v>188</v>
      </c>
      <c r="B55" s="130"/>
      <c r="C55" s="144" t="s">
        <v>815</v>
      </c>
      <c r="D55" s="144"/>
      <c r="E55" s="146" t="s">
        <v>243</v>
      </c>
      <c r="F55" s="146"/>
    </row>
    <row r="56" spans="1:6">
      <c r="A56" s="130" t="s">
        <v>189</v>
      </c>
      <c r="B56" s="130"/>
      <c r="C56" s="123" t="s">
        <v>245</v>
      </c>
      <c r="D56" s="115" t="s">
        <v>816</v>
      </c>
      <c r="E56" s="122" t="s">
        <v>244</v>
      </c>
      <c r="F56" s="115" t="s">
        <v>818</v>
      </c>
    </row>
    <row r="57" spans="1:6">
      <c r="A57" s="128" t="s">
        <v>190</v>
      </c>
      <c r="B57" s="129"/>
      <c r="C57" s="142" t="s">
        <v>315</v>
      </c>
      <c r="D57" s="142"/>
      <c r="E57" s="127"/>
      <c r="F57" s="127"/>
    </row>
    <row r="58" spans="1:6">
      <c r="A58" s="143" t="s">
        <v>191</v>
      </c>
      <c r="B58" s="143"/>
      <c r="C58" s="144" t="s">
        <v>817</v>
      </c>
      <c r="D58" s="144"/>
      <c r="E58" s="127" t="str">
        <f>IF(C57="YES","CAR(S)","")</f>
        <v/>
      </c>
      <c r="F58" s="127"/>
    </row>
    <row r="59" spans="1:6">
      <c r="A59" s="128" t="s">
        <v>192</v>
      </c>
      <c r="B59" s="129"/>
      <c r="C59" s="136" t="s">
        <v>316</v>
      </c>
      <c r="D59" s="136"/>
      <c r="E59" s="136" t="s">
        <v>319</v>
      </c>
      <c r="F59" s="136"/>
    </row>
    <row r="60" spans="1:6">
      <c r="A60" s="135" t="s">
        <v>193</v>
      </c>
      <c r="B60" s="135"/>
      <c r="C60" s="135"/>
      <c r="D60" s="135"/>
      <c r="E60" s="135"/>
      <c r="F60" s="135"/>
    </row>
    <row r="61" spans="1:6">
      <c r="A61" s="134" t="s">
        <v>321</v>
      </c>
      <c r="B61" s="134"/>
      <c r="C61" s="134"/>
      <c r="D61" s="134"/>
      <c r="E61" s="134"/>
      <c r="F61" s="134"/>
    </row>
    <row r="62" spans="1:6">
      <c r="A62" s="134" t="s">
        <v>782</v>
      </c>
      <c r="B62" s="134"/>
      <c r="C62" s="134"/>
      <c r="D62" s="134"/>
      <c r="E62" s="134"/>
      <c r="F62" s="134"/>
    </row>
    <row r="63" spans="1:6">
      <c r="A63" s="134" t="s">
        <v>783</v>
      </c>
      <c r="B63" s="134"/>
      <c r="C63" s="134"/>
      <c r="D63" s="134"/>
      <c r="E63" s="134"/>
      <c r="F63" s="134"/>
    </row>
    <row r="64" spans="1:6">
      <c r="A64" s="134" t="s">
        <v>784</v>
      </c>
      <c r="B64" s="134"/>
      <c r="C64" s="134"/>
      <c r="D64" s="134"/>
      <c r="E64" s="134"/>
      <c r="F64" s="134"/>
    </row>
    <row r="65" spans="1:6">
      <c r="A65" s="128" t="s">
        <v>194</v>
      </c>
      <c r="B65" s="129"/>
      <c r="C65" s="134" t="s">
        <v>337</v>
      </c>
      <c r="D65" s="134"/>
      <c r="E65" s="134"/>
      <c r="F65" s="134"/>
    </row>
    <row r="66" spans="1:6">
      <c r="A66" s="135" t="s">
        <v>195</v>
      </c>
      <c r="B66" s="135"/>
      <c r="C66" s="135"/>
      <c r="D66" s="135"/>
      <c r="E66" s="135"/>
      <c r="F66" s="135"/>
    </row>
    <row r="67" spans="1:6">
      <c r="A67" s="134" t="s">
        <v>340</v>
      </c>
      <c r="B67" s="134"/>
      <c r="C67" s="134"/>
      <c r="D67" s="134" t="s">
        <v>344</v>
      </c>
      <c r="E67" s="134"/>
      <c r="F67" s="134"/>
    </row>
    <row r="68" spans="1:6">
      <c r="A68" s="135" t="s">
        <v>196</v>
      </c>
      <c r="B68" s="135"/>
      <c r="C68" s="135"/>
      <c r="D68" s="135"/>
      <c r="E68" s="135"/>
      <c r="F68" s="135"/>
    </row>
    <row r="69" spans="1:6">
      <c r="A69" s="127" t="s">
        <v>197</v>
      </c>
      <c r="B69" s="127"/>
      <c r="C69" s="127"/>
      <c r="D69" s="126" t="s">
        <v>348</v>
      </c>
      <c r="E69" s="126"/>
      <c r="F69" s="126"/>
    </row>
    <row r="70" spans="1:6">
      <c r="A70" s="127" t="s">
        <v>198</v>
      </c>
      <c r="B70" s="127"/>
      <c r="C70" s="127"/>
      <c r="D70" s="126" t="s">
        <v>350</v>
      </c>
      <c r="E70" s="126"/>
      <c r="F70" s="126"/>
    </row>
    <row r="71" spans="1:6">
      <c r="A71" s="127" t="s">
        <v>199</v>
      </c>
      <c r="B71" s="127"/>
      <c r="C71" s="127"/>
      <c r="D71" s="126" t="s">
        <v>352</v>
      </c>
      <c r="E71" s="126"/>
      <c r="F71" s="126"/>
    </row>
    <row r="72" spans="1:6">
      <c r="A72" s="127" t="s">
        <v>200</v>
      </c>
      <c r="B72" s="127"/>
      <c r="C72" s="127"/>
      <c r="D72" s="126" t="s">
        <v>354</v>
      </c>
      <c r="E72" s="126"/>
      <c r="F72" s="126"/>
    </row>
    <row r="73" spans="1:6">
      <c r="A73" s="127" t="s">
        <v>201</v>
      </c>
      <c r="B73" s="127"/>
      <c r="C73" s="127"/>
      <c r="D73" s="126" t="s">
        <v>356</v>
      </c>
      <c r="E73" s="126"/>
      <c r="F73" s="126"/>
    </row>
    <row r="74" spans="1:6">
      <c r="A74" s="127" t="s">
        <v>202</v>
      </c>
      <c r="B74" s="127"/>
      <c r="C74" s="127"/>
      <c r="D74" s="126" t="s">
        <v>358</v>
      </c>
      <c r="E74" s="126"/>
      <c r="F74" s="126"/>
    </row>
    <row r="75" spans="1:6">
      <c r="A75" s="127" t="s">
        <v>203</v>
      </c>
      <c r="B75" s="127"/>
      <c r="C75" s="127"/>
      <c r="D75" s="126" t="s">
        <v>360</v>
      </c>
      <c r="E75" s="126"/>
      <c r="F75" s="126"/>
    </row>
    <row r="76" spans="1:6">
      <c r="A76" s="127" t="s">
        <v>204</v>
      </c>
      <c r="B76" s="127"/>
      <c r="C76" s="127"/>
      <c r="D76" s="126" t="s">
        <v>362</v>
      </c>
      <c r="E76" s="126"/>
      <c r="F76" s="126"/>
    </row>
    <row r="77" spans="1:6">
      <c r="A77" s="127" t="s">
        <v>205</v>
      </c>
      <c r="B77" s="127"/>
      <c r="C77" s="127"/>
      <c r="D77" s="126" t="s">
        <v>819</v>
      </c>
      <c r="E77" s="126"/>
      <c r="F77" s="126"/>
    </row>
    <row r="78" spans="1:6">
      <c r="A78" s="135" t="s">
        <v>206</v>
      </c>
      <c r="B78" s="135"/>
      <c r="C78" s="135"/>
      <c r="D78" s="135"/>
      <c r="E78" s="135"/>
      <c r="F78" s="135"/>
    </row>
    <row r="79" spans="1:6">
      <c r="A79" s="127" t="s">
        <v>207</v>
      </c>
      <c r="B79" s="127"/>
      <c r="C79" s="127"/>
      <c r="D79" s="126" t="s">
        <v>364</v>
      </c>
      <c r="E79" s="126"/>
      <c r="F79" s="126"/>
    </row>
    <row r="80" spans="1:6">
      <c r="A80" s="127" t="s">
        <v>208</v>
      </c>
      <c r="B80" s="127"/>
      <c r="C80" s="127"/>
      <c r="D80" s="126" t="s">
        <v>366</v>
      </c>
      <c r="E80" s="126"/>
      <c r="F80" s="126"/>
    </row>
    <row r="81" spans="1:6">
      <c r="A81" s="127" t="s">
        <v>209</v>
      </c>
      <c r="B81" s="127"/>
      <c r="C81" s="127"/>
      <c r="D81" s="126" t="s">
        <v>368</v>
      </c>
      <c r="E81" s="126"/>
      <c r="F81" s="126"/>
    </row>
    <row r="82" spans="1:6">
      <c r="A82" s="127" t="s">
        <v>210</v>
      </c>
      <c r="B82" s="127"/>
      <c r="C82" s="127"/>
      <c r="D82" s="126" t="s">
        <v>370</v>
      </c>
      <c r="E82" s="126"/>
      <c r="F82" s="126"/>
    </row>
    <row r="83" spans="1:6">
      <c r="A83" s="127" t="s">
        <v>211</v>
      </c>
      <c r="B83" s="127"/>
      <c r="C83" s="127"/>
      <c r="D83" s="126" t="s">
        <v>372</v>
      </c>
      <c r="E83" s="126"/>
      <c r="F83" s="126"/>
    </row>
    <row r="84" spans="1:6">
      <c r="A84" s="137" t="s">
        <v>212</v>
      </c>
      <c r="B84" s="138"/>
      <c r="C84" s="139" t="s">
        <v>820</v>
      </c>
      <c r="D84" s="140"/>
      <c r="E84" s="140"/>
      <c r="F84" s="140"/>
    </row>
    <row r="85" spans="1:6">
      <c r="A85" s="147" t="s">
        <v>213</v>
      </c>
      <c r="B85" s="147"/>
      <c r="C85" s="136" t="s">
        <v>825</v>
      </c>
      <c r="D85" s="136"/>
      <c r="E85" s="124" t="s">
        <v>239</v>
      </c>
      <c r="F85" s="113" t="s">
        <v>821</v>
      </c>
    </row>
    <row r="86" spans="1:6">
      <c r="A86" s="147"/>
      <c r="B86" s="147"/>
      <c r="C86" s="136" t="s">
        <v>826</v>
      </c>
      <c r="D86" s="136"/>
      <c r="E86" s="124" t="s">
        <v>240</v>
      </c>
      <c r="F86" s="113" t="s">
        <v>822</v>
      </c>
    </row>
    <row r="87" spans="1:6">
      <c r="A87" s="147"/>
      <c r="B87" s="147"/>
      <c r="C87" s="136" t="s">
        <v>827</v>
      </c>
      <c r="D87" s="136"/>
      <c r="E87" s="124" t="s">
        <v>241</v>
      </c>
      <c r="F87" s="113" t="s">
        <v>823</v>
      </c>
    </row>
    <row r="88" spans="1:6">
      <c r="A88" s="147"/>
      <c r="B88" s="147"/>
      <c r="C88" s="136" t="s">
        <v>828</v>
      </c>
      <c r="D88" s="136"/>
      <c r="E88" s="124" t="s">
        <v>242</v>
      </c>
      <c r="F88" s="113" t="s">
        <v>824</v>
      </c>
    </row>
    <row r="89" spans="1:6">
      <c r="A89" s="135" t="s">
        <v>214</v>
      </c>
      <c r="B89" s="135"/>
      <c r="C89" s="135"/>
      <c r="D89" s="135"/>
      <c r="E89" s="135"/>
      <c r="F89" s="135"/>
    </row>
    <row r="90" spans="1:6">
      <c r="A90" s="128" t="s">
        <v>215</v>
      </c>
      <c r="B90" s="129"/>
      <c r="C90" s="136" t="s">
        <v>829</v>
      </c>
      <c r="D90" s="136"/>
      <c r="E90" s="136"/>
      <c r="F90" s="136"/>
    </row>
    <row r="91" spans="1:6">
      <c r="A91" s="128" t="s">
        <v>216</v>
      </c>
      <c r="B91" s="129"/>
      <c r="C91" s="136" t="s">
        <v>830</v>
      </c>
      <c r="D91" s="136"/>
      <c r="E91" s="136"/>
      <c r="F91" s="136"/>
    </row>
    <row r="92" spans="1:6">
      <c r="A92" s="128" t="s">
        <v>217</v>
      </c>
      <c r="B92" s="129"/>
      <c r="C92" s="136" t="s">
        <v>831</v>
      </c>
      <c r="D92" s="136"/>
      <c r="E92" s="136"/>
      <c r="F92" s="136"/>
    </row>
    <row r="93" spans="1:6">
      <c r="A93" s="128" t="s">
        <v>218</v>
      </c>
      <c r="B93" s="129"/>
      <c r="C93" s="136" t="s">
        <v>832</v>
      </c>
      <c r="D93" s="136"/>
      <c r="E93" s="136"/>
      <c r="F93" s="136"/>
    </row>
    <row r="94" spans="1:6">
      <c r="A94" s="128" t="s">
        <v>219</v>
      </c>
      <c r="B94" s="129"/>
      <c r="C94" s="136" t="s">
        <v>833</v>
      </c>
      <c r="D94" s="136"/>
      <c r="E94" s="136"/>
      <c r="F94" s="136"/>
    </row>
    <row r="95" spans="1:6">
      <c r="A95" s="128" t="s">
        <v>220</v>
      </c>
      <c r="B95" s="129"/>
      <c r="C95" s="136" t="s">
        <v>834</v>
      </c>
      <c r="D95" s="136"/>
      <c r="E95" s="136"/>
      <c r="F95" s="136"/>
    </row>
    <row r="96" spans="1:6">
      <c r="A96" s="128" t="s">
        <v>221</v>
      </c>
      <c r="B96" s="129"/>
      <c r="C96" s="136" t="s">
        <v>835</v>
      </c>
      <c r="D96" s="136"/>
      <c r="E96" s="136"/>
      <c r="F96" s="136"/>
    </row>
    <row r="97" spans="1:6">
      <c r="A97" s="128" t="s">
        <v>222</v>
      </c>
      <c r="B97" s="129"/>
      <c r="C97" s="136" t="s">
        <v>836</v>
      </c>
      <c r="D97" s="136"/>
      <c r="E97" s="136"/>
      <c r="F97" s="136"/>
    </row>
    <row r="98" spans="1:6">
      <c r="A98" s="128" t="s">
        <v>223</v>
      </c>
      <c r="B98" s="129"/>
      <c r="C98" s="136" t="s">
        <v>837</v>
      </c>
      <c r="D98" s="136"/>
      <c r="E98" s="136"/>
      <c r="F98" s="136"/>
    </row>
    <row r="99" spans="1:6">
      <c r="A99" s="128" t="s">
        <v>224</v>
      </c>
      <c r="B99" s="129"/>
      <c r="C99" s="136" t="s">
        <v>838</v>
      </c>
      <c r="D99" s="136"/>
      <c r="E99" s="136"/>
      <c r="F99" s="136"/>
    </row>
    <row r="100" spans="1:6">
      <c r="A100" s="135" t="s">
        <v>225</v>
      </c>
      <c r="B100" s="135"/>
      <c r="C100" s="135"/>
      <c r="D100" s="135"/>
      <c r="E100" s="135"/>
      <c r="F100" s="135"/>
    </row>
    <row r="101" spans="1:6">
      <c r="A101" s="142" t="s">
        <v>839</v>
      </c>
      <c r="B101" s="142"/>
      <c r="C101" s="142"/>
      <c r="D101" s="142"/>
      <c r="E101" s="142"/>
      <c r="F101" s="142"/>
    </row>
    <row r="102" spans="1:6">
      <c r="A102" s="135" t="s">
        <v>226</v>
      </c>
      <c r="B102" s="135"/>
      <c r="C102" s="135"/>
      <c r="D102" s="135"/>
      <c r="E102" s="135"/>
      <c r="F102" s="135"/>
    </row>
    <row r="103" spans="1:6">
      <c r="A103" s="128" t="s">
        <v>857</v>
      </c>
      <c r="B103" s="129"/>
      <c r="C103" s="136" t="s">
        <v>840</v>
      </c>
      <c r="D103" s="136"/>
      <c r="E103" s="136"/>
      <c r="F103" s="136"/>
    </row>
    <row r="104" spans="1:6">
      <c r="A104" s="128" t="s">
        <v>227</v>
      </c>
      <c r="B104" s="129"/>
      <c r="C104" s="136" t="s">
        <v>841</v>
      </c>
      <c r="D104" s="136"/>
      <c r="E104" s="136"/>
      <c r="F104" s="136"/>
    </row>
    <row r="105" spans="1:6">
      <c r="A105" s="128" t="s">
        <v>228</v>
      </c>
      <c r="B105" s="129"/>
      <c r="C105" s="136" t="s">
        <v>842</v>
      </c>
      <c r="D105" s="136"/>
      <c r="E105" s="136"/>
      <c r="F105" s="136"/>
    </row>
    <row r="106" spans="1:6">
      <c r="A106" s="128" t="s">
        <v>858</v>
      </c>
      <c r="B106" s="129"/>
      <c r="C106" s="136" t="s">
        <v>843</v>
      </c>
      <c r="D106" s="136"/>
      <c r="E106" s="136"/>
      <c r="F106" s="136"/>
    </row>
    <row r="107" spans="1:6">
      <c r="A107" s="128" t="s">
        <v>229</v>
      </c>
      <c r="B107" s="129"/>
      <c r="C107" s="136" t="s">
        <v>844</v>
      </c>
      <c r="D107" s="136"/>
      <c r="E107" s="136"/>
      <c r="F107" s="136"/>
    </row>
    <row r="108" spans="1:6">
      <c r="A108" s="128" t="s">
        <v>230</v>
      </c>
      <c r="B108" s="129"/>
      <c r="C108" s="136" t="s">
        <v>845</v>
      </c>
      <c r="D108" s="136"/>
      <c r="E108" s="136"/>
      <c r="F108" s="136"/>
    </row>
    <row r="109" spans="1:6">
      <c r="A109" s="128" t="s">
        <v>859</v>
      </c>
      <c r="B109" s="129"/>
      <c r="C109" s="136" t="s">
        <v>846</v>
      </c>
      <c r="D109" s="136"/>
      <c r="E109" s="136"/>
      <c r="F109" s="136"/>
    </row>
    <row r="110" spans="1:6">
      <c r="A110" s="128" t="s">
        <v>231</v>
      </c>
      <c r="B110" s="129"/>
      <c r="C110" s="136" t="s">
        <v>847</v>
      </c>
      <c r="D110" s="136"/>
      <c r="E110" s="136"/>
      <c r="F110" s="136"/>
    </row>
    <row r="111" spans="1:6">
      <c r="A111" s="128" t="s">
        <v>232</v>
      </c>
      <c r="B111" s="129"/>
      <c r="C111" s="136" t="s">
        <v>848</v>
      </c>
      <c r="D111" s="136"/>
      <c r="E111" s="136"/>
      <c r="F111" s="136"/>
    </row>
    <row r="112" spans="1:6">
      <c r="A112" s="128" t="s">
        <v>860</v>
      </c>
      <c r="B112" s="129"/>
      <c r="C112" s="136" t="s">
        <v>849</v>
      </c>
      <c r="D112" s="136"/>
      <c r="E112" s="136"/>
      <c r="F112" s="136"/>
    </row>
    <row r="113" spans="1:6">
      <c r="A113" s="128" t="s">
        <v>233</v>
      </c>
      <c r="B113" s="129"/>
      <c r="C113" s="136" t="s">
        <v>850</v>
      </c>
      <c r="D113" s="136"/>
      <c r="E113" s="136"/>
      <c r="F113" s="136"/>
    </row>
    <row r="114" spans="1:6">
      <c r="A114" s="128" t="s">
        <v>234</v>
      </c>
      <c r="B114" s="129"/>
      <c r="C114" s="136" t="s">
        <v>851</v>
      </c>
      <c r="D114" s="136"/>
      <c r="E114" s="136"/>
      <c r="F114" s="136"/>
    </row>
    <row r="115" spans="1:6">
      <c r="A115" s="128" t="s">
        <v>861</v>
      </c>
      <c r="B115" s="129"/>
      <c r="C115" s="136" t="s">
        <v>852</v>
      </c>
      <c r="D115" s="136"/>
      <c r="E115" s="136"/>
      <c r="F115" s="136"/>
    </row>
    <row r="116" spans="1:6">
      <c r="A116" s="128" t="s">
        <v>235</v>
      </c>
      <c r="B116" s="129"/>
      <c r="C116" s="136" t="s">
        <v>853</v>
      </c>
      <c r="D116" s="136"/>
      <c r="E116" s="136"/>
      <c r="F116" s="136"/>
    </row>
    <row r="117" spans="1:6">
      <c r="A117" s="128" t="s">
        <v>236</v>
      </c>
      <c r="B117" s="129"/>
      <c r="C117" s="136" t="s">
        <v>854</v>
      </c>
      <c r="D117" s="136"/>
      <c r="E117" s="136"/>
      <c r="F117" s="136"/>
    </row>
    <row r="118" spans="1:6">
      <c r="A118" s="127" t="s">
        <v>856</v>
      </c>
      <c r="B118" s="127"/>
      <c r="C118" s="127"/>
      <c r="D118" s="127"/>
      <c r="E118" s="127"/>
      <c r="F118" s="127"/>
    </row>
    <row r="119" spans="1:6">
      <c r="A119" s="128" t="s">
        <v>237</v>
      </c>
      <c r="B119" s="129"/>
      <c r="C119" s="136" t="s">
        <v>855</v>
      </c>
      <c r="D119" s="136"/>
      <c r="E119" s="136"/>
      <c r="F119" s="136"/>
    </row>
    <row r="120" spans="1:6">
      <c r="A120" s="141" t="s">
        <v>238</v>
      </c>
      <c r="B120" s="141"/>
      <c r="C120" s="134" t="s">
        <v>785</v>
      </c>
      <c r="D120" s="134"/>
      <c r="E120" s="134"/>
      <c r="F120" s="134"/>
    </row>
  </sheetData>
  <mergeCells count="212">
    <mergeCell ref="A1:F1"/>
    <mergeCell ref="A2:F2"/>
    <mergeCell ref="A3:B3"/>
    <mergeCell ref="C4:E4"/>
    <mergeCell ref="A5:C5"/>
    <mergeCell ref="D5:E5"/>
    <mergeCell ref="A6:F6"/>
    <mergeCell ref="B7:F7"/>
    <mergeCell ref="B8:F8"/>
    <mergeCell ref="A4:B4"/>
    <mergeCell ref="A34:B34"/>
    <mergeCell ref="C34:F34"/>
    <mergeCell ref="A35:F35"/>
    <mergeCell ref="C36:F36"/>
    <mergeCell ref="C37:F37"/>
    <mergeCell ref="C38:F38"/>
    <mergeCell ref="B9:F9"/>
    <mergeCell ref="C10:F10"/>
    <mergeCell ref="C12:E12"/>
    <mergeCell ref="C13:F13"/>
    <mergeCell ref="C14:D14"/>
    <mergeCell ref="E14:F14"/>
    <mergeCell ref="A15:B15"/>
    <mergeCell ref="E15:F15"/>
    <mergeCell ref="A12:B12"/>
    <mergeCell ref="A14:B14"/>
    <mergeCell ref="A10:B10"/>
    <mergeCell ref="C29:F29"/>
    <mergeCell ref="C30:F30"/>
    <mergeCell ref="C31:F31"/>
    <mergeCell ref="A32:F32"/>
    <mergeCell ref="A33:B33"/>
    <mergeCell ref="C33:F33"/>
    <mergeCell ref="C23:F23"/>
    <mergeCell ref="C24:D24"/>
    <mergeCell ref="E24:F24"/>
    <mergeCell ref="A25:F25"/>
    <mergeCell ref="C39:F39"/>
    <mergeCell ref="C40:F40"/>
    <mergeCell ref="C41:F41"/>
    <mergeCell ref="A36:B36"/>
    <mergeCell ref="C42:F42"/>
    <mergeCell ref="A43:B43"/>
    <mergeCell ref="C43:F43"/>
    <mergeCell ref="A42:B42"/>
    <mergeCell ref="A37:B37"/>
    <mergeCell ref="A41:B41"/>
    <mergeCell ref="A40:B40"/>
    <mergeCell ref="A39:B39"/>
    <mergeCell ref="A38:B38"/>
    <mergeCell ref="A44:F44"/>
    <mergeCell ref="C45:F45"/>
    <mergeCell ref="A46:B46"/>
    <mergeCell ref="C46:F46"/>
    <mergeCell ref="A47:B47"/>
    <mergeCell ref="C47:F47"/>
    <mergeCell ref="C49:F49"/>
    <mergeCell ref="C50:F50"/>
    <mergeCell ref="C51:F51"/>
    <mergeCell ref="A51:B51"/>
    <mergeCell ref="A50:B50"/>
    <mergeCell ref="A49:B49"/>
    <mergeCell ref="A48:B48"/>
    <mergeCell ref="A45:B45"/>
    <mergeCell ref="C52:F52"/>
    <mergeCell ref="A53:F53"/>
    <mergeCell ref="A54:B54"/>
    <mergeCell ref="C54:F54"/>
    <mergeCell ref="C57:D57"/>
    <mergeCell ref="E57:F57"/>
    <mergeCell ref="C55:D55"/>
    <mergeCell ref="E55:F55"/>
    <mergeCell ref="A55:B55"/>
    <mergeCell ref="A56:B56"/>
    <mergeCell ref="A57:B57"/>
    <mergeCell ref="A52:B52"/>
    <mergeCell ref="A58:B58"/>
    <mergeCell ref="C59:D59"/>
    <mergeCell ref="E59:F59"/>
    <mergeCell ref="A60:F60"/>
    <mergeCell ref="A61:F61"/>
    <mergeCell ref="A62:F62"/>
    <mergeCell ref="A63:F63"/>
    <mergeCell ref="A64:F64"/>
    <mergeCell ref="E58:F58"/>
    <mergeCell ref="C58:D58"/>
    <mergeCell ref="A59:B59"/>
    <mergeCell ref="A120:B120"/>
    <mergeCell ref="C120:F120"/>
    <mergeCell ref="A101:F101"/>
    <mergeCell ref="A102:F102"/>
    <mergeCell ref="C103:F103"/>
    <mergeCell ref="C104:F104"/>
    <mergeCell ref="C105:F105"/>
    <mergeCell ref="C106:F106"/>
    <mergeCell ref="C107:F107"/>
    <mergeCell ref="C108:F108"/>
    <mergeCell ref="C109:F109"/>
    <mergeCell ref="C115:F115"/>
    <mergeCell ref="C116:F116"/>
    <mergeCell ref="C117:F117"/>
    <mergeCell ref="A111:B111"/>
    <mergeCell ref="A112:B112"/>
    <mergeCell ref="A113:B113"/>
    <mergeCell ref="A114:B114"/>
    <mergeCell ref="A115:B115"/>
    <mergeCell ref="A116:B116"/>
    <mergeCell ref="A117:B117"/>
    <mergeCell ref="A119:B119"/>
    <mergeCell ref="C111:F111"/>
    <mergeCell ref="C112:F112"/>
    <mergeCell ref="C113:F113"/>
    <mergeCell ref="C114:F114"/>
    <mergeCell ref="A118:F118"/>
    <mergeCell ref="C119:F119"/>
    <mergeCell ref="C92:F92"/>
    <mergeCell ref="C93:F93"/>
    <mergeCell ref="C94:F94"/>
    <mergeCell ref="C95:F95"/>
    <mergeCell ref="C96:F96"/>
    <mergeCell ref="C97:F97"/>
    <mergeCell ref="C98:F98"/>
    <mergeCell ref="C99:F99"/>
    <mergeCell ref="A100:F100"/>
    <mergeCell ref="A110:B110"/>
    <mergeCell ref="A99:B99"/>
    <mergeCell ref="A98:B98"/>
    <mergeCell ref="A97:B97"/>
    <mergeCell ref="A96:B96"/>
    <mergeCell ref="A95:B95"/>
    <mergeCell ref="A94:B94"/>
    <mergeCell ref="A93:B93"/>
    <mergeCell ref="A92:B92"/>
    <mergeCell ref="A106:B106"/>
    <mergeCell ref="A107:B107"/>
    <mergeCell ref="C65:F65"/>
    <mergeCell ref="A66:F66"/>
    <mergeCell ref="A67:C67"/>
    <mergeCell ref="D67:F67"/>
    <mergeCell ref="A68:F68"/>
    <mergeCell ref="A72:C72"/>
    <mergeCell ref="A71:C71"/>
    <mergeCell ref="A70:C70"/>
    <mergeCell ref="C110:F110"/>
    <mergeCell ref="A84:B84"/>
    <mergeCell ref="C84:F84"/>
    <mergeCell ref="C88:D88"/>
    <mergeCell ref="A89:F89"/>
    <mergeCell ref="C90:F90"/>
    <mergeCell ref="C91:F91"/>
    <mergeCell ref="D74:F74"/>
    <mergeCell ref="A69:C69"/>
    <mergeCell ref="A65:B65"/>
    <mergeCell ref="A79:C79"/>
    <mergeCell ref="D79:F79"/>
    <mergeCell ref="A78:F78"/>
    <mergeCell ref="A77:C77"/>
    <mergeCell ref="A76:C76"/>
    <mergeCell ref="A75:C75"/>
    <mergeCell ref="A31:B31"/>
    <mergeCell ref="A30:B30"/>
    <mergeCell ref="A29:B29"/>
    <mergeCell ref="A28:B28"/>
    <mergeCell ref="A27:B27"/>
    <mergeCell ref="A24:B24"/>
    <mergeCell ref="A22:B22"/>
    <mergeCell ref="A13:B13"/>
    <mergeCell ref="A11:B11"/>
    <mergeCell ref="A23:B23"/>
    <mergeCell ref="A21:B21"/>
    <mergeCell ref="A20:B20"/>
    <mergeCell ref="A26:B26"/>
    <mergeCell ref="B19:F19"/>
    <mergeCell ref="C20:F20"/>
    <mergeCell ref="C22:E22"/>
    <mergeCell ref="C15:D15"/>
    <mergeCell ref="A16:F16"/>
    <mergeCell ref="C27:F27"/>
    <mergeCell ref="C28:F28"/>
    <mergeCell ref="B17:F17"/>
    <mergeCell ref="B18:F18"/>
    <mergeCell ref="C26:D26"/>
    <mergeCell ref="E26:F26"/>
    <mergeCell ref="A109:B109"/>
    <mergeCell ref="A91:B91"/>
    <mergeCell ref="A74:C74"/>
    <mergeCell ref="A73:C73"/>
    <mergeCell ref="D77:F77"/>
    <mergeCell ref="D76:F76"/>
    <mergeCell ref="A82:C82"/>
    <mergeCell ref="D82:F82"/>
    <mergeCell ref="A83:C83"/>
    <mergeCell ref="D83:F83"/>
    <mergeCell ref="D75:F75"/>
    <mergeCell ref="A90:B90"/>
    <mergeCell ref="A105:B105"/>
    <mergeCell ref="A104:B104"/>
    <mergeCell ref="A103:B103"/>
    <mergeCell ref="D73:F73"/>
    <mergeCell ref="C85:D85"/>
    <mergeCell ref="C86:D86"/>
    <mergeCell ref="C87:D87"/>
    <mergeCell ref="A85:B88"/>
    <mergeCell ref="D72:F72"/>
    <mergeCell ref="D71:F71"/>
    <mergeCell ref="D70:F70"/>
    <mergeCell ref="D69:F69"/>
    <mergeCell ref="A80:C80"/>
    <mergeCell ref="D80:F80"/>
    <mergeCell ref="A81:C81"/>
    <mergeCell ref="D81:F81"/>
    <mergeCell ref="A108:B108"/>
  </mergeCells>
  <conditionalFormatting sqref="D3">
    <cfRule type="expression" dxfId="27" priority="52">
      <formula>ISBLANK($D$3)</formula>
    </cfRule>
  </conditionalFormatting>
  <conditionalFormatting sqref="E3">
    <cfRule type="expression" dxfId="26" priority="51">
      <formula>ISBLANK($E$3)</formula>
    </cfRule>
  </conditionalFormatting>
  <conditionalFormatting sqref="D5:E5">
    <cfRule type="expression" dxfId="25" priority="57">
      <formula>ISBLANK($D$5)</formula>
    </cfRule>
  </conditionalFormatting>
  <conditionalFormatting sqref="A101:F101">
    <cfRule type="containsBlanks" dxfId="24" priority="45">
      <formula>LEN(TRIM(A101))=0</formula>
    </cfRule>
  </conditionalFormatting>
  <conditionalFormatting sqref="C120:F120">
    <cfRule type="containsBlanks" dxfId="23" priority="44">
      <formula>LEN(TRIM(C120))=0</formula>
    </cfRule>
  </conditionalFormatting>
  <conditionalFormatting sqref="C3:C4">
    <cfRule type="expression" dxfId="22" priority="58">
      <formula>ISBLANK($C$3)</formula>
    </cfRule>
  </conditionalFormatting>
  <conditionalFormatting sqref="C3:E3 C4 D5:E5 B7:F9 C103:F114 C14:D14 C15 B17:F19 C13:F13 C11:E12 C10:F10 C90:F92 F88 C88:D88 A67:F67 C65:F65 A61:F64 C59:F59 C57:D57 F56 D56 C54:F54 C36:F43 C27:F31 C26:D26 C24:D24 C23:F23 C21:E22 C20:F20 C48:C52 C45:F47 C119:F119">
    <cfRule type="containsBlanks" dxfId="21" priority="46">
      <formula>LEN(TRIM(A3))=0</formula>
    </cfRule>
  </conditionalFormatting>
  <conditionalFormatting sqref="C33:F34">
    <cfRule type="containsBlanks" dxfId="20" priority="42">
      <formula>LEN(TRIM(C33))=0</formula>
    </cfRule>
  </conditionalFormatting>
  <conditionalFormatting sqref="C115:F117">
    <cfRule type="containsBlanks" dxfId="19" priority="41">
      <formula>LEN(TRIM(C115))=0</formula>
    </cfRule>
  </conditionalFormatting>
  <conditionalFormatting sqref="C55">
    <cfRule type="containsBlanks" dxfId="18" priority="40">
      <formula>LEN(TRIM(C55))=0</formula>
    </cfRule>
  </conditionalFormatting>
  <conditionalFormatting sqref="C58">
    <cfRule type="containsBlanks" dxfId="17" priority="39">
      <formula>LEN(TRIM(C58))=0</formula>
    </cfRule>
  </conditionalFormatting>
  <conditionalFormatting sqref="D69">
    <cfRule type="containsBlanks" dxfId="16" priority="29">
      <formula>LEN(TRIM(D69))=0</formula>
    </cfRule>
  </conditionalFormatting>
  <conditionalFormatting sqref="D70">
    <cfRule type="containsBlanks" dxfId="15" priority="28">
      <formula>LEN(TRIM(D70))=0</formula>
    </cfRule>
  </conditionalFormatting>
  <conditionalFormatting sqref="D71">
    <cfRule type="containsBlanks" dxfId="14" priority="27">
      <formula>LEN(TRIM(D71))=0</formula>
    </cfRule>
  </conditionalFormatting>
  <conditionalFormatting sqref="D72">
    <cfRule type="containsBlanks" dxfId="13" priority="15">
      <formula>LEN(TRIM(D72))=0</formula>
    </cfRule>
  </conditionalFormatting>
  <conditionalFormatting sqref="D73">
    <cfRule type="containsBlanks" dxfId="12" priority="14">
      <formula>LEN(TRIM(D73))=0</formula>
    </cfRule>
  </conditionalFormatting>
  <conditionalFormatting sqref="D74">
    <cfRule type="containsBlanks" dxfId="11" priority="13">
      <formula>LEN(TRIM(D74))=0</formula>
    </cfRule>
  </conditionalFormatting>
  <conditionalFormatting sqref="D75">
    <cfRule type="containsBlanks" dxfId="10" priority="12">
      <formula>LEN(TRIM(D75))=0</formula>
    </cfRule>
  </conditionalFormatting>
  <conditionalFormatting sqref="D76">
    <cfRule type="containsBlanks" dxfId="9" priority="11">
      <formula>LEN(TRIM(D76))=0</formula>
    </cfRule>
  </conditionalFormatting>
  <conditionalFormatting sqref="D79">
    <cfRule type="containsBlanks" dxfId="8" priority="9">
      <formula>LEN(TRIM(D79))=0</formula>
    </cfRule>
  </conditionalFormatting>
  <conditionalFormatting sqref="D80">
    <cfRule type="containsBlanks" dxfId="7" priority="8">
      <formula>LEN(TRIM(D80))=0</formula>
    </cfRule>
  </conditionalFormatting>
  <conditionalFormatting sqref="D81">
    <cfRule type="containsBlanks" dxfId="6" priority="7">
      <formula>LEN(TRIM(D81))=0</formula>
    </cfRule>
  </conditionalFormatting>
  <conditionalFormatting sqref="D82">
    <cfRule type="containsBlanks" dxfId="5" priority="6">
      <formula>LEN(TRIM(D82))=0</formula>
    </cfRule>
  </conditionalFormatting>
  <conditionalFormatting sqref="D77">
    <cfRule type="containsBlanks" dxfId="4" priority="5">
      <formula>LEN(TRIM(D77))=0</formula>
    </cfRule>
  </conditionalFormatting>
  <conditionalFormatting sqref="D83">
    <cfRule type="containsBlanks" dxfId="3" priority="4">
      <formula>LEN(TRIM(D83))=0</formula>
    </cfRule>
  </conditionalFormatting>
  <conditionalFormatting sqref="F85 C85:D85">
    <cfRule type="containsBlanks" dxfId="2" priority="3">
      <formula>LEN(TRIM(C85))=0</formula>
    </cfRule>
  </conditionalFormatting>
  <conditionalFormatting sqref="F86 C86:D86">
    <cfRule type="containsBlanks" dxfId="1" priority="2">
      <formula>LEN(TRIM(C86))=0</formula>
    </cfRule>
  </conditionalFormatting>
  <conditionalFormatting sqref="F87 C87:D87">
    <cfRule type="containsBlanks" dxfId="0" priority="1">
      <formula>LEN(TRIM(C87))=0</formula>
    </cfRule>
  </conditionalFormatting>
  <pageMargins left="0.69930555555555596" right="0.69930555555555596" top="0.7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8"/>
  <sheetViews>
    <sheetView showGridLines="0" tabSelected="1" view="pageBreakPreview" zoomScale="70" zoomScaleNormal="100" zoomScaleSheetLayoutView="70" workbookViewId="0"/>
  </sheetViews>
  <sheetFormatPr defaultColWidth="9" defaultRowHeight="15.75"/>
  <cols>
    <col min="1" max="1" width="6.140625" style="8" customWidth="1"/>
    <col min="2" max="2" width="3.28515625" style="8" customWidth="1"/>
    <col min="3" max="3" width="0.5703125" style="8" customWidth="1"/>
    <col min="4" max="4" width="3.28515625" style="8" hidden="1" customWidth="1"/>
    <col min="5" max="5" width="2.7109375" style="8" customWidth="1"/>
    <col min="6" max="6" width="13" style="8" customWidth="1"/>
    <col min="7" max="7" width="3.28515625" style="8" customWidth="1"/>
    <col min="8" max="8" width="2.28515625" style="8" customWidth="1"/>
    <col min="9" max="11" width="3.28515625" style="8" customWidth="1"/>
    <col min="12" max="12" width="6.5703125" style="8" customWidth="1"/>
    <col min="13" max="13" width="3.28515625" style="8" customWidth="1"/>
    <col min="14" max="14" width="2.28515625" style="8" customWidth="1"/>
    <col min="15" max="15" width="3.140625" style="8" customWidth="1"/>
    <col min="16" max="16" width="5.42578125" style="8" customWidth="1"/>
    <col min="17" max="17" width="5" style="8" customWidth="1"/>
    <col min="18" max="18" width="3.28515625" style="8" customWidth="1"/>
    <col min="19" max="19" width="8.7109375" style="8" customWidth="1"/>
    <col min="20" max="20" width="3.85546875" style="8" customWidth="1"/>
    <col min="21" max="21" width="9.28515625" style="8" customWidth="1"/>
    <col min="22" max="22" width="6.28515625" style="8" customWidth="1"/>
    <col min="23" max="23" width="5.5703125" style="8" customWidth="1"/>
    <col min="24" max="27" width="3.28515625" style="8" customWidth="1"/>
    <col min="28" max="28" width="12.5703125" style="8" customWidth="1"/>
    <col min="29" max="30" width="3.28515625" style="8" customWidth="1"/>
    <col min="31" max="31" width="7.85546875" style="8" customWidth="1"/>
    <col min="32" max="32" width="8.7109375" style="8" customWidth="1"/>
    <col min="33" max="33" width="4.140625" style="8" customWidth="1"/>
    <col min="34" max="34" width="3.28515625" style="8" customWidth="1"/>
    <col min="35" max="35" width="6" style="8" customWidth="1"/>
    <col min="36" max="36" width="3.28515625" style="8" customWidth="1"/>
    <col min="37" max="37" width="2.7109375" style="8" customWidth="1"/>
    <col min="38" max="38" width="10.7109375" style="8" customWidth="1"/>
    <col min="39" max="39" width="5.85546875" style="8" customWidth="1"/>
    <col min="40" max="44" width="3.28515625" style="8" customWidth="1"/>
    <col min="45" max="45" width="4.42578125" style="8" customWidth="1"/>
    <col min="46" max="50" width="3.28515625" style="8" customWidth="1"/>
    <col min="51" max="16383" width="9.140625" style="8"/>
    <col min="16384" max="16384" width="9.140625"/>
  </cols>
  <sheetData>
    <row r="1" spans="1:39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67"/>
    </row>
    <row r="2" spans="1:39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68"/>
    </row>
    <row r="3" spans="1:39">
      <c r="A3" s="1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68" t="s">
        <v>0</v>
      </c>
    </row>
    <row r="4" spans="1:39">
      <c r="A4" s="1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68" t="s">
        <v>1</v>
      </c>
    </row>
    <row r="5" spans="1:39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69"/>
    </row>
    <row r="6" spans="1:39">
      <c r="A6" s="11"/>
      <c r="B6" s="224" t="s">
        <v>2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70"/>
    </row>
    <row r="7" spans="1:39">
      <c r="A7" s="11"/>
      <c r="B7" s="215" t="s">
        <v>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25"/>
    </row>
    <row r="8" spans="1:39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71"/>
    </row>
    <row r="9" spans="1:39" ht="19.5">
      <c r="A9" s="11"/>
      <c r="B9" s="202" t="s">
        <v>4</v>
      </c>
      <c r="C9" s="202"/>
      <c r="D9" s="202"/>
      <c r="E9" s="202"/>
      <c r="F9" s="202"/>
      <c r="G9" s="202"/>
      <c r="H9" s="202"/>
      <c r="I9" s="202"/>
      <c r="J9" s="202"/>
      <c r="K9" s="193" t="s">
        <v>5</v>
      </c>
      <c r="L9" s="193"/>
      <c r="M9" s="193"/>
      <c r="N9" s="193"/>
      <c r="O9" s="193"/>
      <c r="P9" s="193"/>
      <c r="Q9" s="193"/>
      <c r="R9" s="193"/>
      <c r="S9" s="193"/>
      <c r="T9" s="193"/>
      <c r="U9" s="4"/>
      <c r="V9" s="14" t="s">
        <v>6</v>
      </c>
      <c r="W9" s="4"/>
      <c r="X9" s="4"/>
      <c r="Y9" s="4"/>
      <c r="Z9" s="4"/>
      <c r="AA9" s="4"/>
      <c r="AB9" s="4"/>
      <c r="AC9" s="226" t="str">
        <f>PDRNTEMP!D5</f>
        <v>SELECT||pt=D:5||val=CO-MAKER</v>
      </c>
      <c r="AD9" s="226"/>
      <c r="AE9" s="226"/>
      <c r="AF9" s="226"/>
      <c r="AG9" s="226"/>
      <c r="AH9" s="226"/>
      <c r="AI9" s="226"/>
      <c r="AJ9" s="226"/>
      <c r="AK9" s="226"/>
      <c r="AL9" s="226"/>
      <c r="AM9" s="69"/>
    </row>
    <row r="10" spans="1:39" ht="6" customHeight="1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57"/>
      <c r="AE10" s="57"/>
      <c r="AF10" s="57"/>
      <c r="AG10" s="57"/>
      <c r="AH10" s="57"/>
      <c r="AI10" s="57"/>
      <c r="AJ10" s="57"/>
      <c r="AK10" s="57"/>
      <c r="AL10" s="57"/>
      <c r="AM10" s="69"/>
    </row>
    <row r="11" spans="1:39" ht="19.5">
      <c r="A11" s="11"/>
      <c r="B11" s="14" t="s">
        <v>7</v>
      </c>
      <c r="C11" s="15"/>
      <c r="D11" s="15"/>
      <c r="E11" s="15"/>
      <c r="F11" s="15"/>
      <c r="G11" s="15"/>
      <c r="H11" s="15"/>
      <c r="I11" s="41"/>
      <c r="J11" s="41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4"/>
      <c r="V11" s="14" t="s">
        <v>8</v>
      </c>
      <c r="W11" s="4"/>
      <c r="X11" s="41"/>
      <c r="Y11" s="58"/>
      <c r="Z11" s="58"/>
      <c r="AA11" s="59"/>
      <c r="AB11" s="59"/>
      <c r="AC11" s="228" t="str">
        <f>PDRNTEMP!C120</f>
        <v>INPUT||pt=C:120||val=JULY  7, 2018 2:00PM</v>
      </c>
      <c r="AD11" s="228"/>
      <c r="AE11" s="228"/>
      <c r="AF11" s="228"/>
      <c r="AG11" s="228"/>
      <c r="AH11" s="228"/>
      <c r="AI11" s="228"/>
      <c r="AJ11" s="228"/>
      <c r="AK11" s="228"/>
      <c r="AL11" s="228"/>
      <c r="AM11" s="72"/>
    </row>
    <row r="12" spans="1:39" ht="4.5" customHeight="1">
      <c r="A12" s="11"/>
      <c r="B12" s="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4"/>
      <c r="O12" s="15"/>
      <c r="P12" s="15"/>
      <c r="Q12" s="4"/>
      <c r="R12" s="15"/>
      <c r="S12" s="4"/>
      <c r="T12" s="4"/>
      <c r="U12" s="4"/>
      <c r="V12" s="4"/>
      <c r="W12" s="4"/>
      <c r="X12" s="4"/>
      <c r="Y12" s="60"/>
      <c r="Z12" s="60"/>
      <c r="AA12" s="60"/>
      <c r="AB12" s="60"/>
      <c r="AC12" s="60"/>
      <c r="AD12" s="4"/>
      <c r="AE12" s="4"/>
      <c r="AF12" s="4"/>
      <c r="AG12" s="4"/>
      <c r="AH12" s="4"/>
      <c r="AI12" s="4"/>
      <c r="AJ12" s="4"/>
      <c r="AK12" s="4"/>
      <c r="AL12" s="4"/>
      <c r="AM12" s="69"/>
    </row>
    <row r="13" spans="1:39" ht="19.5">
      <c r="A13" s="11"/>
      <c r="B13" s="14" t="s">
        <v>9</v>
      </c>
      <c r="C13" s="15"/>
      <c r="D13" s="15"/>
      <c r="E13" s="15"/>
      <c r="F13" s="15"/>
      <c r="G13" s="15"/>
      <c r="H13" s="15"/>
      <c r="I13" s="41"/>
      <c r="J13" s="42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4"/>
      <c r="V13" s="14" t="s">
        <v>10</v>
      </c>
      <c r="W13" s="4"/>
      <c r="X13" s="41"/>
      <c r="Y13" s="58"/>
      <c r="Z13" s="58"/>
      <c r="AA13" s="59"/>
      <c r="AB13" s="5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72"/>
    </row>
    <row r="14" spans="1:39" ht="6" customHeight="1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69"/>
    </row>
    <row r="15" spans="1:39" ht="20.25" customHeight="1">
      <c r="A15" s="16"/>
      <c r="B15" s="17" t="s">
        <v>11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73"/>
    </row>
    <row r="16" spans="1:39" s="1" customFormat="1" ht="3.75" customHeight="1">
      <c r="A16" s="19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74"/>
    </row>
    <row r="17" spans="1:45" ht="69.75" customHeight="1">
      <c r="A17" s="11"/>
      <c r="B17" s="4" t="s">
        <v>12</v>
      </c>
      <c r="C17" s="4"/>
      <c r="D17" s="4"/>
      <c r="E17" s="4"/>
      <c r="F17" s="4"/>
      <c r="G17" s="222" t="str">
        <f>CONCATENATE(PDRNTEMP!B7,", ",PDRNTEMP!B8," ",PDRNTEMP!B9)</f>
        <v>INPUT||pt=B:7||val=, INPUT||pt=B:8||val= INPUT||pt=B:9||val=</v>
      </c>
      <c r="H17" s="222"/>
      <c r="I17" s="222"/>
      <c r="J17" s="222"/>
      <c r="K17" s="222"/>
      <c r="L17" s="222"/>
      <c r="M17" s="222"/>
      <c r="N17" s="222"/>
      <c r="O17" s="43" t="s">
        <v>13</v>
      </c>
      <c r="P17" s="44"/>
      <c r="Q17" s="44"/>
      <c r="R17" s="218" t="str">
        <f>TRIM(PDRNTEMP!C12)</f>
        <v>INPUT||pt=C:12||val=</v>
      </c>
      <c r="S17" s="219"/>
      <c r="T17" s="43" t="s">
        <v>14</v>
      </c>
      <c r="U17" s="43"/>
      <c r="V17" s="44"/>
      <c r="W17" s="220" t="str">
        <f>PDRNTEMP!C13</f>
        <v>SELECT||pt=C:13||val=COLLEGE GRADUATE</v>
      </c>
      <c r="X17" s="220"/>
      <c r="Y17" s="220"/>
      <c r="Z17" s="220"/>
      <c r="AA17" s="220"/>
      <c r="AB17" s="220"/>
      <c r="AC17" s="43" t="s">
        <v>15</v>
      </c>
      <c r="AD17" s="44"/>
      <c r="AE17" s="44"/>
      <c r="AF17" s="44"/>
      <c r="AG17" s="44"/>
      <c r="AH17" s="220" t="str">
        <f>PDRNTEMP!C33</f>
        <v>SELECT||pt=C:33||val=EMPLOYMENT</v>
      </c>
      <c r="AI17" s="220"/>
      <c r="AJ17" s="220"/>
      <c r="AK17" s="220"/>
      <c r="AL17" s="220"/>
      <c r="AM17" s="70"/>
      <c r="AS17" s="8" t="e">
        <f ca="1">DATEDIF(R17,TODAY(),"Y")</f>
        <v>#VALUE!</v>
      </c>
    </row>
    <row r="18" spans="1:45" ht="6" customHeight="1">
      <c r="A18" s="11"/>
      <c r="B18" s="4"/>
      <c r="C18" s="4"/>
      <c r="D18" s="4"/>
      <c r="E18" s="4"/>
      <c r="F18" s="4"/>
      <c r="G18" s="22"/>
      <c r="H18" s="22"/>
      <c r="I18" s="22"/>
      <c r="J18" s="22"/>
      <c r="K18" s="22"/>
      <c r="L18" s="22"/>
      <c r="M18" s="22"/>
      <c r="N18" s="22"/>
      <c r="O18" s="43"/>
      <c r="P18" s="44"/>
      <c r="Q18" s="44"/>
      <c r="R18" s="51"/>
      <c r="S18" s="51"/>
      <c r="T18" s="43"/>
      <c r="U18" s="43"/>
      <c r="V18" s="44"/>
      <c r="W18" s="51"/>
      <c r="X18" s="51"/>
      <c r="Y18" s="51"/>
      <c r="Z18" s="51"/>
      <c r="AA18" s="51"/>
      <c r="AB18" s="51"/>
      <c r="AC18" s="43"/>
      <c r="AD18" s="44"/>
      <c r="AE18" s="44"/>
      <c r="AF18" s="44"/>
      <c r="AG18" s="44"/>
      <c r="AH18" s="51"/>
      <c r="AI18" s="51"/>
      <c r="AJ18" s="51"/>
      <c r="AK18" s="51"/>
      <c r="AL18" s="51"/>
      <c r="AM18" s="70"/>
    </row>
    <row r="19" spans="1:45" ht="19.5">
      <c r="A19" s="11"/>
      <c r="B19" s="4" t="s">
        <v>16</v>
      </c>
      <c r="C19" s="4"/>
      <c r="D19" s="4"/>
      <c r="E19" s="4"/>
      <c r="F19" s="4"/>
      <c r="G19" s="217" t="str">
        <f>PDRNTEMP!C15</f>
        <v>SELECT||pt=C:15||val=MARRIED</v>
      </c>
      <c r="H19" s="217"/>
      <c r="I19" s="217"/>
      <c r="J19" s="217"/>
      <c r="K19" s="217"/>
      <c r="L19" s="217"/>
      <c r="M19" s="217"/>
      <c r="N19" s="217"/>
      <c r="O19" s="45" t="s">
        <v>17</v>
      </c>
      <c r="P19" s="44"/>
      <c r="Q19" s="44"/>
      <c r="R19" s="218" t="str">
        <f>PDRNTEMP!C14</f>
        <v>SELECT||pt=C:14||val=MALE</v>
      </c>
      <c r="S19" s="219"/>
      <c r="T19" s="43" t="s">
        <v>18</v>
      </c>
      <c r="U19" s="43"/>
      <c r="V19" s="44"/>
      <c r="W19" s="220" t="str">
        <f>PDRNTEMP!C10</f>
        <v>INPUT||pt=C:10||val=</v>
      </c>
      <c r="X19" s="220"/>
      <c r="Y19" s="220"/>
      <c r="Z19" s="220"/>
      <c r="AA19" s="220"/>
      <c r="AB19" s="220"/>
      <c r="AC19" s="43" t="s">
        <v>19</v>
      </c>
      <c r="AD19" s="44"/>
      <c r="AE19" s="44"/>
      <c r="AF19" s="44"/>
      <c r="AG19" s="44"/>
      <c r="AH19" s="220" t="str">
        <f>PDRNTEMP!C26</f>
        <v>INPUT||pt=C:26||val=</v>
      </c>
      <c r="AI19" s="220"/>
      <c r="AJ19" s="220"/>
      <c r="AK19" s="220"/>
      <c r="AL19" s="220"/>
      <c r="AM19" s="70"/>
    </row>
    <row r="20" spans="1:45" ht="6" customHeight="1">
      <c r="A20" s="11"/>
      <c r="B20" s="4"/>
      <c r="C20" s="4"/>
      <c r="D20" s="4"/>
      <c r="E20" s="4"/>
      <c r="F20" s="4"/>
      <c r="G20" s="22"/>
      <c r="H20" s="22"/>
      <c r="I20" s="22"/>
      <c r="J20" s="22"/>
      <c r="K20" s="22"/>
      <c r="L20" s="22"/>
      <c r="M20" s="22"/>
      <c r="N20" s="22"/>
      <c r="O20" s="45"/>
      <c r="P20" s="44"/>
      <c r="Q20" s="44"/>
      <c r="R20" s="51"/>
      <c r="S20" s="51"/>
      <c r="T20" s="43"/>
      <c r="U20" s="43"/>
      <c r="V20" s="44"/>
      <c r="W20" s="51"/>
      <c r="X20" s="51"/>
      <c r="Y20" s="51"/>
      <c r="Z20" s="51"/>
      <c r="AA20" s="51"/>
      <c r="AB20" s="51"/>
      <c r="AC20" s="43"/>
      <c r="AD20" s="44"/>
      <c r="AE20" s="44"/>
      <c r="AF20" s="44"/>
      <c r="AG20" s="44"/>
      <c r="AH20" s="51"/>
      <c r="AI20" s="51"/>
      <c r="AJ20" s="51"/>
      <c r="AK20" s="51"/>
      <c r="AL20" s="51"/>
      <c r="AM20" s="70"/>
    </row>
    <row r="21" spans="1:45" ht="39.950000000000003" customHeight="1">
      <c r="A21" s="11"/>
      <c r="B21" s="23" t="s">
        <v>20</v>
      </c>
      <c r="C21" s="4"/>
      <c r="D21" s="4"/>
      <c r="E21" s="4"/>
      <c r="F21" s="4"/>
      <c r="G21" s="223" t="str">
        <f>CONCATENATE(PDRNTEMP!B17,", ",PDRNTEMP!B18," ",PDRNTEMP!B19)</f>
        <v>INPUT||pt=B:17||val=, INPUT||pt=B:18||val= INPUT||pt=B:19||val=</v>
      </c>
      <c r="H21" s="223"/>
      <c r="I21" s="223"/>
      <c r="J21" s="223"/>
      <c r="K21" s="223"/>
      <c r="L21" s="223"/>
      <c r="M21" s="223"/>
      <c r="N21" s="223"/>
      <c r="O21" s="43" t="s">
        <v>21</v>
      </c>
      <c r="P21" s="44"/>
      <c r="Q21" s="44"/>
      <c r="R21" s="218" t="str">
        <f>TRIM(PDRNTEMP!C22)</f>
        <v>INPUT||pt=C:22||val=</v>
      </c>
      <c r="S21" s="219"/>
      <c r="T21" s="43" t="s">
        <v>14</v>
      </c>
      <c r="U21" s="43"/>
      <c r="V21" s="44"/>
      <c r="W21" s="220" t="str">
        <f>PDRNTEMP!C23</f>
        <v>SELECT||pt=C:23||val=COLLEGE GRADUATE</v>
      </c>
      <c r="X21" s="220"/>
      <c r="Y21" s="220"/>
      <c r="Z21" s="220"/>
      <c r="AA21" s="220"/>
      <c r="AB21" s="220"/>
      <c r="AC21" s="43" t="s">
        <v>15</v>
      </c>
      <c r="AD21" s="44"/>
      <c r="AE21" s="44"/>
      <c r="AF21" s="44"/>
      <c r="AG21" s="44"/>
      <c r="AH21" s="220" t="str">
        <f>PDRNTEMP!C34</f>
        <v>SELECT||pt=C:34||val=EMPLOYMENT</v>
      </c>
      <c r="AI21" s="220"/>
      <c r="AJ21" s="220"/>
      <c r="AK21" s="220"/>
      <c r="AL21" s="220"/>
      <c r="AM21" s="70"/>
      <c r="AS21" s="8" t="e">
        <f ca="1">DATEDIF(R21,TODAY(),"Y")</f>
        <v>#VALUE!</v>
      </c>
    </row>
    <row r="22" spans="1:45" ht="6" customHeight="1">
      <c r="A22" s="11"/>
      <c r="B22" s="4"/>
      <c r="C22" s="4"/>
      <c r="D22" s="4"/>
      <c r="E22" s="4"/>
      <c r="F22" s="4"/>
      <c r="G22" s="22"/>
      <c r="H22" s="22"/>
      <c r="I22" s="22"/>
      <c r="J22" s="22"/>
      <c r="K22" s="22"/>
      <c r="L22" s="22"/>
      <c r="M22" s="22"/>
      <c r="N22" s="22"/>
      <c r="O22" s="4"/>
      <c r="P22" s="4"/>
      <c r="Q22" s="4"/>
      <c r="R22" s="40" t="str">
        <f>IF(PDRNTEMP!C12="---",PDRNTEMP!F12,PDRNTEMP!C12)</f>
        <v>INPUT||pt=C:12||val=</v>
      </c>
      <c r="S22" s="40"/>
      <c r="T22" s="4"/>
      <c r="U22" s="4"/>
      <c r="V22" s="4"/>
      <c r="W22" s="40"/>
      <c r="X22" s="40"/>
      <c r="Y22" s="40"/>
      <c r="Z22" s="40"/>
      <c r="AA22" s="40"/>
      <c r="AB22" s="40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69"/>
    </row>
    <row r="23" spans="1:45" ht="19.5">
      <c r="A23" s="11"/>
      <c r="B23" s="4" t="s">
        <v>16</v>
      </c>
      <c r="C23" s="4"/>
      <c r="D23" s="4"/>
      <c r="E23" s="4"/>
      <c r="F23" s="4"/>
      <c r="G23" s="217" t="str">
        <f>IF(G19="SINGLE","",G19)</f>
        <v>SELECT||pt=C:15||val=MARRIED</v>
      </c>
      <c r="H23" s="217"/>
      <c r="I23" s="217"/>
      <c r="J23" s="217"/>
      <c r="K23" s="217"/>
      <c r="L23" s="217"/>
      <c r="M23" s="217"/>
      <c r="N23" s="217"/>
      <c r="O23" s="45" t="s">
        <v>17</v>
      </c>
      <c r="P23" s="44"/>
      <c r="Q23" s="44"/>
      <c r="R23" s="218" t="str">
        <f>PDRNTEMP!C24</f>
        <v>SELECT||pt=C:24||val=MALE</v>
      </c>
      <c r="S23" s="219"/>
      <c r="T23" s="43" t="s">
        <v>18</v>
      </c>
      <c r="U23" s="43"/>
      <c r="V23" s="44"/>
      <c r="W23" s="220" t="str">
        <f>PDRNTEMP!C20</f>
        <v>INPUT||pt=C:20||val=</v>
      </c>
      <c r="X23" s="220"/>
      <c r="Y23" s="220"/>
      <c r="Z23" s="220"/>
      <c r="AA23" s="220"/>
      <c r="AB23" s="220"/>
      <c r="AC23" s="43"/>
      <c r="AD23" s="44"/>
      <c r="AE23" s="44"/>
      <c r="AF23" s="44"/>
      <c r="AG23" s="44"/>
      <c r="AH23" s="75"/>
      <c r="AI23" s="75"/>
      <c r="AJ23" s="75"/>
      <c r="AK23" s="75"/>
      <c r="AL23" s="75"/>
      <c r="AM23" s="70"/>
    </row>
    <row r="24" spans="1:45" ht="12" customHeight="1">
      <c r="A24" s="11"/>
      <c r="B24" s="4"/>
      <c r="C24" s="4"/>
      <c r="D24" s="4"/>
      <c r="E24" s="4"/>
      <c r="F24" s="4"/>
      <c r="G24" s="24"/>
      <c r="H24" s="24"/>
      <c r="I24" s="24"/>
      <c r="J24" s="24"/>
      <c r="K24" s="24"/>
      <c r="L24" s="24"/>
      <c r="M24" s="24"/>
      <c r="N24" s="24"/>
      <c r="O24" s="45"/>
      <c r="P24" s="44"/>
      <c r="Q24" s="44"/>
      <c r="R24" s="52"/>
      <c r="S24" s="52"/>
      <c r="T24" s="43"/>
      <c r="U24" s="43"/>
      <c r="V24" s="44"/>
      <c r="W24" s="52"/>
      <c r="X24" s="52"/>
      <c r="Y24" s="52"/>
      <c r="Z24" s="52"/>
      <c r="AA24" s="52"/>
      <c r="AB24" s="52"/>
      <c r="AC24" s="43"/>
      <c r="AD24" s="44"/>
      <c r="AE24" s="44"/>
      <c r="AF24" s="44"/>
      <c r="AG24" s="44"/>
      <c r="AH24" s="52"/>
      <c r="AI24" s="52"/>
      <c r="AJ24" s="52"/>
      <c r="AK24" s="52"/>
      <c r="AL24" s="52"/>
      <c r="AM24" s="70"/>
    </row>
    <row r="25" spans="1:45">
      <c r="A25" s="11"/>
      <c r="B25" s="221" t="s">
        <v>22</v>
      </c>
      <c r="C25" s="221"/>
      <c r="D25" s="221"/>
      <c r="E25" s="221"/>
      <c r="F25" s="221"/>
      <c r="G25" s="221"/>
      <c r="H25" s="221"/>
      <c r="I25" s="4"/>
      <c r="J25" s="4"/>
      <c r="K25" s="194" t="s">
        <v>21</v>
      </c>
      <c r="L25" s="194"/>
      <c r="M25" s="194"/>
      <c r="N25" s="4"/>
      <c r="O25" s="4"/>
      <c r="P25" s="172" t="s">
        <v>23</v>
      </c>
      <c r="Q25" s="172"/>
      <c r="R25" s="172"/>
      <c r="S25" s="172"/>
      <c r="T25" s="172"/>
      <c r="U25" s="172"/>
      <c r="V25" s="172"/>
      <c r="W25" s="172"/>
      <c r="X25" s="172"/>
      <c r="Y25" s="4"/>
      <c r="Z25" s="61" t="s">
        <v>24</v>
      </c>
      <c r="AA25" s="61"/>
      <c r="AB25" s="61"/>
      <c r="AC25" s="61"/>
      <c r="AD25" s="61"/>
      <c r="AE25" s="61"/>
      <c r="AF25" s="172" t="s">
        <v>25</v>
      </c>
      <c r="AG25" s="172"/>
      <c r="AH25" s="172"/>
      <c r="AI25" s="172"/>
      <c r="AJ25" s="172"/>
      <c r="AK25" s="172"/>
      <c r="AL25" s="172"/>
      <c r="AM25" s="69"/>
    </row>
    <row r="26" spans="1:45" s="2" customFormat="1" ht="44.25" customHeight="1">
      <c r="A26" s="25"/>
      <c r="B26" s="212" t="str">
        <f>PDRNTEMP!C27</f>
        <v>INPUT||pt=C:27||val=</v>
      </c>
      <c r="C26" s="213"/>
      <c r="D26" s="213"/>
      <c r="E26" s="213"/>
      <c r="F26" s="213"/>
      <c r="G26" s="213"/>
      <c r="H26" s="214"/>
      <c r="I26" s="47"/>
      <c r="J26" s="47"/>
      <c r="K26" s="178" t="str">
        <f>PDRNTEMP!C28</f>
        <v>INPUT||pt=C:28||val=</v>
      </c>
      <c r="L26" s="178"/>
      <c r="M26" s="178"/>
      <c r="N26" s="47"/>
      <c r="O26" s="47"/>
      <c r="P26" s="178" t="str">
        <f>PDRNTEMP!C29</f>
        <v>INPUT||pt=C:29||val=</v>
      </c>
      <c r="Q26" s="178"/>
      <c r="R26" s="178"/>
      <c r="S26" s="178"/>
      <c r="T26" s="178"/>
      <c r="U26" s="178"/>
      <c r="V26" s="178"/>
      <c r="W26" s="178"/>
      <c r="X26" s="53"/>
      <c r="Y26" s="47"/>
      <c r="Z26" s="178" t="str">
        <f>PDRNTEMP!C30</f>
        <v>INPUT||pt=C:30||val=</v>
      </c>
      <c r="AA26" s="178"/>
      <c r="AB26" s="178"/>
      <c r="AC26" s="178"/>
      <c r="AD26" s="47"/>
      <c r="AE26" s="47"/>
      <c r="AF26" s="178" t="str">
        <f>PDRNTEMP!C31</f>
        <v>INPUT||pt=C:31||val=</v>
      </c>
      <c r="AG26" s="178"/>
      <c r="AH26" s="178"/>
      <c r="AI26" s="178"/>
      <c r="AJ26" s="178"/>
      <c r="AK26" s="178"/>
      <c r="AL26" s="178"/>
      <c r="AM26" s="76"/>
    </row>
    <row r="27" spans="1:45" ht="6.75" customHeight="1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tr">
        <f>IF(PDRNTEMP!C45="BOARDER","X","")</f>
        <v/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69"/>
    </row>
    <row r="28" spans="1:45" ht="21" customHeight="1">
      <c r="A28" s="16"/>
      <c r="B28" s="26" t="s">
        <v>26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73"/>
    </row>
    <row r="29" spans="1:45" ht="6.75" customHeight="1">
      <c r="A29" s="1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77"/>
    </row>
    <row r="30" spans="1:45" s="3" customFormat="1" ht="41.25" customHeight="1">
      <c r="A30" s="27"/>
      <c r="B30" s="209" t="str">
        <f>PDRNTEMP!C36</f>
        <v>INPUT||pt=C:36||val=</v>
      </c>
      <c r="C30" s="209"/>
      <c r="D30" s="209"/>
      <c r="E30" s="209"/>
      <c r="F30" s="209"/>
      <c r="G30" s="209"/>
      <c r="H30" s="28"/>
      <c r="I30" s="210" t="str">
        <f>PDRNTEMP!C37</f>
        <v>INPUT||pt=C:37||val=</v>
      </c>
      <c r="J30" s="210"/>
      <c r="K30" s="210"/>
      <c r="L30" s="210"/>
      <c r="M30" s="28"/>
      <c r="N30" s="209" t="str">
        <f>PDRNTEMP!C38</f>
        <v>INPUT||pt=C:38||val=</v>
      </c>
      <c r="O30" s="209"/>
      <c r="P30" s="209"/>
      <c r="Q30" s="209"/>
      <c r="R30" s="209"/>
      <c r="S30" s="28"/>
      <c r="T30" s="211" t="str">
        <f>PDRNTEMP!C39</f>
        <v>INPUT||pt=C:39||val=</v>
      </c>
      <c r="U30" s="209"/>
      <c r="V30" s="209"/>
      <c r="W30" s="209"/>
      <c r="X30" s="28"/>
      <c r="Y30" s="209" t="str">
        <f>PDRNTEMP!C40</f>
        <v>INPUT||pt=C:40||val=</v>
      </c>
      <c r="Z30" s="209"/>
      <c r="AA30" s="209"/>
      <c r="AB30" s="209"/>
      <c r="AC30" s="209"/>
      <c r="AD30" s="28"/>
      <c r="AE30" s="209" t="str">
        <f>PDRNTEMP!C41</f>
        <v>INPUT||pt=C:41||val=</v>
      </c>
      <c r="AF30" s="209"/>
      <c r="AG30" s="209"/>
      <c r="AH30" s="209"/>
      <c r="AI30" s="28"/>
      <c r="AJ30" s="212" t="str">
        <f>PDRNTEMP!C42</f>
        <v>INPUT||pt=C:42||val=</v>
      </c>
      <c r="AK30" s="213"/>
      <c r="AL30" s="214"/>
      <c r="AM30" s="78"/>
    </row>
    <row r="31" spans="1:45">
      <c r="A31" s="11"/>
      <c r="B31" s="215" t="s">
        <v>27</v>
      </c>
      <c r="C31" s="215"/>
      <c r="D31" s="215"/>
      <c r="E31" s="215"/>
      <c r="F31" s="215"/>
      <c r="G31" s="215"/>
      <c r="H31" s="15"/>
      <c r="I31" s="215" t="s">
        <v>28</v>
      </c>
      <c r="J31" s="215"/>
      <c r="K31" s="215"/>
      <c r="L31" s="215"/>
      <c r="M31" s="15"/>
      <c r="N31" s="215" t="s">
        <v>29</v>
      </c>
      <c r="O31" s="215"/>
      <c r="P31" s="215"/>
      <c r="Q31" s="215"/>
      <c r="R31" s="215"/>
      <c r="S31" s="15"/>
      <c r="T31" s="216" t="s">
        <v>30</v>
      </c>
      <c r="U31" s="216"/>
      <c r="V31" s="216"/>
      <c r="W31" s="216"/>
      <c r="X31" s="15"/>
      <c r="Y31" s="215" t="s">
        <v>31</v>
      </c>
      <c r="Z31" s="215"/>
      <c r="AA31" s="215"/>
      <c r="AB31" s="215"/>
      <c r="AC31" s="215"/>
      <c r="AD31" s="15"/>
      <c r="AE31" s="215" t="s">
        <v>32</v>
      </c>
      <c r="AF31" s="215"/>
      <c r="AG31" s="215"/>
      <c r="AH31" s="215"/>
      <c r="AI31" s="15"/>
      <c r="AJ31" s="215" t="s">
        <v>33</v>
      </c>
      <c r="AK31" s="215"/>
      <c r="AL31" s="215"/>
      <c r="AM31" s="79"/>
    </row>
    <row r="32" spans="1:45" ht="6" customHeight="1">
      <c r="A32" s="11"/>
      <c r="B32" s="12"/>
      <c r="C32" s="12"/>
      <c r="D32" s="12"/>
      <c r="E32" s="12"/>
      <c r="F32" s="12"/>
      <c r="G32" s="12"/>
      <c r="H32" s="15"/>
      <c r="I32" s="12"/>
      <c r="J32" s="12"/>
      <c r="K32" s="12"/>
      <c r="L32" s="12"/>
      <c r="M32" s="15"/>
      <c r="N32" s="12"/>
      <c r="O32" s="12"/>
      <c r="P32" s="12"/>
      <c r="Q32" s="12"/>
      <c r="R32" s="12"/>
      <c r="S32" s="15"/>
      <c r="T32" s="45"/>
      <c r="U32" s="45"/>
      <c r="V32" s="45"/>
      <c r="W32" s="45"/>
      <c r="X32" s="15"/>
      <c r="Y32" s="12"/>
      <c r="Z32" s="12"/>
      <c r="AA32" s="12"/>
      <c r="AB32" s="12"/>
      <c r="AC32" s="12"/>
      <c r="AD32" s="15"/>
      <c r="AE32" s="12"/>
      <c r="AF32" s="12"/>
      <c r="AG32" s="12"/>
      <c r="AH32" s="12"/>
      <c r="AI32" s="15"/>
      <c r="AJ32" s="12"/>
      <c r="AK32" s="12"/>
      <c r="AL32" s="12"/>
      <c r="AM32" s="71"/>
    </row>
    <row r="33" spans="1:39" ht="19.5">
      <c r="A33" s="11"/>
      <c r="B33" s="202" t="s">
        <v>34</v>
      </c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3" t="str">
        <f>PDRNTEMP!C43</f>
        <v>INPUT||pt=C:43||val=</v>
      </c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71"/>
    </row>
    <row r="34" spans="1:39" ht="7.5" customHeight="1">
      <c r="A34" s="1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69"/>
    </row>
    <row r="35" spans="1:39" ht="20.25" customHeight="1">
      <c r="A35" s="16"/>
      <c r="B35" s="26" t="s">
        <v>35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73"/>
    </row>
    <row r="36" spans="1:39" ht="4.5" customHeight="1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69"/>
    </row>
    <row r="37" spans="1:39" ht="15" customHeight="1">
      <c r="A37" s="11"/>
      <c r="B37" s="29"/>
      <c r="C37" s="29"/>
      <c r="D37" s="29"/>
      <c r="E37" s="30" t="str">
        <f>IF(PDRNTEMP!C45="OWNED","X","")</f>
        <v/>
      </c>
      <c r="F37" s="29" t="s">
        <v>36</v>
      </c>
      <c r="G37" s="29"/>
      <c r="H37" s="23"/>
      <c r="I37" s="23"/>
      <c r="J37" s="23"/>
      <c r="K37" s="30" t="str">
        <f>IF(PDRNTEMP!C45="OWNED BY PARENTS","X","")</f>
        <v/>
      </c>
      <c r="L37" s="23" t="s">
        <v>37</v>
      </c>
      <c r="M37" s="23"/>
      <c r="N37" s="23"/>
      <c r="O37" s="23"/>
      <c r="P37" s="23"/>
      <c r="Q37" s="23"/>
      <c r="R37" s="23"/>
      <c r="S37" s="23"/>
      <c r="T37" s="23"/>
      <c r="U37" s="23" t="s">
        <v>38</v>
      </c>
      <c r="V37" s="23"/>
      <c r="W37" s="23"/>
      <c r="X37" s="23"/>
      <c r="Y37" s="23"/>
      <c r="Z37" s="23"/>
      <c r="AA37" s="29"/>
      <c r="AB37" s="29"/>
      <c r="AC37" s="29"/>
      <c r="AD37" s="29"/>
      <c r="AE37" s="205" t="str">
        <f>IF(E39="X",PDRNTEMP!C46,IF(K39="X",PDRNTEMP!C46,""))</f>
        <v/>
      </c>
      <c r="AF37" s="205"/>
      <c r="AG37" s="205"/>
      <c r="AH37" s="205"/>
      <c r="AI37" s="205"/>
      <c r="AJ37" s="205"/>
      <c r="AK37" s="205"/>
      <c r="AL37" s="205"/>
      <c r="AM37" s="80"/>
    </row>
    <row r="38" spans="1:39" ht="18" customHeight="1">
      <c r="A38" s="11"/>
      <c r="B38" s="29"/>
      <c r="C38" s="29"/>
      <c r="D38" s="29"/>
      <c r="E38" s="30" t="str">
        <f>IF(PDRNTEMP!C45="USED FREE","X","")</f>
        <v/>
      </c>
      <c r="F38" s="29" t="s">
        <v>39</v>
      </c>
      <c r="G38" s="29"/>
      <c r="H38" s="23"/>
      <c r="I38" s="23"/>
      <c r="J38" s="23"/>
      <c r="K38" s="30" t="str">
        <f>IF(PDRNTEMP!C45="LIVING WITH RELATIVES","X","")</f>
        <v/>
      </c>
      <c r="L38" s="23" t="s">
        <v>40</v>
      </c>
      <c r="M38" s="23"/>
      <c r="N38" s="23"/>
      <c r="O38" s="23"/>
      <c r="P38" s="23"/>
      <c r="Q38" s="23"/>
      <c r="R38" s="23"/>
      <c r="S38" s="23"/>
      <c r="T38" s="23"/>
      <c r="U38" s="23" t="s">
        <v>41</v>
      </c>
      <c r="V38" s="23"/>
      <c r="W38" s="23"/>
      <c r="X38" s="23"/>
      <c r="Y38" s="23"/>
      <c r="Z38" s="23"/>
      <c r="AA38" s="29"/>
      <c r="AB38" s="29"/>
      <c r="AC38" s="29"/>
      <c r="AD38" s="29"/>
      <c r="AE38" s="206" t="str">
        <f>IF(E39="X",PDRNTEMP!C47,IF(K39="X",PDRNTEMP!C47,""))</f>
        <v/>
      </c>
      <c r="AF38" s="205"/>
      <c r="AG38" s="205"/>
      <c r="AH38" s="205"/>
      <c r="AI38" s="205"/>
      <c r="AJ38" s="205"/>
      <c r="AK38" s="205"/>
      <c r="AL38" s="205"/>
      <c r="AM38" s="80"/>
    </row>
    <row r="39" spans="1:39" ht="18" customHeight="1">
      <c r="A39" s="11"/>
      <c r="B39" s="29"/>
      <c r="C39" s="29"/>
      <c r="D39" s="29"/>
      <c r="E39" s="30" t="str">
        <f>IF(PDRNTEMP!C45="RENTED","X","")</f>
        <v/>
      </c>
      <c r="F39" s="29" t="s">
        <v>42</v>
      </c>
      <c r="G39" s="29"/>
      <c r="H39" s="23"/>
      <c r="I39" s="23"/>
      <c r="J39" s="23"/>
      <c r="K39" s="30" t="str">
        <f>IF(PDRNTEMP!C45="MORTGAGE","X","")</f>
        <v/>
      </c>
      <c r="L39" s="23" t="s">
        <v>43</v>
      </c>
      <c r="M39" s="23"/>
      <c r="N39" s="23"/>
      <c r="O39" s="23"/>
      <c r="P39" s="23"/>
      <c r="Q39" s="23"/>
      <c r="R39" s="23"/>
      <c r="S39" s="23"/>
      <c r="T39" s="23"/>
      <c r="U39" s="23" t="s">
        <v>44</v>
      </c>
      <c r="V39" s="23"/>
      <c r="W39" s="23"/>
      <c r="X39" s="23"/>
      <c r="Y39" s="23"/>
      <c r="Z39" s="23"/>
      <c r="AA39" s="23"/>
      <c r="AB39" s="23"/>
      <c r="AC39" s="23"/>
      <c r="AD39" s="23"/>
      <c r="AE39" s="207"/>
      <c r="AF39" s="207"/>
      <c r="AG39" s="207"/>
      <c r="AH39" s="207"/>
      <c r="AI39" s="207"/>
      <c r="AJ39" s="207"/>
      <c r="AK39" s="207"/>
      <c r="AL39" s="207"/>
      <c r="AM39" s="80"/>
    </row>
    <row r="40" spans="1:39">
      <c r="A40" s="11"/>
      <c r="B40" s="29"/>
      <c r="C40" s="29"/>
      <c r="D40" s="29"/>
      <c r="E40" s="30" t="str">
        <f>IF(PDRNTEMP!C45="BOARDER","X","")</f>
        <v/>
      </c>
      <c r="F40" s="29" t="s">
        <v>45</v>
      </c>
      <c r="G40" s="29"/>
      <c r="H40" s="23"/>
      <c r="I40" s="23"/>
      <c r="J40" s="23"/>
      <c r="K40" s="30" t="str">
        <f>IF(PDRNTEMP!C45="GOVERNMENT OWNED","X","")</f>
        <v/>
      </c>
      <c r="L40" s="23" t="s">
        <v>46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62"/>
      <c r="AF40" s="62"/>
      <c r="AG40" s="62"/>
      <c r="AH40" s="62"/>
      <c r="AI40" s="62"/>
      <c r="AJ40" s="62"/>
      <c r="AK40" s="62"/>
      <c r="AL40" s="62"/>
      <c r="AM40" s="80"/>
    </row>
    <row r="41" spans="1:39">
      <c r="A41" s="11"/>
      <c r="B41" s="29"/>
      <c r="C41" s="29"/>
      <c r="D41" s="29"/>
      <c r="E41" s="30" t="str">
        <f>IF(PDRNTEMP!C45="COMPANY PROVIDED","X","")</f>
        <v/>
      </c>
      <c r="F41" s="29" t="s">
        <v>47</v>
      </c>
      <c r="G41" s="29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62"/>
      <c r="AF41" s="62"/>
      <c r="AG41" s="62"/>
      <c r="AH41" s="62"/>
      <c r="AI41" s="62"/>
      <c r="AJ41" s="62"/>
      <c r="AK41" s="62"/>
      <c r="AL41" s="62"/>
      <c r="AM41" s="80"/>
    </row>
    <row r="42" spans="1:39" ht="4.5" customHeight="1">
      <c r="A42" s="1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69"/>
    </row>
    <row r="43" spans="1:39" ht="20.25" customHeight="1">
      <c r="A43" s="16"/>
      <c r="B43" s="26" t="s">
        <v>48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54"/>
      <c r="Y43" s="18"/>
      <c r="Z43" s="18"/>
      <c r="AA43" s="18"/>
      <c r="AB43" s="18"/>
      <c r="AC43" s="18"/>
      <c r="AD43" s="18"/>
      <c r="AE43" s="18"/>
      <c r="AF43" s="18"/>
      <c r="AG43" s="54"/>
      <c r="AH43" s="18"/>
      <c r="AI43" s="18"/>
      <c r="AJ43" s="18"/>
      <c r="AK43" s="18"/>
      <c r="AL43" s="18"/>
      <c r="AM43" s="73"/>
    </row>
    <row r="44" spans="1:39" ht="6" customHeight="1">
      <c r="A44" s="1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69"/>
    </row>
    <row r="45" spans="1:39">
      <c r="A45" s="11"/>
      <c r="B45" s="4"/>
      <c r="C45" s="4"/>
      <c r="D45" s="4"/>
      <c r="E45" s="31" t="str">
        <f>IF(NOT(ISBLANK(F45)),"X","")</f>
        <v>X</v>
      </c>
      <c r="F45" s="208" t="str">
        <f>PDRNTEMP!C48</f>
        <v>INPUT||pt=C:48||val=</v>
      </c>
      <c r="G45" s="208"/>
      <c r="H45" s="208"/>
      <c r="I45" s="8" t="s">
        <v>49</v>
      </c>
      <c r="K45" s="31"/>
      <c r="L45" s="4"/>
      <c r="M45" s="156">
        <f>PDRNTEMP!E48</f>
        <v>0</v>
      </c>
      <c r="N45" s="156"/>
      <c r="O45" s="156"/>
      <c r="P45" s="156"/>
      <c r="Q45" s="156"/>
      <c r="R45" s="156"/>
      <c r="S45" s="4" t="s">
        <v>50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69"/>
    </row>
    <row r="46" spans="1:39" ht="6" customHeight="1">
      <c r="A46" s="11"/>
      <c r="B46" s="4"/>
      <c r="C46" s="4"/>
      <c r="D46" s="4"/>
      <c r="E46" s="4"/>
      <c r="F46" s="32"/>
      <c r="G46" s="32"/>
      <c r="H46" s="33"/>
      <c r="J46" s="4"/>
      <c r="K46" s="4"/>
      <c r="L46" s="4"/>
      <c r="M46" s="49"/>
      <c r="N46" s="49"/>
      <c r="O46" s="50"/>
      <c r="P46" s="50"/>
      <c r="Q46" s="50"/>
      <c r="R46" s="5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69"/>
    </row>
    <row r="47" spans="1:39" ht="6" customHeight="1">
      <c r="A47" s="11"/>
      <c r="B47" s="4"/>
      <c r="C47" s="4"/>
      <c r="D47" s="4"/>
      <c r="E47" s="4"/>
      <c r="F47" s="24"/>
      <c r="G47" s="24"/>
      <c r="H47" s="24"/>
      <c r="I47" s="2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69"/>
    </row>
    <row r="48" spans="1:39" ht="20.100000000000001" customHeight="1">
      <c r="A48" s="16"/>
      <c r="B48" s="26" t="s">
        <v>51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54" t="s">
        <v>52</v>
      </c>
      <c r="Y48" s="18"/>
      <c r="Z48" s="18"/>
      <c r="AA48" s="18"/>
      <c r="AB48" s="18"/>
      <c r="AC48" s="18"/>
      <c r="AD48" s="18"/>
      <c r="AE48" s="18"/>
      <c r="AF48" s="18"/>
      <c r="AG48" s="54" t="s">
        <v>53</v>
      </c>
      <c r="AH48" s="18"/>
      <c r="AI48" s="18"/>
      <c r="AJ48" s="18"/>
      <c r="AK48" s="18"/>
      <c r="AL48" s="18"/>
      <c r="AM48" s="73"/>
    </row>
    <row r="49" spans="1:43" ht="6.75" customHeight="1">
      <c r="A49" s="1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69"/>
      <c r="AQ49" s="48"/>
    </row>
    <row r="50" spans="1:43" ht="19.5">
      <c r="A50" s="11"/>
      <c r="B50" s="4"/>
      <c r="C50" s="4"/>
      <c r="D50" s="4"/>
      <c r="E50" s="34" t="str">
        <f>IF(PDRNTEMP!C54="BUNGALOW","X","")</f>
        <v/>
      </c>
      <c r="F50" s="4" t="s">
        <v>54</v>
      </c>
      <c r="G50" s="4"/>
      <c r="H50" s="4"/>
      <c r="I50" s="4"/>
      <c r="K50" s="34" t="str">
        <f>IF(Q50&gt;0,"X","")</f>
        <v>X</v>
      </c>
      <c r="L50" s="4" t="s">
        <v>55</v>
      </c>
      <c r="M50" s="4"/>
      <c r="N50" s="4"/>
      <c r="O50" s="4"/>
      <c r="P50" s="4"/>
      <c r="Q50" s="169" t="str">
        <f>PDRNTEMP!C55</f>
        <v>INPUT||pt=C:55||val=</v>
      </c>
      <c r="R50" s="169"/>
      <c r="S50" s="4"/>
      <c r="T50" s="4"/>
      <c r="U50" s="4"/>
      <c r="V50" s="4"/>
      <c r="W50" s="4"/>
      <c r="X50" s="55" t="str">
        <f>IF(NOT(ISBLANK(PDRNTEMP!C49)),"X","")</f>
        <v>X</v>
      </c>
      <c r="Y50" s="4" t="s">
        <v>56</v>
      </c>
      <c r="Z50" s="4"/>
      <c r="AA50" s="4"/>
      <c r="AB50" s="170" t="str">
        <f>PDRNTEMP!C49</f>
        <v>INPUT||pt=C:49||val=</v>
      </c>
      <c r="AC50" s="170"/>
      <c r="AD50" s="170"/>
      <c r="AE50" s="170"/>
      <c r="AF50" s="170"/>
      <c r="AG50" s="4"/>
      <c r="AH50" s="31" t="str">
        <f>IF(PDRNTEMP!C52="APPLICANT","X","")</f>
        <v/>
      </c>
      <c r="AI50" s="4" t="s">
        <v>57</v>
      </c>
      <c r="AJ50" s="4"/>
      <c r="AK50" s="4"/>
      <c r="AL50" s="4"/>
      <c r="AM50" s="69"/>
    </row>
    <row r="51" spans="1:43" ht="19.5">
      <c r="A51" s="11"/>
      <c r="B51" s="4"/>
      <c r="C51" s="4"/>
      <c r="D51" s="4"/>
      <c r="E51" s="34" t="str">
        <f>IF(PDRNTEMP!C54="2 STOREY","X","")</f>
        <v/>
      </c>
      <c r="F51" s="4" t="s">
        <v>58</v>
      </c>
      <c r="G51" s="4"/>
      <c r="H51" s="4"/>
      <c r="I51" s="4"/>
      <c r="J51" s="4"/>
      <c r="K51" s="34" t="str">
        <f>IF(Q51&gt;0,"X","")</f>
        <v>X</v>
      </c>
      <c r="L51" s="4" t="s">
        <v>59</v>
      </c>
      <c r="M51" s="4"/>
      <c r="N51" s="4"/>
      <c r="O51" s="4"/>
      <c r="P51" s="4"/>
      <c r="Q51" s="196" t="str">
        <f>PDRNTEMP!D56</f>
        <v>INPUT||pt=D:56||val=</v>
      </c>
      <c r="R51" s="197"/>
      <c r="S51" s="4" t="s">
        <v>60</v>
      </c>
      <c r="T51" s="4"/>
      <c r="U51" s="4"/>
      <c r="V51" s="4"/>
      <c r="W51" s="4"/>
      <c r="X51" s="55" t="str">
        <f>IF(NOT(ISBLANK(PDRNTEMP!C50)),"X","")</f>
        <v>X</v>
      </c>
      <c r="Y51" s="4" t="s">
        <v>61</v>
      </c>
      <c r="Z51" s="4"/>
      <c r="AA51" s="4"/>
      <c r="AB51" s="197" t="str">
        <f>PDRNTEMP!C50</f>
        <v>INPUT||pt=C:50||val=</v>
      </c>
      <c r="AC51" s="197"/>
      <c r="AD51" s="197"/>
      <c r="AE51" s="197"/>
      <c r="AF51" s="197"/>
      <c r="AG51" s="4"/>
      <c r="AH51" s="31" t="str">
        <f>IF(PDRNTEMP!C52="RELATIVE","X","")</f>
        <v/>
      </c>
      <c r="AI51" s="4" t="s">
        <v>62</v>
      </c>
      <c r="AJ51" s="4"/>
      <c r="AK51" s="4"/>
      <c r="AL51" s="4"/>
      <c r="AM51" s="69"/>
    </row>
    <row r="52" spans="1:43" ht="15.95" customHeight="1">
      <c r="A52" s="11"/>
      <c r="B52" s="4"/>
      <c r="C52" s="4"/>
      <c r="D52" s="4"/>
      <c r="E52" s="34" t="str">
        <f>IF(PDRNTEMP!C54="MULTI STOREY","X","")</f>
        <v/>
      </c>
      <c r="F52" s="4" t="s">
        <v>63</v>
      </c>
      <c r="G52" s="4"/>
      <c r="H52" s="4"/>
      <c r="I52" s="4"/>
      <c r="J52" s="4"/>
      <c r="K52" s="34" t="str">
        <f>IF(Q52&gt;0,"X","")</f>
        <v>X</v>
      </c>
      <c r="L52" s="4" t="s">
        <v>64</v>
      </c>
      <c r="M52" s="4"/>
      <c r="N52" s="4"/>
      <c r="O52" s="4"/>
      <c r="P52" s="4"/>
      <c r="Q52" s="197" t="str">
        <f>PDRNTEMP!F56</f>
        <v>INPUT||pt=F:56||val=</v>
      </c>
      <c r="R52" s="197"/>
      <c r="S52" s="4" t="s">
        <v>60</v>
      </c>
      <c r="T52" s="4"/>
      <c r="U52" s="4"/>
      <c r="V52" s="4"/>
      <c r="W52" s="4"/>
      <c r="X52" s="55" t="str">
        <f>IF(NOT(ISBLANK(PDRNTEMP!C51)),"X","")</f>
        <v>X</v>
      </c>
      <c r="Y52" s="4" t="s">
        <v>65</v>
      </c>
      <c r="Z52" s="4"/>
      <c r="AA52" s="4"/>
      <c r="AB52" s="197" t="str">
        <f>PDRNTEMP!C51</f>
        <v>INPUT||pt=C:51||val=</v>
      </c>
      <c r="AC52" s="197"/>
      <c r="AD52" s="197"/>
      <c r="AE52" s="197"/>
      <c r="AF52" s="197"/>
      <c r="AG52" s="4"/>
      <c r="AH52" s="31" t="str">
        <f>IF(PDRNTEMP!C52="NEIGHBOR","X","")</f>
        <v/>
      </c>
      <c r="AI52" s="4" t="s">
        <v>66</v>
      </c>
      <c r="AJ52" s="4"/>
      <c r="AK52" s="4"/>
      <c r="AL52" s="4"/>
      <c r="AM52" s="69"/>
    </row>
    <row r="53" spans="1:43" ht="17.100000000000001" customHeight="1">
      <c r="A53" s="11"/>
      <c r="B53" s="35"/>
      <c r="C53" s="21"/>
      <c r="D53" s="21"/>
      <c r="E53" s="36" t="str">
        <f>IF(PDRNTEMP!C54="APARTMENT","X","")</f>
        <v/>
      </c>
      <c r="F53" s="21" t="s">
        <v>67</v>
      </c>
      <c r="G53" s="21"/>
      <c r="H53" s="21"/>
      <c r="I53" s="20"/>
      <c r="J53" s="21"/>
      <c r="K53" s="36" t="str">
        <f>IF(PDRNTEMP!C57="YES","X","")</f>
        <v/>
      </c>
      <c r="L53" s="21" t="s">
        <v>68</v>
      </c>
      <c r="M53" s="21"/>
      <c r="N53" s="21"/>
      <c r="O53" s="20"/>
      <c r="P53" s="21"/>
      <c r="Q53" s="21"/>
      <c r="R53" s="21"/>
      <c r="S53" s="21"/>
      <c r="T53" s="21"/>
      <c r="U53" s="20"/>
      <c r="V53" s="21"/>
      <c r="W53" s="21"/>
      <c r="X53" s="20"/>
      <c r="Y53" s="21"/>
      <c r="Z53" s="21"/>
      <c r="AA53" s="21"/>
      <c r="AB53" s="21" t="str">
        <f>IF(PDRNTEMP!C52="APPLICANT","X","")</f>
        <v/>
      </c>
      <c r="AC53" s="21"/>
      <c r="AD53" s="21"/>
      <c r="AE53" s="21"/>
      <c r="AF53" s="21"/>
      <c r="AG53" s="20"/>
      <c r="AH53" s="21"/>
      <c r="AI53" s="21"/>
      <c r="AJ53" s="21"/>
      <c r="AK53" s="20"/>
      <c r="AL53" s="21"/>
      <c r="AM53" s="74"/>
    </row>
    <row r="54" spans="1:43" s="4" customFormat="1" ht="15.95" customHeight="1">
      <c r="A54" s="11"/>
      <c r="B54" s="37"/>
      <c r="C54" s="37"/>
      <c r="D54" s="37"/>
      <c r="E54" s="38" t="str">
        <f>IF(PDRNTEMP!C54="TOWNHOUSE","X","")</f>
        <v/>
      </c>
      <c r="F54" s="37" t="s">
        <v>69</v>
      </c>
      <c r="G54" s="37"/>
      <c r="I54" s="37"/>
      <c r="J54" s="37"/>
      <c r="K54" s="38" t="str">
        <f>IF(PDRNTEMP!C57="NO","X","")</f>
        <v/>
      </c>
      <c r="L54" s="198" t="s">
        <v>70</v>
      </c>
      <c r="M54" s="198"/>
      <c r="N54" s="198"/>
      <c r="O54" s="198"/>
      <c r="P54" s="198"/>
      <c r="Q54" s="198"/>
      <c r="R54" s="56"/>
      <c r="S54" s="56"/>
      <c r="U54" s="199"/>
      <c r="V54" s="199"/>
      <c r="W54" s="199"/>
      <c r="X54" s="199"/>
      <c r="Y54" s="199"/>
      <c r="AM54" s="69"/>
    </row>
    <row r="55" spans="1:43" ht="20.100000000000001" customHeight="1">
      <c r="A55" s="11"/>
      <c r="B55" s="4"/>
      <c r="C55" s="4"/>
      <c r="D55" s="4"/>
      <c r="E55" s="34" t="str">
        <f>IF(PDRNTEMP!C54="CONDOMINIUM","X","")</f>
        <v/>
      </c>
      <c r="F55" s="4" t="s">
        <v>71</v>
      </c>
      <c r="G55" s="4"/>
      <c r="H55" s="4"/>
      <c r="I55" s="4"/>
      <c r="J55" s="4"/>
      <c r="K55" s="4"/>
      <c r="L55" s="169" t="str">
        <f>PDRNTEMP!C58</f>
        <v>INPUT||pt=C:58||val=</v>
      </c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69"/>
    </row>
    <row r="56" spans="1:43" ht="15.75" customHeight="1">
      <c r="A56" s="11"/>
      <c r="B56" s="4"/>
      <c r="C56" s="4"/>
      <c r="D56" s="4"/>
      <c r="E56" s="34" t="str">
        <f>IF(PDRNTEMP!C54="DUPLEX","X","")</f>
        <v/>
      </c>
      <c r="F56" s="4" t="s">
        <v>72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69"/>
    </row>
    <row r="57" spans="1:43" ht="15.75" customHeight="1">
      <c r="A57" s="1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69"/>
    </row>
    <row r="58" spans="1:43" ht="15.75" customHeight="1">
      <c r="A58" s="16"/>
      <c r="B58" s="39" t="s">
        <v>73</v>
      </c>
      <c r="C58" s="18"/>
      <c r="D58" s="18"/>
      <c r="E58" s="18"/>
      <c r="F58" s="18"/>
      <c r="G58" s="18"/>
      <c r="H58" s="18"/>
      <c r="I58" s="18"/>
      <c r="J58" s="18"/>
      <c r="K58" s="18"/>
      <c r="L58" s="39"/>
      <c r="M58" s="18"/>
      <c r="N58" s="18"/>
      <c r="O58" s="18"/>
      <c r="P58" s="18"/>
      <c r="Q58" s="18"/>
      <c r="R58" s="18"/>
      <c r="S58" s="39"/>
      <c r="T58" s="18"/>
      <c r="U58" s="18"/>
      <c r="V58" s="18"/>
      <c r="W58" s="18"/>
      <c r="X58" s="39"/>
      <c r="Y58" s="18"/>
      <c r="Z58" s="39"/>
      <c r="AA58" s="18"/>
      <c r="AB58" s="18"/>
      <c r="AC58" s="18"/>
      <c r="AD58" s="63"/>
      <c r="AE58" s="63"/>
      <c r="AF58" s="63"/>
      <c r="AG58" s="63"/>
      <c r="AH58" s="63"/>
      <c r="AI58" s="63"/>
      <c r="AJ58" s="18"/>
      <c r="AK58" s="18"/>
      <c r="AL58" s="18"/>
      <c r="AM58" s="73"/>
    </row>
    <row r="59" spans="1:43" ht="6.95" customHeight="1">
      <c r="A59" s="19"/>
      <c r="B59" s="35"/>
      <c r="C59" s="21"/>
      <c r="D59" s="21"/>
      <c r="E59" s="21"/>
      <c r="F59" s="21"/>
      <c r="G59" s="21"/>
      <c r="H59" s="21"/>
      <c r="I59" s="21"/>
      <c r="J59" s="21"/>
      <c r="K59" s="21"/>
      <c r="L59" s="35"/>
      <c r="M59" s="21"/>
      <c r="N59" s="21"/>
      <c r="O59" s="21"/>
      <c r="P59" s="21"/>
      <c r="Q59" s="21"/>
      <c r="R59" s="21"/>
      <c r="S59" s="35"/>
      <c r="T59" s="21"/>
      <c r="U59" s="21"/>
      <c r="V59" s="21"/>
      <c r="W59" s="21"/>
      <c r="X59" s="35"/>
      <c r="Y59" s="21"/>
      <c r="Z59" s="35"/>
      <c r="AA59" s="21"/>
      <c r="AB59" s="21"/>
      <c r="AC59" s="21"/>
      <c r="AD59" s="64"/>
      <c r="AE59" s="64"/>
      <c r="AF59" s="64"/>
      <c r="AG59" s="64"/>
      <c r="AH59" s="64"/>
      <c r="AI59" s="64"/>
      <c r="AJ59" s="21"/>
      <c r="AK59" s="21"/>
      <c r="AL59" s="21"/>
      <c r="AM59" s="74"/>
    </row>
    <row r="60" spans="1:43" ht="18.75" customHeight="1">
      <c r="A60" s="11"/>
      <c r="B60" s="4"/>
      <c r="C60" s="4"/>
      <c r="D60" s="4"/>
      <c r="E60" s="31" t="str">
        <f>IF(PDRNTEMP!C59="WELL MAINTAINED","X","")</f>
        <v/>
      </c>
      <c r="F60" s="4" t="s">
        <v>74</v>
      </c>
      <c r="G60" s="4"/>
      <c r="H60" s="4"/>
      <c r="I60" s="4"/>
      <c r="J60" s="4"/>
      <c r="K60" s="34" t="str">
        <f>IF(PDRNTEMP!C59="FAIRLY","X","")</f>
        <v/>
      </c>
      <c r="L60" s="4" t="s">
        <v>75</v>
      </c>
      <c r="M60" s="4"/>
      <c r="N60" s="4"/>
      <c r="O60" s="4"/>
      <c r="P60" s="4"/>
      <c r="Q60" s="34" t="str">
        <f>IF(PDRNTEMP!C59="POOR","X","")</f>
        <v/>
      </c>
      <c r="R60" s="4" t="s">
        <v>76</v>
      </c>
      <c r="S60" s="4"/>
      <c r="T60" s="4"/>
      <c r="U60" s="4"/>
      <c r="V60" s="4"/>
      <c r="W60" s="4"/>
      <c r="X60" s="31" t="str">
        <f>IF(PDRNTEMP!E59="PAINTED","X","")</f>
        <v/>
      </c>
      <c r="Y60" s="4" t="s">
        <v>77</v>
      </c>
      <c r="Z60" s="4"/>
      <c r="AA60" s="4"/>
      <c r="AB60" s="4"/>
      <c r="AC60" s="4"/>
      <c r="AD60" s="31" t="str">
        <f>IF(PDRNTEMP!E59="UNPAINTED","X","")</f>
        <v/>
      </c>
      <c r="AE60" s="4" t="s">
        <v>78</v>
      </c>
      <c r="AF60" s="4"/>
      <c r="AG60" s="4"/>
      <c r="AH60" s="4"/>
      <c r="AI60" s="4"/>
      <c r="AJ60" s="4"/>
      <c r="AK60" s="4"/>
      <c r="AL60" s="4"/>
      <c r="AM60" s="69"/>
    </row>
    <row r="61" spans="1:43" ht="11.25" customHeight="1">
      <c r="A61" s="1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69"/>
    </row>
    <row r="62" spans="1:43" ht="20.100000000000001" customHeight="1">
      <c r="A62" s="16"/>
      <c r="B62" s="39" t="s">
        <v>79</v>
      </c>
      <c r="C62" s="18"/>
      <c r="D62" s="18"/>
      <c r="E62" s="18"/>
      <c r="F62" s="18"/>
      <c r="G62" s="18"/>
      <c r="H62" s="18"/>
      <c r="I62" s="18"/>
      <c r="J62" s="18"/>
      <c r="K62" s="18"/>
      <c r="L62" s="39" t="s">
        <v>80</v>
      </c>
      <c r="M62" s="18"/>
      <c r="N62" s="18"/>
      <c r="O62" s="18"/>
      <c r="P62" s="18"/>
      <c r="Q62" s="18"/>
      <c r="R62" s="18"/>
      <c r="S62" s="39"/>
      <c r="T62" s="18"/>
      <c r="U62" s="18"/>
      <c r="V62" s="18"/>
      <c r="W62" s="18"/>
      <c r="X62" s="39" t="s">
        <v>81</v>
      </c>
      <c r="Y62" s="18"/>
      <c r="Z62" s="39"/>
      <c r="AA62" s="18"/>
      <c r="AB62" s="18"/>
      <c r="AC62" s="18"/>
      <c r="AD62" s="63"/>
      <c r="AE62" s="63"/>
      <c r="AF62" s="63"/>
      <c r="AG62" s="63"/>
      <c r="AH62" s="63"/>
      <c r="AI62" s="63"/>
      <c r="AJ62" s="18"/>
      <c r="AK62" s="18"/>
      <c r="AL62" s="18"/>
      <c r="AM62" s="73"/>
    </row>
    <row r="63" spans="1:43" ht="7.5" customHeight="1">
      <c r="A63" s="1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65"/>
      <c r="AE63" s="65"/>
      <c r="AF63" s="4"/>
      <c r="AG63" s="4"/>
      <c r="AH63" s="4"/>
      <c r="AI63" s="4"/>
      <c r="AJ63" s="4"/>
      <c r="AK63" s="4"/>
      <c r="AL63" s="4"/>
      <c r="AM63" s="69"/>
    </row>
    <row r="64" spans="1:43" ht="15" customHeight="1">
      <c r="A64" s="11"/>
      <c r="B64" s="4"/>
      <c r="C64" s="4"/>
      <c r="D64" s="4"/>
      <c r="E64" s="31" t="str">
        <f>IF(PDRNTEMP!A61="HOMEOWNERS","X",IF(PDRNTEMP!A62="HOMEOWNERS","X",IF(PDRNTEMP!A63="HOMEOWNERS","X",IF(PDRNTEMP!A64="HOMEOWNERS","X",""))))</f>
        <v/>
      </c>
      <c r="F64" s="4" t="s">
        <v>82</v>
      </c>
      <c r="G64" s="4"/>
      <c r="H64" s="4"/>
      <c r="I64" s="4"/>
      <c r="J64" s="4"/>
      <c r="K64" s="31" t="str">
        <f>IF(PDRNTEMP!C65="WELL KNOWN","X","")</f>
        <v/>
      </c>
      <c r="L64" s="4" t="s">
        <v>83</v>
      </c>
      <c r="M64" s="4"/>
      <c r="N64" s="4"/>
      <c r="O64" s="4"/>
      <c r="P64" s="4"/>
      <c r="Q64" s="31"/>
      <c r="R64" s="4"/>
      <c r="S64" s="4"/>
      <c r="T64" s="4"/>
      <c r="U64" s="4"/>
      <c r="V64" s="4"/>
      <c r="W64" s="4"/>
      <c r="X64" s="31" t="str">
        <f>IF(PDRNTEMP!A67="RESIDENTIAL","X","")</f>
        <v/>
      </c>
      <c r="Y64" s="61" t="s">
        <v>84</v>
      </c>
      <c r="Z64" s="4"/>
      <c r="AA64" s="61"/>
      <c r="AB64" s="61"/>
      <c r="AC64" s="4"/>
      <c r="AD64" s="66" t="str">
        <f>IF(PDRNTEMP!D67="HIGH INCOME","X","")</f>
        <v/>
      </c>
      <c r="AE64" s="61" t="s">
        <v>85</v>
      </c>
      <c r="AF64" s="61"/>
      <c r="AG64" s="61"/>
      <c r="AH64" s="61"/>
      <c r="AI64" s="61"/>
      <c r="AJ64" s="4"/>
      <c r="AK64" s="4"/>
      <c r="AL64" s="4"/>
      <c r="AM64" s="69"/>
    </row>
    <row r="65" spans="1:39" ht="20.25" customHeight="1">
      <c r="A65" s="11"/>
      <c r="B65" s="4"/>
      <c r="C65" s="4"/>
      <c r="D65" s="4"/>
      <c r="E65" s="31" t="str">
        <f>IF(PDRNTEMP!A61="NEIGHBORS","X",IF(PDRNTEMP!A62="NEIGHBORS","X",IF(PDRNTEMP!A63="NEIGHBORS","X",IF(PDRNTEMP!A64="NEIGHBORS","X",""))))</f>
        <v/>
      </c>
      <c r="F65" s="4" t="s">
        <v>86</v>
      </c>
      <c r="G65" s="4"/>
      <c r="H65" s="4"/>
      <c r="I65" s="4"/>
      <c r="J65" s="4"/>
      <c r="K65" s="31" t="str">
        <f>IF(PDRNTEMP!C65="UNKNOWN","X","")</f>
        <v/>
      </c>
      <c r="L65" s="4" t="s">
        <v>87</v>
      </c>
      <c r="M65" s="4"/>
      <c r="N65" s="4"/>
      <c r="O65" s="4"/>
      <c r="P65" s="4"/>
      <c r="Q65" s="31"/>
      <c r="R65" s="4" t="s">
        <v>88</v>
      </c>
      <c r="S65" s="4"/>
      <c r="T65" s="4"/>
      <c r="U65" s="4"/>
      <c r="V65" s="4"/>
      <c r="W65" s="61"/>
      <c r="X65" s="31" t="str">
        <f>IF(PDRNTEMP!A67="COMMERCIAL","X","")</f>
        <v/>
      </c>
      <c r="Y65" s="61" t="s">
        <v>89</v>
      </c>
      <c r="Z65" s="4"/>
      <c r="AA65" s="61"/>
      <c r="AB65" s="61"/>
      <c r="AC65" s="4"/>
      <c r="AD65" s="66" t="str">
        <f>IF(PDRNTEMP!D67="MIDDLE INCOME","X","")</f>
        <v/>
      </c>
      <c r="AE65" s="61" t="s">
        <v>90</v>
      </c>
      <c r="AF65" s="61"/>
      <c r="AG65" s="61"/>
      <c r="AH65" s="61"/>
      <c r="AI65" s="61"/>
      <c r="AJ65" s="4"/>
      <c r="AK65" s="4"/>
      <c r="AL65" s="4"/>
      <c r="AM65" s="69"/>
    </row>
    <row r="66" spans="1:39">
      <c r="A66" s="11"/>
      <c r="B66" s="4"/>
      <c r="C66" s="4"/>
      <c r="D66" s="4"/>
      <c r="E66" s="31" t="str">
        <f>IF(PDRNTEMP!A61="BARANGAY","X",IF(PDRNTEMP!A62="BARANGAY","X",IF(PDRNTEMP!A63="BARANGAY","X",IF(PDRNTEMP!A64="BARANGAY","X",""))))</f>
        <v/>
      </c>
      <c r="F66" s="4" t="s">
        <v>91</v>
      </c>
      <c r="G66" s="4"/>
      <c r="H66" s="4"/>
      <c r="I66" s="4"/>
      <c r="J66" s="4"/>
      <c r="K66" s="31" t="str">
        <f>IF(PDRNTEMP!C65="FAIRLY KNOWN","X","")</f>
        <v/>
      </c>
      <c r="L66" s="4" t="s">
        <v>92</v>
      </c>
      <c r="M66" s="4"/>
      <c r="N66" s="4"/>
      <c r="O66" s="4"/>
      <c r="P66" s="4"/>
      <c r="Q66" s="31"/>
      <c r="R66" s="4" t="s">
        <v>93</v>
      </c>
      <c r="S66" s="4"/>
      <c r="T66" s="4"/>
      <c r="U66" s="4"/>
      <c r="V66" s="4"/>
      <c r="W66" s="61"/>
      <c r="X66" s="55" t="str">
        <f>IF(PDRNTEMP!A67="INDUSTRIAL","X","")</f>
        <v/>
      </c>
      <c r="Y66" s="61" t="s">
        <v>94</v>
      </c>
      <c r="Z66" s="4"/>
      <c r="AA66" s="61"/>
      <c r="AB66" s="61"/>
      <c r="AC66" s="4"/>
      <c r="AD66" s="66" t="str">
        <f>IF(PDRNTEMP!D67="LOW INCOME","X","")</f>
        <v/>
      </c>
      <c r="AE66" s="61" t="s">
        <v>95</v>
      </c>
      <c r="AF66" s="61"/>
      <c r="AG66" s="61"/>
      <c r="AH66" s="61"/>
      <c r="AI66" s="61"/>
      <c r="AJ66" s="4"/>
      <c r="AK66" s="4"/>
      <c r="AL66" s="4"/>
      <c r="AM66" s="69"/>
    </row>
    <row r="67" spans="1:39">
      <c r="A67" s="11"/>
      <c r="B67" s="4"/>
      <c r="C67" s="4"/>
      <c r="D67" s="4"/>
      <c r="E67" s="31" t="str">
        <f>IF(PDRNTEMP!A61="BLDG. ADMIN","X",IF(PDRNTEMP!A62="BLDG. ADMIN","X",IF(PDRNTEMP!A63="BLDG. ADMIN","X",IF(PDRNTEMP!A64="BLDG. ADMIN","X",""))))</f>
        <v/>
      </c>
      <c r="F67" s="4" t="s">
        <v>96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61"/>
      <c r="X67" s="31" t="str">
        <f>IF(PDRNTEMP!A67="MIXED AREA","X","")</f>
        <v/>
      </c>
      <c r="Y67" s="61" t="s">
        <v>97</v>
      </c>
      <c r="Z67" s="4"/>
      <c r="AA67" s="61"/>
      <c r="AB67" s="61"/>
      <c r="AC67" s="4"/>
      <c r="AD67" s="66" t="str">
        <f>IF(PDRNTEMP!D67="MIXED INCOME","X","")</f>
        <v/>
      </c>
      <c r="AE67" s="61" t="s">
        <v>98</v>
      </c>
      <c r="AF67" s="61"/>
      <c r="AG67" s="61"/>
      <c r="AH67" s="61"/>
      <c r="AI67" s="61"/>
      <c r="AJ67" s="4"/>
      <c r="AK67" s="4"/>
      <c r="AL67" s="4"/>
      <c r="AM67" s="69"/>
    </row>
    <row r="68" spans="1:39" ht="20.25" customHeight="1">
      <c r="A68" s="1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61"/>
      <c r="X68" s="61"/>
      <c r="Y68" s="61"/>
      <c r="Z68" s="4"/>
      <c r="AA68" s="61"/>
      <c r="AB68" s="61"/>
      <c r="AC68" s="4"/>
      <c r="AD68" s="65"/>
      <c r="AE68" s="195"/>
      <c r="AF68" s="195"/>
      <c r="AG68" s="195"/>
      <c r="AH68" s="195"/>
      <c r="AI68" s="195"/>
      <c r="AJ68" s="4"/>
      <c r="AK68" s="4"/>
      <c r="AL68" s="4"/>
      <c r="AM68" s="69"/>
    </row>
    <row r="69" spans="1:39">
      <c r="A69" s="16"/>
      <c r="B69" s="26" t="s">
        <v>99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18"/>
      <c r="Q69" s="39" t="s">
        <v>100</v>
      </c>
      <c r="R69" s="39"/>
      <c r="S69" s="39"/>
      <c r="T69" s="39"/>
      <c r="U69" s="39"/>
      <c r="V69" s="18"/>
      <c r="W69" s="18"/>
      <c r="X69" s="39" t="s">
        <v>101</v>
      </c>
      <c r="Y69" s="18"/>
      <c r="Z69" s="18"/>
      <c r="AA69" s="18"/>
      <c r="AB69" s="18"/>
      <c r="AC69" s="18"/>
      <c r="AD69" s="99"/>
      <c r="AE69" s="99"/>
      <c r="AF69" s="18"/>
      <c r="AG69" s="18"/>
      <c r="AH69" s="18"/>
      <c r="AI69" s="18"/>
      <c r="AJ69" s="18"/>
      <c r="AK69" s="18"/>
      <c r="AL69" s="18"/>
      <c r="AM69" s="73"/>
    </row>
    <row r="70" spans="1:39" s="1" customFormat="1" ht="6" customHeight="1">
      <c r="A70" s="19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21"/>
      <c r="Q70" s="35"/>
      <c r="R70" s="35"/>
      <c r="S70" s="35"/>
      <c r="T70" s="35"/>
      <c r="U70" s="35"/>
      <c r="V70" s="21"/>
      <c r="W70" s="21"/>
      <c r="X70" s="35"/>
      <c r="Y70" s="21"/>
      <c r="Z70" s="21"/>
      <c r="AA70" s="21"/>
      <c r="AB70" s="21"/>
      <c r="AC70" s="21"/>
      <c r="AD70" s="100"/>
      <c r="AE70" s="100"/>
      <c r="AF70" s="21"/>
      <c r="AG70" s="21"/>
      <c r="AH70" s="21"/>
      <c r="AI70" s="21"/>
      <c r="AJ70" s="21"/>
      <c r="AK70" s="21"/>
      <c r="AL70" s="21"/>
      <c r="AM70" s="74"/>
    </row>
    <row r="71" spans="1:39" ht="18" customHeight="1">
      <c r="A71" s="11"/>
      <c r="B71" s="4"/>
      <c r="C71" s="4"/>
      <c r="D71" s="4"/>
      <c r="E71" s="34" t="str">
        <f>IF(PDRNTEMP!D69="1ST CLASS / PRIME","X","")</f>
        <v/>
      </c>
      <c r="F71" s="4" t="s">
        <v>102</v>
      </c>
      <c r="G71" s="195"/>
      <c r="H71" s="195"/>
      <c r="I71" s="195"/>
      <c r="J71" s="195"/>
      <c r="K71" s="34" t="str">
        <f>IF(PDRNTEMP!D71="YES","X","")</f>
        <v/>
      </c>
      <c r="L71" s="4" t="s">
        <v>91</v>
      </c>
      <c r="M71" s="4"/>
      <c r="N71" s="4"/>
      <c r="O71" s="4"/>
      <c r="P71" s="4"/>
      <c r="Q71" s="31" t="str">
        <f>IF(PDRNTEMP!D79="YES","X","")</f>
        <v/>
      </c>
      <c r="R71" s="4" t="s">
        <v>103</v>
      </c>
      <c r="S71" s="4"/>
      <c r="T71" s="4"/>
      <c r="U71" s="4"/>
      <c r="V71" s="4"/>
      <c r="W71" s="61"/>
      <c r="X71" s="191" t="str">
        <f>TRIM(UPPER(PDRNTEMP!C85))</f>
        <v>INPUT||PT=C:85||VAL=</v>
      </c>
      <c r="Y71" s="191"/>
      <c r="Z71" s="191"/>
      <c r="AA71" s="191"/>
      <c r="AB71" s="191"/>
      <c r="AC71" s="191"/>
      <c r="AD71" s="191"/>
      <c r="AE71" s="191"/>
      <c r="AF71" s="191"/>
      <c r="AG71" s="61"/>
      <c r="AH71" s="200" t="str">
        <f>PDRNTEMP!F85</f>
        <v>INPUT||pt=F:85||val=</v>
      </c>
      <c r="AI71" s="201"/>
      <c r="AJ71" s="4" t="s">
        <v>104</v>
      </c>
      <c r="AK71" s="4"/>
      <c r="AL71" s="4"/>
      <c r="AM71" s="69"/>
    </row>
    <row r="72" spans="1:39" ht="19.5" customHeight="1">
      <c r="A72" s="11"/>
      <c r="B72" s="4"/>
      <c r="C72" s="4"/>
      <c r="D72" s="4"/>
      <c r="E72" s="34" t="str">
        <f>IF(PDRNTEMP!D69="2ND CLASS","X","")</f>
        <v/>
      </c>
      <c r="F72" s="4" t="s">
        <v>105</v>
      </c>
      <c r="G72" s="61"/>
      <c r="H72" s="61"/>
      <c r="I72" s="61"/>
      <c r="J72" s="61"/>
      <c r="K72" s="34" t="str">
        <f>IF(PDRNTEMP!D72="YES","X","")</f>
        <v/>
      </c>
      <c r="L72" s="4" t="s">
        <v>106</v>
      </c>
      <c r="M72" s="4"/>
      <c r="N72" s="4"/>
      <c r="O72" s="4"/>
      <c r="P72" s="4"/>
      <c r="Q72" s="31" t="str">
        <f>IF(PDRNTEMP!D80="YES","X","")</f>
        <v/>
      </c>
      <c r="R72" s="4" t="s">
        <v>107</v>
      </c>
      <c r="S72" s="4"/>
      <c r="T72" s="4"/>
      <c r="U72" s="4"/>
      <c r="V72" s="4"/>
      <c r="W72" s="61"/>
      <c r="X72" s="191" t="str">
        <f>TRIM(UPPER(PDRNTEMP!C86))</f>
        <v>INPUT||PT=C:86||VAL=</v>
      </c>
      <c r="Y72" s="191"/>
      <c r="Z72" s="191"/>
      <c r="AA72" s="191"/>
      <c r="AB72" s="191"/>
      <c r="AC72" s="191"/>
      <c r="AD72" s="191"/>
      <c r="AE72" s="191"/>
      <c r="AF72" s="191"/>
      <c r="AG72" s="61"/>
      <c r="AH72" s="192" t="str">
        <f>PDRNTEMP!F86</f>
        <v>INPUT||pt=F:86||val=</v>
      </c>
      <c r="AI72" s="192"/>
      <c r="AJ72" s="4" t="s">
        <v>104</v>
      </c>
      <c r="AK72" s="4"/>
      <c r="AL72" s="4"/>
      <c r="AM72" s="69"/>
    </row>
    <row r="73" spans="1:39" ht="19.5" customHeight="1">
      <c r="A73" s="11"/>
      <c r="B73" s="4"/>
      <c r="C73" s="4"/>
      <c r="D73" s="4"/>
      <c r="E73" s="83"/>
      <c r="F73" s="4"/>
      <c r="G73" s="61"/>
      <c r="H73" s="61"/>
      <c r="I73" s="61"/>
      <c r="J73" s="61"/>
      <c r="K73" s="34" t="str">
        <f>IF(PDRNTEMP!D73="YES","X","")</f>
        <v/>
      </c>
      <c r="L73" s="4" t="s">
        <v>108</v>
      </c>
      <c r="M73" s="4"/>
      <c r="N73" s="4"/>
      <c r="O73" s="4"/>
      <c r="P73" s="4"/>
      <c r="Q73" s="31" t="str">
        <f>IF(PDRNTEMP!D81="YES","X","")</f>
        <v/>
      </c>
      <c r="R73" s="4" t="s">
        <v>109</v>
      </c>
      <c r="S73" s="4"/>
      <c r="T73" s="4"/>
      <c r="U73" s="4"/>
      <c r="V73" s="4"/>
      <c r="W73" s="61"/>
      <c r="X73" s="191" t="str">
        <f>TRIM(UPPER(PDRNTEMP!C87))</f>
        <v>INPUT||PT=C:87||VAL=</v>
      </c>
      <c r="Y73" s="191"/>
      <c r="Z73" s="191"/>
      <c r="AA73" s="191"/>
      <c r="AB73" s="191"/>
      <c r="AC73" s="191"/>
      <c r="AD73" s="191"/>
      <c r="AE73" s="191"/>
      <c r="AF73" s="191"/>
      <c r="AG73" s="61"/>
      <c r="AH73" s="192" t="str">
        <f>PDRNTEMP!F87</f>
        <v>INPUT||pt=F:87||val=</v>
      </c>
      <c r="AI73" s="192"/>
      <c r="AJ73" s="4" t="s">
        <v>104</v>
      </c>
      <c r="AK73" s="4"/>
      <c r="AL73" s="4"/>
      <c r="AM73" s="69"/>
    </row>
    <row r="74" spans="1:39" ht="17.100000000000001" customHeight="1">
      <c r="A74" s="11"/>
      <c r="B74" s="4"/>
      <c r="C74" s="4"/>
      <c r="D74" s="4"/>
      <c r="E74" s="34" t="str">
        <f>IF(PDRNTEMP!D70="GATED W/ GUARD","X","")</f>
        <v/>
      </c>
      <c r="F74" s="4" t="s">
        <v>110</v>
      </c>
      <c r="G74" s="61"/>
      <c r="H74" s="61"/>
      <c r="I74" s="61"/>
      <c r="J74" s="61"/>
      <c r="K74" s="34" t="str">
        <f>IF(PDRNTEMP!D74="YES","X","")</f>
        <v/>
      </c>
      <c r="L74" s="4" t="s">
        <v>111</v>
      </c>
      <c r="M74" s="4"/>
      <c r="N74" s="4"/>
      <c r="O74" s="4"/>
      <c r="P74" s="4"/>
      <c r="Q74" s="55" t="str">
        <f>IF(PDRNTEMP!D82="YES","X","")</f>
        <v/>
      </c>
      <c r="R74" s="4" t="s">
        <v>112</v>
      </c>
      <c r="S74" s="4"/>
      <c r="T74" s="4"/>
      <c r="U74" s="4"/>
      <c r="V74" s="4"/>
      <c r="W74" s="61"/>
      <c r="X74" s="191" t="str">
        <f>TRIM(UPPER(PDRNTEMP!C88))</f>
        <v>INPUT||PT=C:88||VAL=</v>
      </c>
      <c r="Y74" s="191"/>
      <c r="Z74" s="191"/>
      <c r="AA74" s="191"/>
      <c r="AB74" s="191"/>
      <c r="AC74" s="191"/>
      <c r="AD74" s="191"/>
      <c r="AE74" s="191"/>
      <c r="AF74" s="191"/>
      <c r="AG74" s="61"/>
      <c r="AH74" s="192" t="str">
        <f>PDRNTEMP!F88</f>
        <v>INPUT||pt=F:88||val=</v>
      </c>
      <c r="AI74" s="192"/>
      <c r="AJ74" s="4" t="s">
        <v>104</v>
      </c>
      <c r="AK74" s="4"/>
      <c r="AL74" s="4"/>
      <c r="AM74" s="69"/>
    </row>
    <row r="75" spans="1:39" ht="15" customHeight="1">
      <c r="A75" s="11"/>
      <c r="B75" s="4"/>
      <c r="C75" s="4"/>
      <c r="D75" s="4"/>
      <c r="E75" s="34" t="str">
        <f>IF(PDRNTEMP!D70="NO GATE / NO GUARD","X","")</f>
        <v/>
      </c>
      <c r="F75" s="4" t="s">
        <v>113</v>
      </c>
      <c r="G75" s="61"/>
      <c r="H75" s="61"/>
      <c r="I75" s="61"/>
      <c r="J75" s="61"/>
      <c r="K75" s="34" t="str">
        <f>IF(PDRNTEMP!D75="YES","X","")</f>
        <v/>
      </c>
      <c r="L75" s="4" t="s">
        <v>114</v>
      </c>
      <c r="M75" s="4"/>
      <c r="N75" s="4"/>
      <c r="O75" s="4"/>
      <c r="P75" s="4"/>
      <c r="Q75" s="31" t="str">
        <f>IF(PDRNTEMP!D83="YES","X","")</f>
        <v/>
      </c>
      <c r="R75" s="4" t="s">
        <v>115</v>
      </c>
      <c r="S75" s="4"/>
      <c r="T75" s="4"/>
      <c r="U75" s="4"/>
      <c r="V75" s="4"/>
      <c r="W75" s="61"/>
      <c r="X75" s="193"/>
      <c r="Y75" s="193"/>
      <c r="Z75" s="193"/>
      <c r="AA75" s="193"/>
      <c r="AB75" s="193"/>
      <c r="AC75" s="193"/>
      <c r="AD75" s="193"/>
      <c r="AE75" s="193"/>
      <c r="AF75" s="193"/>
      <c r="AG75" s="61"/>
      <c r="AH75" s="172"/>
      <c r="AI75" s="172"/>
      <c r="AJ75" s="4"/>
      <c r="AK75" s="4"/>
      <c r="AL75" s="4"/>
      <c r="AM75" s="69"/>
    </row>
    <row r="76" spans="1:39" ht="18" customHeight="1">
      <c r="A76" s="11"/>
      <c r="B76" s="4"/>
      <c r="C76" s="4"/>
      <c r="D76" s="4"/>
      <c r="E76" s="4"/>
      <c r="F76" s="4"/>
      <c r="G76" s="61"/>
      <c r="H76" s="61"/>
      <c r="I76" s="61"/>
      <c r="J76" s="61"/>
      <c r="K76" s="34" t="str">
        <f>IF(PDRNTEMP!D76&gt;0,"X","")</f>
        <v>X</v>
      </c>
      <c r="L76" s="4" t="s">
        <v>116</v>
      </c>
      <c r="M76" s="4"/>
      <c r="N76" s="4"/>
      <c r="O76" s="4"/>
      <c r="P76" s="4"/>
      <c r="Q76" s="31" t="str">
        <f>IF(PDRNTEMP!C84&gt;0,"X","")</f>
        <v>X</v>
      </c>
      <c r="R76" s="4" t="s">
        <v>117</v>
      </c>
      <c r="S76" s="4"/>
      <c r="T76" s="4"/>
      <c r="U76" s="4"/>
      <c r="V76" s="4"/>
      <c r="W76" s="61"/>
      <c r="X76" s="40"/>
      <c r="Y76" s="40"/>
      <c r="Z76" s="40"/>
      <c r="AA76" s="40"/>
      <c r="AB76" s="40"/>
      <c r="AC76" s="40"/>
      <c r="AD76" s="40"/>
      <c r="AE76" s="40"/>
      <c r="AF76" s="40"/>
      <c r="AG76" s="61"/>
      <c r="AH76" s="24"/>
      <c r="AI76" s="24"/>
      <c r="AJ76" s="4"/>
      <c r="AK76" s="4"/>
      <c r="AL76" s="4"/>
      <c r="AM76" s="69"/>
    </row>
    <row r="77" spans="1:39" ht="16.5" customHeight="1">
      <c r="A77" s="11"/>
      <c r="B77" s="4"/>
      <c r="C77" s="4"/>
      <c r="D77" s="4"/>
      <c r="E77" s="4"/>
      <c r="F77" s="4"/>
      <c r="G77" s="82"/>
      <c r="H77" s="82"/>
      <c r="I77" s="82"/>
      <c r="J77" s="82"/>
      <c r="K77" s="4"/>
      <c r="L77" s="4"/>
      <c r="M77" s="4"/>
      <c r="N77" s="4"/>
      <c r="O77" s="4"/>
      <c r="P77" s="4"/>
      <c r="Q77" s="194" t="str">
        <f>TRIM(UPPER(PDRNTEMP!C84))</f>
        <v>INPUT||PT=C:84||VAL=</v>
      </c>
      <c r="R77" s="194"/>
      <c r="S77" s="194"/>
      <c r="T77" s="194"/>
      <c r="U77" s="194"/>
      <c r="V77" s="82"/>
      <c r="W77" s="82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61"/>
      <c r="AJ77" s="4"/>
      <c r="AK77" s="4"/>
      <c r="AL77" s="4"/>
      <c r="AM77" s="69"/>
    </row>
    <row r="78" spans="1:39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69"/>
    </row>
    <row r="79" spans="1:39" ht="6" customHeight="1">
      <c r="A79" s="1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69"/>
    </row>
    <row r="80" spans="1:39" s="5" customFormat="1" ht="20.100000000000001" customHeight="1">
      <c r="A80" s="84"/>
      <c r="B80" s="26" t="s">
        <v>118</v>
      </c>
      <c r="C80" s="85"/>
      <c r="D80" s="85"/>
      <c r="E80" s="85"/>
      <c r="F80" s="85"/>
      <c r="G80" s="85"/>
      <c r="H80" s="85"/>
      <c r="I80" s="85"/>
      <c r="J80" s="85"/>
      <c r="K80" s="85"/>
      <c r="L80" s="26"/>
      <c r="M80" s="190" t="s">
        <v>119</v>
      </c>
      <c r="N80" s="190"/>
      <c r="O80" s="190"/>
      <c r="P80" s="190"/>
      <c r="Q80" s="17"/>
      <c r="R80" s="190" t="s">
        <v>120</v>
      </c>
      <c r="S80" s="190"/>
      <c r="T80" s="190"/>
      <c r="U80" s="190"/>
      <c r="V80" s="17"/>
      <c r="W80" s="190" t="s">
        <v>121</v>
      </c>
      <c r="X80" s="190"/>
      <c r="Y80" s="190"/>
      <c r="Z80" s="190"/>
      <c r="AA80" s="190"/>
      <c r="AB80" s="190"/>
      <c r="AC80" s="17"/>
      <c r="AD80" s="190" t="s">
        <v>122</v>
      </c>
      <c r="AE80" s="190"/>
      <c r="AF80" s="190"/>
      <c r="AG80" s="190"/>
      <c r="AH80" s="190"/>
      <c r="AI80" s="190"/>
      <c r="AJ80" s="190"/>
      <c r="AK80" s="190"/>
      <c r="AL80" s="190"/>
      <c r="AM80" s="101"/>
    </row>
    <row r="81" spans="1:39" s="1" customFormat="1" ht="5.25" customHeight="1">
      <c r="A81" s="19"/>
      <c r="B81" s="35"/>
      <c r="C81" s="21"/>
      <c r="D81" s="21"/>
      <c r="E81" s="21"/>
      <c r="F81" s="21"/>
      <c r="G81" s="21"/>
      <c r="H81" s="21"/>
      <c r="I81" s="21"/>
      <c r="J81" s="21"/>
      <c r="K81" s="21"/>
      <c r="L81" s="35"/>
      <c r="M81" s="94"/>
      <c r="N81" s="21"/>
      <c r="O81" s="94"/>
      <c r="P81" s="94"/>
      <c r="Q81" s="94"/>
      <c r="R81" s="97"/>
      <c r="S81" s="97"/>
      <c r="T81" s="97"/>
      <c r="U81" s="97"/>
      <c r="V81" s="94"/>
      <c r="W81" s="94"/>
      <c r="X81" s="94"/>
      <c r="Y81" s="94"/>
      <c r="Z81" s="35"/>
      <c r="AA81" s="94"/>
      <c r="AB81" s="94"/>
      <c r="AC81" s="94"/>
      <c r="AD81" s="94"/>
      <c r="AE81" s="94"/>
      <c r="AF81" s="94"/>
      <c r="AG81" s="94"/>
      <c r="AH81" s="64"/>
      <c r="AI81" s="64"/>
      <c r="AJ81" s="64"/>
      <c r="AK81" s="64"/>
      <c r="AL81" s="64"/>
      <c r="AM81" s="74"/>
    </row>
    <row r="82" spans="1:39" s="2" customFormat="1" ht="19.5">
      <c r="A82" s="25"/>
      <c r="B82" s="174" t="str">
        <f>PDRNTEMP!C90</f>
        <v>INPUT||pt=C:90||val=</v>
      </c>
      <c r="C82" s="174"/>
      <c r="D82" s="174"/>
      <c r="E82" s="174"/>
      <c r="F82" s="174"/>
      <c r="G82" s="174"/>
      <c r="H82" s="174"/>
      <c r="I82" s="174"/>
      <c r="J82" s="174"/>
      <c r="K82" s="174"/>
      <c r="L82" s="95"/>
      <c r="M82" s="178" t="str">
        <f>PDRNTEMP!C91</f>
        <v>INPUT||pt=C:91||val=</v>
      </c>
      <c r="N82" s="178"/>
      <c r="O82" s="178"/>
      <c r="P82" s="178"/>
      <c r="Q82" s="95"/>
      <c r="R82" s="178" t="str">
        <f>PDRNTEMP!C92</f>
        <v>INPUT||pt=C:92||val=</v>
      </c>
      <c r="S82" s="178"/>
      <c r="T82" s="178"/>
      <c r="U82" s="178"/>
      <c r="V82" s="95"/>
      <c r="W82" s="178" t="str">
        <f>PDRNTEMP!C93</f>
        <v>INPUT||pt=C:93||val=</v>
      </c>
      <c r="X82" s="178"/>
      <c r="Y82" s="178"/>
      <c r="Z82" s="178"/>
      <c r="AA82" s="178"/>
      <c r="AB82" s="178"/>
      <c r="AC82" s="95"/>
      <c r="AD82" s="178" t="str">
        <f>PDRNTEMP!C94</f>
        <v>INPUT||pt=C:94||val=</v>
      </c>
      <c r="AE82" s="178"/>
      <c r="AF82" s="178"/>
      <c r="AG82" s="178"/>
      <c r="AH82" s="178"/>
      <c r="AI82" s="178"/>
      <c r="AJ82" s="178"/>
      <c r="AK82" s="178"/>
      <c r="AL82" s="178"/>
      <c r="AM82" s="76"/>
    </row>
    <row r="83" spans="1:39" ht="5.25" customHeight="1">
      <c r="A83" s="11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61"/>
      <c r="M83" s="96"/>
      <c r="N83" s="96"/>
      <c r="O83" s="96"/>
      <c r="P83" s="96"/>
      <c r="Q83" s="61"/>
      <c r="R83" s="96"/>
      <c r="S83" s="96"/>
      <c r="T83" s="96"/>
      <c r="U83" s="96"/>
      <c r="V83" s="61"/>
      <c r="W83" s="96"/>
      <c r="X83" s="96"/>
      <c r="Y83" s="96"/>
      <c r="Z83" s="96"/>
      <c r="AA83" s="96"/>
      <c r="AB83" s="96"/>
      <c r="AC83" s="61"/>
      <c r="AD83" s="96"/>
      <c r="AE83" s="96"/>
      <c r="AF83" s="96"/>
      <c r="AG83" s="96"/>
      <c r="AH83" s="96"/>
      <c r="AI83" s="96"/>
      <c r="AJ83" s="96"/>
      <c r="AK83" s="96"/>
      <c r="AL83" s="96"/>
      <c r="AM83" s="69"/>
    </row>
    <row r="84" spans="1:39" s="2" customFormat="1" ht="19.5">
      <c r="A84" s="25"/>
      <c r="B84" s="174" t="str">
        <f>PDRNTEMP!C95</f>
        <v>INPUT||pt=C:95||val=</v>
      </c>
      <c r="C84" s="174"/>
      <c r="D84" s="174"/>
      <c r="E84" s="174"/>
      <c r="F84" s="174"/>
      <c r="G84" s="174"/>
      <c r="H84" s="174"/>
      <c r="I84" s="174"/>
      <c r="J84" s="174"/>
      <c r="K84" s="174"/>
      <c r="L84" s="95"/>
      <c r="M84" s="175" t="str">
        <f>PDRNTEMP!C96</f>
        <v>INPUT||pt=C:96||val=</v>
      </c>
      <c r="N84" s="176"/>
      <c r="O84" s="176"/>
      <c r="P84" s="177"/>
      <c r="Q84" s="95"/>
      <c r="R84" s="178" t="str">
        <f>PDRNTEMP!C97</f>
        <v>INPUT||pt=C:97||val=</v>
      </c>
      <c r="S84" s="178"/>
      <c r="T84" s="178"/>
      <c r="U84" s="178"/>
      <c r="V84" s="95"/>
      <c r="W84" s="178" t="str">
        <f>PDRNTEMP!C98</f>
        <v>INPUT||pt=C:98||val=</v>
      </c>
      <c r="X84" s="178"/>
      <c r="Y84" s="178"/>
      <c r="Z84" s="178"/>
      <c r="AA84" s="178"/>
      <c r="AB84" s="178"/>
      <c r="AC84" s="95"/>
      <c r="AD84" s="178" t="str">
        <f>PDRNTEMP!C99</f>
        <v>INPUT||pt=C:99||val=</v>
      </c>
      <c r="AE84" s="178"/>
      <c r="AF84" s="178"/>
      <c r="AG84" s="178"/>
      <c r="AH84" s="178"/>
      <c r="AI84" s="178"/>
      <c r="AJ84" s="178"/>
      <c r="AK84" s="178"/>
      <c r="AL84" s="178"/>
      <c r="AM84" s="76"/>
    </row>
    <row r="85" spans="1:39" ht="4.5" customHeight="1">
      <c r="A85" s="1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61"/>
      <c r="M85" s="24"/>
      <c r="N85" s="24"/>
      <c r="O85" s="24"/>
      <c r="P85" s="24"/>
      <c r="Q85" s="61"/>
      <c r="R85" s="24"/>
      <c r="S85" s="24"/>
      <c r="T85" s="24"/>
      <c r="U85" s="24"/>
      <c r="V85" s="61"/>
      <c r="W85" s="24"/>
      <c r="X85" s="24"/>
      <c r="Y85" s="24"/>
      <c r="Z85" s="24"/>
      <c r="AA85" s="24"/>
      <c r="AB85" s="24"/>
      <c r="AC85" s="61"/>
      <c r="AD85" s="24"/>
      <c r="AE85" s="24"/>
      <c r="AF85" s="24"/>
      <c r="AG85" s="24"/>
      <c r="AH85" s="24"/>
      <c r="AI85" s="24"/>
      <c r="AJ85" s="24"/>
      <c r="AK85" s="24"/>
      <c r="AL85" s="24"/>
      <c r="AM85" s="69"/>
    </row>
    <row r="86" spans="1:39" s="5" customFormat="1" ht="20.100000000000001" customHeight="1">
      <c r="A86" s="84"/>
      <c r="B86" s="26" t="s">
        <v>123</v>
      </c>
      <c r="C86" s="85"/>
      <c r="D86" s="85"/>
      <c r="E86" s="85"/>
      <c r="F86" s="85"/>
      <c r="G86" s="85"/>
      <c r="H86" s="85"/>
      <c r="I86" s="85"/>
      <c r="J86" s="85"/>
      <c r="K86" s="85"/>
      <c r="L86" s="26"/>
      <c r="M86" s="85"/>
      <c r="N86" s="85"/>
      <c r="O86" s="85"/>
      <c r="P86" s="85"/>
      <c r="Q86" s="85"/>
      <c r="R86" s="85"/>
      <c r="S86" s="26"/>
      <c r="T86" s="85"/>
      <c r="U86" s="85"/>
      <c r="V86" s="85"/>
      <c r="W86" s="85"/>
      <c r="X86" s="26"/>
      <c r="Y86" s="85"/>
      <c r="Z86" s="26"/>
      <c r="AA86" s="85"/>
      <c r="AB86" s="85"/>
      <c r="AC86" s="85"/>
      <c r="AD86" s="26"/>
      <c r="AE86" s="26"/>
      <c r="AF86" s="26"/>
      <c r="AG86" s="26"/>
      <c r="AH86" s="26"/>
      <c r="AI86" s="26"/>
      <c r="AJ86" s="85"/>
      <c r="AK86" s="85"/>
      <c r="AL86" s="85"/>
      <c r="AM86" s="101"/>
    </row>
    <row r="87" spans="1:39" ht="74.25" customHeight="1">
      <c r="A87" s="11"/>
      <c r="B87" s="181" t="str">
        <f>PDRNTEMP!A101</f>
        <v>INPUT||pt=A:101||val=</v>
      </c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3"/>
      <c r="AM87" s="102"/>
    </row>
    <row r="88" spans="1:39" ht="87.75" customHeight="1">
      <c r="A88" s="11"/>
      <c r="B88" s="184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6"/>
      <c r="AM88" s="102"/>
    </row>
    <row r="89" spans="1:39" ht="51.75" customHeight="1">
      <c r="A89" s="11"/>
      <c r="B89" s="184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6"/>
      <c r="AM89" s="102"/>
    </row>
    <row r="90" spans="1:39" ht="177.75" hidden="1" customHeight="1">
      <c r="A90" s="11"/>
      <c r="B90" s="187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9"/>
      <c r="AM90" s="102"/>
    </row>
    <row r="91" spans="1:39" ht="7.5" customHeight="1">
      <c r="A91" s="11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102"/>
    </row>
    <row r="92" spans="1:39" s="5" customFormat="1" ht="20.100000000000001" customHeight="1">
      <c r="A92" s="84"/>
      <c r="B92" s="26" t="s">
        <v>124</v>
      </c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5"/>
      <c r="O92" s="85"/>
      <c r="P92" s="85"/>
      <c r="Q92" s="88"/>
      <c r="R92" s="88"/>
      <c r="S92" s="88"/>
      <c r="T92" s="88"/>
      <c r="U92" s="88"/>
      <c r="V92" s="88"/>
      <c r="W92" s="88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101"/>
    </row>
    <row r="93" spans="1:39" s="6" customFormat="1" ht="12.75" customHeight="1">
      <c r="A93" s="89"/>
      <c r="B93" s="179" t="s">
        <v>28</v>
      </c>
      <c r="C93" s="179"/>
      <c r="D93" s="179"/>
      <c r="E93" s="179"/>
      <c r="F93" s="179"/>
      <c r="G93" s="179"/>
      <c r="H93" s="179"/>
      <c r="I93" s="179"/>
      <c r="J93" s="180" t="s">
        <v>125</v>
      </c>
      <c r="K93" s="180"/>
      <c r="L93" s="180"/>
      <c r="M93" s="180"/>
      <c r="N93" s="180"/>
      <c r="O93" s="180"/>
      <c r="P93" s="180"/>
      <c r="Q93" s="180" t="s">
        <v>126</v>
      </c>
      <c r="R93" s="180"/>
      <c r="S93" s="180"/>
      <c r="T93" s="180"/>
      <c r="U93" s="180"/>
      <c r="V93" s="180"/>
      <c r="W93" s="180"/>
      <c r="X93" s="180" t="s">
        <v>127</v>
      </c>
      <c r="Y93" s="180"/>
      <c r="Z93" s="180"/>
      <c r="AA93" s="180"/>
      <c r="AB93" s="180"/>
      <c r="AC93" s="180"/>
      <c r="AD93" s="180"/>
      <c r="AE93" s="180"/>
      <c r="AF93" s="180" t="s">
        <v>128</v>
      </c>
      <c r="AG93" s="180"/>
      <c r="AH93" s="180"/>
      <c r="AI93" s="180"/>
      <c r="AJ93" s="180"/>
      <c r="AK93" s="180"/>
      <c r="AL93" s="180"/>
      <c r="AM93" s="103"/>
    </row>
    <row r="94" spans="1:39">
      <c r="A94" s="11"/>
      <c r="B94" s="158"/>
      <c r="C94" s="159"/>
      <c r="D94" s="159"/>
      <c r="E94" s="159"/>
      <c r="F94" s="159"/>
      <c r="G94" s="159"/>
      <c r="H94" s="159"/>
      <c r="I94" s="160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02"/>
    </row>
    <row r="95" spans="1:39">
      <c r="A95" s="11"/>
      <c r="B95" s="161"/>
      <c r="C95" s="162"/>
      <c r="D95" s="162"/>
      <c r="E95" s="162"/>
      <c r="F95" s="162"/>
      <c r="G95" s="162"/>
      <c r="H95" s="162"/>
      <c r="I95" s="163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02"/>
    </row>
    <row r="96" spans="1:39">
      <c r="A96" s="11"/>
      <c r="B96" s="161"/>
      <c r="C96" s="162"/>
      <c r="D96" s="162"/>
      <c r="E96" s="162"/>
      <c r="F96" s="162"/>
      <c r="G96" s="162"/>
      <c r="H96" s="162"/>
      <c r="I96" s="163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02"/>
    </row>
    <row r="97" spans="1:39">
      <c r="A97" s="11"/>
      <c r="B97" s="161"/>
      <c r="C97" s="162"/>
      <c r="D97" s="162"/>
      <c r="E97" s="162"/>
      <c r="F97" s="162"/>
      <c r="G97" s="162"/>
      <c r="H97" s="162"/>
      <c r="I97" s="163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02"/>
    </row>
    <row r="98" spans="1:39">
      <c r="A98" s="11"/>
      <c r="B98" s="161"/>
      <c r="C98" s="162"/>
      <c r="D98" s="162"/>
      <c r="E98" s="162"/>
      <c r="F98" s="162"/>
      <c r="G98" s="162"/>
      <c r="H98" s="162"/>
      <c r="I98" s="163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02"/>
    </row>
    <row r="99" spans="1:39">
      <c r="A99" s="11"/>
      <c r="B99" s="164"/>
      <c r="C99" s="165"/>
      <c r="D99" s="165"/>
      <c r="E99" s="165"/>
      <c r="F99" s="165"/>
      <c r="G99" s="165"/>
      <c r="H99" s="165"/>
      <c r="I99" s="166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02"/>
    </row>
    <row r="100" spans="1:39" ht="5.25" customHeight="1">
      <c r="A100" s="11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104"/>
    </row>
    <row r="101" spans="1:39" s="5" customFormat="1" ht="20.100000000000001" customHeight="1">
      <c r="A101" s="84"/>
      <c r="B101" s="167" t="s">
        <v>129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"/>
      <c r="N101" s="17"/>
      <c r="O101" s="17"/>
      <c r="P101" s="17"/>
      <c r="Q101" s="17"/>
      <c r="R101" s="17"/>
      <c r="S101" s="17"/>
      <c r="T101" s="17"/>
      <c r="U101" s="17"/>
      <c r="V101" s="17" t="s">
        <v>130</v>
      </c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93"/>
      <c r="AL101" s="93"/>
      <c r="AM101" s="105"/>
    </row>
    <row r="102" spans="1:39" s="7" customFormat="1" ht="6" customHeight="1">
      <c r="A102" s="90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  <c r="AD102" s="168"/>
      <c r="AE102" s="168"/>
      <c r="AF102" s="168"/>
      <c r="AG102" s="168"/>
      <c r="AH102" s="168"/>
      <c r="AI102" s="168"/>
      <c r="AJ102" s="168"/>
      <c r="AK102" s="168"/>
      <c r="AL102" s="168"/>
      <c r="AM102" s="106"/>
    </row>
    <row r="103" spans="1:39" ht="39" customHeight="1">
      <c r="A103" s="11"/>
      <c r="B103" s="169" t="str">
        <f>PDRNTEMP!C103</f>
        <v>INPUT||pt=C:103||val=</v>
      </c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83"/>
      <c r="V103" s="170" t="str">
        <f>CONCATENATE(PDRNTEMP!C104," / ",PDRNTEMP!C105)</f>
        <v>INPUT||pt=C:104||val= / INPUT||pt=C:105||val=</v>
      </c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70"/>
      <c r="AL103" s="170"/>
      <c r="AM103" s="102"/>
    </row>
    <row r="104" spans="1:39" ht="39" customHeight="1">
      <c r="A104" s="11"/>
      <c r="B104" s="169" t="str">
        <f>PDRNTEMP!C106</f>
        <v>INPUT||pt=C:106||val=</v>
      </c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61"/>
      <c r="V104" s="170" t="str">
        <f>CONCATENATE(PDRNTEMP!C107," / ",PDRNTEMP!C108)</f>
        <v>INPUT||pt=C:107||val= / INPUT||pt=C:108||val=</v>
      </c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02"/>
    </row>
    <row r="105" spans="1:39" ht="39" customHeight="1">
      <c r="A105" s="11"/>
      <c r="B105" s="169" t="str">
        <f>PDRNTEMP!C109</f>
        <v>INPUT||pt=C:109||val=</v>
      </c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61"/>
      <c r="V105" s="170" t="str">
        <f>CONCATENATE(PDRNTEMP!C110," / ",PDRNTEMP!C111)</f>
        <v>INPUT||pt=C:110||val= / INPUT||pt=C:111||val=</v>
      </c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02"/>
    </row>
    <row r="106" spans="1:39" ht="39" customHeight="1">
      <c r="A106" s="11"/>
      <c r="B106" s="169" t="str">
        <f>PDRNTEMP!C112</f>
        <v>INPUT||pt=C:112||val=</v>
      </c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61"/>
      <c r="V106" s="170" t="str">
        <f>CONCATENATE(PDRNTEMP!C113," / ",PDRNTEMP!C114)</f>
        <v>INPUT||pt=C:113||val= / INPUT||pt=C:114||val=</v>
      </c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02"/>
    </row>
    <row r="107" spans="1:39" ht="39" customHeight="1">
      <c r="A107" s="11"/>
      <c r="B107" s="169" t="str">
        <f>PDRNTEMP!C115</f>
        <v>INPUT||pt=C:115||val=</v>
      </c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61"/>
      <c r="V107" s="170" t="str">
        <f>CONCATENATE(PDRNTEMP!C116," / ",PDRNTEMP!C117)</f>
        <v>INPUT||pt=C:116||val= / INPUT||pt=C:117||val=</v>
      </c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02"/>
    </row>
    <row r="108" spans="1:39" ht="18" customHeight="1">
      <c r="A108" s="91"/>
      <c r="B108" s="171" t="s">
        <v>131</v>
      </c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"/>
      <c r="V108" s="17" t="s">
        <v>132</v>
      </c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07"/>
    </row>
    <row r="109" spans="1:39" ht="0.75" customHeight="1">
      <c r="A109" s="11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02"/>
    </row>
    <row r="110" spans="1:39" ht="21" customHeight="1">
      <c r="A110" s="11"/>
      <c r="B110" s="169" t="str">
        <f>PDRNTEMP!C119</f>
        <v>INPUT||pt=C:119||val=</v>
      </c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61"/>
      <c r="V110" s="173" t="s">
        <v>133</v>
      </c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02"/>
    </row>
    <row r="111" spans="1:39" ht="6" customHeight="1">
      <c r="A111" s="92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108"/>
    </row>
    <row r="112" spans="1:39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Q112" s="48"/>
      <c r="R112" s="48"/>
      <c r="S112" s="48"/>
      <c r="T112" s="48"/>
      <c r="U112" s="48"/>
      <c r="V112" s="48"/>
      <c r="W112" s="48"/>
    </row>
    <row r="113" spans="1:55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Q113" s="48"/>
      <c r="R113" s="48"/>
      <c r="S113" s="48"/>
      <c r="T113" s="48"/>
      <c r="U113" s="48"/>
      <c r="V113" s="48"/>
      <c r="W113" s="48"/>
    </row>
    <row r="114" spans="1:55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Q114" s="48"/>
      <c r="R114" s="48"/>
      <c r="S114" s="48"/>
      <c r="T114" s="48"/>
      <c r="U114" s="48"/>
      <c r="V114" s="48"/>
      <c r="W114" s="48"/>
    </row>
    <row r="115" spans="1:55"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</row>
    <row r="116" spans="1:55" s="4" customFormat="1">
      <c r="A116" s="8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8"/>
      <c r="O116" s="8"/>
      <c r="P116" s="8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55" s="4" customFormat="1">
      <c r="BC117"/>
    </row>
    <row r="118" spans="1:55" s="4" customFormat="1"/>
    <row r="119" spans="1:5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7" spans="1:55">
      <c r="P127"/>
    </row>
    <row r="132" spans="21:37">
      <c r="U132" s="109"/>
    </row>
    <row r="138" spans="21:37">
      <c r="AK138"/>
    </row>
  </sheetData>
  <sheetProtection formatCells="0" formatColumns="0" formatRows="0" insertColumns="0" insertRows="0" insertHyperlinks="0" deleteColumns="0" deleteRows="0" sort="0" autoFilter="0" pivotTables="0"/>
  <mergeCells count="125">
    <mergeCell ref="B6:AL6"/>
    <mergeCell ref="B7:AM7"/>
    <mergeCell ref="B9:J9"/>
    <mergeCell ref="K9:T9"/>
    <mergeCell ref="AC9:AL9"/>
    <mergeCell ref="K11:T11"/>
    <mergeCell ref="AC11:AL11"/>
    <mergeCell ref="K13:T13"/>
    <mergeCell ref="AC13:AL13"/>
    <mergeCell ref="G17:N17"/>
    <mergeCell ref="R17:S17"/>
    <mergeCell ref="W17:AB17"/>
    <mergeCell ref="AH17:AL17"/>
    <mergeCell ref="G19:N19"/>
    <mergeCell ref="R19:S19"/>
    <mergeCell ref="W19:AB19"/>
    <mergeCell ref="AH19:AL19"/>
    <mergeCell ref="G21:N21"/>
    <mergeCell ref="R21:S21"/>
    <mergeCell ref="W21:AB21"/>
    <mergeCell ref="AH21:AL21"/>
    <mergeCell ref="G23:N23"/>
    <mergeCell ref="R23:S23"/>
    <mergeCell ref="W23:AB23"/>
    <mergeCell ref="B25:H25"/>
    <mergeCell ref="K25:M25"/>
    <mergeCell ref="P25:X25"/>
    <mergeCell ref="AF25:AL25"/>
    <mergeCell ref="B26:H26"/>
    <mergeCell ref="K26:M26"/>
    <mergeCell ref="P26:W26"/>
    <mergeCell ref="Z26:AC26"/>
    <mergeCell ref="AF26:AL26"/>
    <mergeCell ref="B30:G30"/>
    <mergeCell ref="I30:L30"/>
    <mergeCell ref="N30:R30"/>
    <mergeCell ref="T30:W30"/>
    <mergeCell ref="Y30:AC30"/>
    <mergeCell ref="AE30:AH30"/>
    <mergeCell ref="AJ30:AL30"/>
    <mergeCell ref="B31:G31"/>
    <mergeCell ref="I31:L31"/>
    <mergeCell ref="N31:R31"/>
    <mergeCell ref="T31:W31"/>
    <mergeCell ref="Y31:AC31"/>
    <mergeCell ref="AE31:AH31"/>
    <mergeCell ref="AJ31:AL31"/>
    <mergeCell ref="B33:L33"/>
    <mergeCell ref="M33:AL33"/>
    <mergeCell ref="AE37:AL37"/>
    <mergeCell ref="AE38:AL38"/>
    <mergeCell ref="AE39:AL39"/>
    <mergeCell ref="F45:H45"/>
    <mergeCell ref="M45:R45"/>
    <mergeCell ref="Q50:R50"/>
    <mergeCell ref="AB50:AF50"/>
    <mergeCell ref="Q51:R51"/>
    <mergeCell ref="AB51:AF51"/>
    <mergeCell ref="Q52:R52"/>
    <mergeCell ref="AB52:AF52"/>
    <mergeCell ref="L54:Q54"/>
    <mergeCell ref="U54:Y54"/>
    <mergeCell ref="L55:W55"/>
    <mergeCell ref="AE68:AI68"/>
    <mergeCell ref="G71:J71"/>
    <mergeCell ref="X71:AF71"/>
    <mergeCell ref="AH71:AI71"/>
    <mergeCell ref="X72:AF72"/>
    <mergeCell ref="AH72:AI72"/>
    <mergeCell ref="X74:AF74"/>
    <mergeCell ref="AH74:AI74"/>
    <mergeCell ref="X75:AF75"/>
    <mergeCell ref="AH75:AI75"/>
    <mergeCell ref="Q77:U77"/>
    <mergeCell ref="X77:AF77"/>
    <mergeCell ref="AG77:AH77"/>
    <mergeCell ref="X73:AF73"/>
    <mergeCell ref="AH73:AI73"/>
    <mergeCell ref="M80:P80"/>
    <mergeCell ref="R80:U80"/>
    <mergeCell ref="W80:AB80"/>
    <mergeCell ref="AD80:AL80"/>
    <mergeCell ref="B82:K82"/>
    <mergeCell ref="M82:P82"/>
    <mergeCell ref="R82:U82"/>
    <mergeCell ref="W82:AB82"/>
    <mergeCell ref="AD82:AL82"/>
    <mergeCell ref="Q115:AC115"/>
    <mergeCell ref="B107:T107"/>
    <mergeCell ref="V107:AL107"/>
    <mergeCell ref="B84:K84"/>
    <mergeCell ref="M84:P84"/>
    <mergeCell ref="R84:U84"/>
    <mergeCell ref="W84:AB84"/>
    <mergeCell ref="AD84:AL84"/>
    <mergeCell ref="B93:I93"/>
    <mergeCell ref="J93:P93"/>
    <mergeCell ref="Q93:W93"/>
    <mergeCell ref="X93:AE93"/>
    <mergeCell ref="AF93:AL93"/>
    <mergeCell ref="B87:AL90"/>
    <mergeCell ref="B116:M116"/>
    <mergeCell ref="Q116:AC116"/>
    <mergeCell ref="X94:AE99"/>
    <mergeCell ref="B94:I99"/>
    <mergeCell ref="J94:P99"/>
    <mergeCell ref="Q94:W99"/>
    <mergeCell ref="AF94:AL99"/>
    <mergeCell ref="B101:L101"/>
    <mergeCell ref="B102:T102"/>
    <mergeCell ref="U102:AL102"/>
    <mergeCell ref="B103:T103"/>
    <mergeCell ref="V103:AL103"/>
    <mergeCell ref="B104:T104"/>
    <mergeCell ref="V104:AL104"/>
    <mergeCell ref="B105:T105"/>
    <mergeCell ref="V105:AL105"/>
    <mergeCell ref="B106:T106"/>
    <mergeCell ref="V106:AL106"/>
    <mergeCell ref="B108:T108"/>
    <mergeCell ref="B109:T109"/>
    <mergeCell ref="U109:AL109"/>
    <mergeCell ref="B110:T110"/>
    <mergeCell ref="V110:AL110"/>
    <mergeCell ref="B115:M115"/>
  </mergeCells>
  <dataValidations count="8">
    <dataValidation type="list" allowBlank="1" showInputMessage="1" showErrorMessage="1" sqref="AE68">
      <formula1>Unit_Classification</formula1>
    </dataValidation>
    <dataValidation type="list" allowBlank="1" showInputMessage="1" showErrorMessage="1" sqref="G72:J73">
      <formula1>Water</formula1>
    </dataValidation>
    <dataValidation type="list" allowBlank="1" showInputMessage="1" showErrorMessage="1" sqref="G74:J74">
      <formula1>Telephone</formula1>
    </dataValidation>
    <dataValidation type="list" allowBlank="1" showInputMessage="1" showErrorMessage="1" sqref="G75:J76">
      <formula1>Garbage</formula1>
    </dataValidation>
    <dataValidation type="list" allowBlank="1" showInputMessage="1" showErrorMessage="1" sqref="G77:J77">
      <formula1>#REF!</formula1>
    </dataValidation>
    <dataValidation type="list" allowBlank="1" showInputMessage="1" showErrorMessage="1" sqref="B31:B33 C31:G32">
      <formula1>Address</formula1>
    </dataValidation>
    <dataValidation type="list" allowBlank="1" showInputMessage="1" showErrorMessage="1" sqref="N31:R32">
      <formula1>SUBDIVISION</formula1>
    </dataValidation>
    <dataValidation type="list" allowBlank="1" showInputMessage="1" showErrorMessage="1" sqref="B9:J10">
      <formula1>Appraiser</formula1>
    </dataValidation>
  </dataValidations>
  <printOptions horizontalCentered="1"/>
  <pageMargins left="0" right="0" top="0" bottom="0.2" header="0.25902777777777802" footer="0.20902777777777801"/>
  <pageSetup paperSize="300" scale="49" orientation="portrait" r:id="rId1"/>
  <rowBreaks count="1" manualBreakCount="1">
    <brk id="68" max="3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/>
  </sheetViews>
  <sheetFormatPr defaultRowHeight="15"/>
  <cols>
    <col min="1" max="1" width="35.7109375" style="112" bestFit="1" customWidth="1"/>
    <col min="2" max="2" width="32.28515625" style="112" bestFit="1" customWidth="1"/>
    <col min="3" max="3" width="7.7109375" style="110" customWidth="1"/>
    <col min="4" max="4" width="18.28515625" style="110" bestFit="1" customWidth="1"/>
    <col min="5" max="5" width="16.5703125" style="110" bestFit="1" customWidth="1"/>
    <col min="6" max="6" width="18.140625" style="110" bestFit="1" customWidth="1"/>
    <col min="7" max="7" width="7.7109375" style="110" customWidth="1"/>
    <col min="8" max="8" width="19" style="110" bestFit="1" customWidth="1"/>
    <col min="9" max="9" width="17.42578125" style="110" bestFit="1" customWidth="1"/>
    <col min="10" max="10" width="18.85546875" style="110" bestFit="1" customWidth="1"/>
    <col min="11" max="11" width="7.7109375" style="110" customWidth="1"/>
    <col min="12" max="12" width="19" style="110" bestFit="1" customWidth="1"/>
    <col min="13" max="13" width="17.42578125" style="110" bestFit="1" customWidth="1"/>
    <col min="14" max="14" width="18.85546875" style="110" bestFit="1" customWidth="1"/>
  </cols>
  <sheetData>
    <row r="1" spans="1:14">
      <c r="A1" s="110" t="s">
        <v>260</v>
      </c>
      <c r="B1" s="110" t="s">
        <v>321</v>
      </c>
      <c r="D1" s="111" t="s">
        <v>374</v>
      </c>
      <c r="E1" s="111" t="s">
        <v>386</v>
      </c>
      <c r="F1" s="110" t="s">
        <v>417</v>
      </c>
      <c r="H1" s="111" t="s">
        <v>507</v>
      </c>
      <c r="I1" s="111" t="s">
        <v>519</v>
      </c>
      <c r="J1" s="110" t="s">
        <v>550</v>
      </c>
      <c r="L1" s="111" t="s">
        <v>640</v>
      </c>
      <c r="M1" s="111" t="s">
        <v>652</v>
      </c>
      <c r="N1" s="110" t="s">
        <v>683</v>
      </c>
    </row>
    <row r="2" spans="1:14">
      <c r="A2" s="110" t="s">
        <v>261</v>
      </c>
      <c r="B2" s="110" t="s">
        <v>322</v>
      </c>
      <c r="D2" s="111" t="s">
        <v>375</v>
      </c>
      <c r="E2" s="111" t="s">
        <v>387</v>
      </c>
      <c r="F2" s="110" t="s">
        <v>418</v>
      </c>
      <c r="H2" s="111" t="s">
        <v>508</v>
      </c>
      <c r="I2" s="111" t="s">
        <v>520</v>
      </c>
      <c r="J2" s="110" t="s">
        <v>551</v>
      </c>
      <c r="L2" s="111" t="s">
        <v>641</v>
      </c>
      <c r="M2" s="111" t="s">
        <v>653</v>
      </c>
      <c r="N2" s="110" t="s">
        <v>684</v>
      </c>
    </row>
    <row r="3" spans="1:14">
      <c r="A3" s="110" t="s">
        <v>262</v>
      </c>
      <c r="B3" s="110" t="s">
        <v>323</v>
      </c>
      <c r="D3" s="111" t="s">
        <v>376</v>
      </c>
      <c r="E3" s="111" t="s">
        <v>388</v>
      </c>
      <c r="F3" s="110" t="s">
        <v>419</v>
      </c>
      <c r="H3" s="111" t="s">
        <v>509</v>
      </c>
      <c r="I3" s="111" t="s">
        <v>521</v>
      </c>
      <c r="J3" s="110" t="s">
        <v>552</v>
      </c>
      <c r="L3" s="111" t="s">
        <v>642</v>
      </c>
      <c r="M3" s="111" t="s">
        <v>654</v>
      </c>
      <c r="N3" s="110" t="s">
        <v>685</v>
      </c>
    </row>
    <row r="4" spans="1:14">
      <c r="B4" s="110" t="s">
        <v>324</v>
      </c>
      <c r="D4" s="111" t="s">
        <v>377</v>
      </c>
      <c r="E4" s="111" t="s">
        <v>389</v>
      </c>
      <c r="F4" s="110" t="s">
        <v>420</v>
      </c>
      <c r="H4" s="111" t="s">
        <v>510</v>
      </c>
      <c r="I4" s="111" t="s">
        <v>522</v>
      </c>
      <c r="J4" s="110" t="s">
        <v>553</v>
      </c>
      <c r="L4" s="111" t="s">
        <v>643</v>
      </c>
      <c r="M4" s="111" t="s">
        <v>655</v>
      </c>
      <c r="N4" s="110" t="s">
        <v>686</v>
      </c>
    </row>
    <row r="5" spans="1:14">
      <c r="A5" s="110" t="s">
        <v>263</v>
      </c>
      <c r="D5" s="111" t="s">
        <v>378</v>
      </c>
      <c r="E5" s="111" t="s">
        <v>390</v>
      </c>
      <c r="F5" s="110" t="s">
        <v>421</v>
      </c>
      <c r="H5" s="111" t="s">
        <v>511</v>
      </c>
      <c r="I5" s="111" t="s">
        <v>523</v>
      </c>
      <c r="J5" s="110" t="s">
        <v>554</v>
      </c>
      <c r="L5" s="111" t="s">
        <v>644</v>
      </c>
      <c r="M5" s="111" t="s">
        <v>656</v>
      </c>
      <c r="N5" s="110" t="s">
        <v>687</v>
      </c>
    </row>
    <row r="6" spans="1:14">
      <c r="A6" s="110" t="s">
        <v>264</v>
      </c>
      <c r="B6" s="110" t="s">
        <v>325</v>
      </c>
      <c r="D6" s="111" t="s">
        <v>379</v>
      </c>
      <c r="E6" s="111" t="s">
        <v>391</v>
      </c>
      <c r="F6" s="110" t="s">
        <v>422</v>
      </c>
      <c r="H6" s="111" t="s">
        <v>512</v>
      </c>
      <c r="I6" s="111" t="s">
        <v>524</v>
      </c>
      <c r="J6" s="110" t="s">
        <v>555</v>
      </c>
      <c r="L6" s="111" t="s">
        <v>645</v>
      </c>
      <c r="M6" s="111" t="s">
        <v>657</v>
      </c>
      <c r="N6" s="110" t="s">
        <v>688</v>
      </c>
    </row>
    <row r="7" spans="1:14">
      <c r="A7" s="110"/>
      <c r="B7" s="110" t="s">
        <v>326</v>
      </c>
      <c r="D7" s="111" t="s">
        <v>380</v>
      </c>
      <c r="E7" s="111" t="s">
        <v>392</v>
      </c>
      <c r="F7" s="110" t="s">
        <v>423</v>
      </c>
      <c r="H7" s="111" t="s">
        <v>513</v>
      </c>
      <c r="I7" s="111" t="s">
        <v>525</v>
      </c>
      <c r="J7" s="110" t="s">
        <v>556</v>
      </c>
      <c r="L7" s="111" t="s">
        <v>646</v>
      </c>
      <c r="M7" s="111" t="s">
        <v>658</v>
      </c>
      <c r="N7" s="110" t="s">
        <v>689</v>
      </c>
    </row>
    <row r="8" spans="1:14">
      <c r="A8" s="110" t="s">
        <v>265</v>
      </c>
      <c r="B8" s="110" t="s">
        <v>327</v>
      </c>
      <c r="D8" s="111" t="s">
        <v>381</v>
      </c>
      <c r="E8" s="111" t="s">
        <v>393</v>
      </c>
      <c r="F8" s="110" t="s">
        <v>424</v>
      </c>
      <c r="H8" s="111" t="s">
        <v>514</v>
      </c>
      <c r="I8" s="111" t="s">
        <v>526</v>
      </c>
      <c r="J8" s="110" t="s">
        <v>557</v>
      </c>
      <c r="L8" s="111" t="s">
        <v>647</v>
      </c>
      <c r="M8" s="111" t="s">
        <v>659</v>
      </c>
      <c r="N8" s="110" t="s">
        <v>690</v>
      </c>
    </row>
    <row r="9" spans="1:14">
      <c r="A9" s="110" t="s">
        <v>266</v>
      </c>
      <c r="B9" s="110" t="s">
        <v>328</v>
      </c>
      <c r="D9" s="111" t="s">
        <v>382</v>
      </c>
      <c r="E9" s="111" t="s">
        <v>394</v>
      </c>
      <c r="F9" s="110" t="s">
        <v>425</v>
      </c>
      <c r="H9" s="111" t="s">
        <v>515</v>
      </c>
      <c r="I9" s="111" t="s">
        <v>527</v>
      </c>
      <c r="J9" s="110" t="s">
        <v>558</v>
      </c>
      <c r="L9" s="111" t="s">
        <v>648</v>
      </c>
      <c r="M9" s="111" t="s">
        <v>660</v>
      </c>
      <c r="N9" s="110" t="s">
        <v>691</v>
      </c>
    </row>
    <row r="10" spans="1:14">
      <c r="A10" s="110" t="s">
        <v>267</v>
      </c>
      <c r="D10" s="111" t="s">
        <v>383</v>
      </c>
      <c r="E10" s="111" t="s">
        <v>395</v>
      </c>
      <c r="F10" s="110" t="s">
        <v>426</v>
      </c>
      <c r="H10" s="111" t="s">
        <v>516</v>
      </c>
      <c r="I10" s="111" t="s">
        <v>528</v>
      </c>
      <c r="J10" s="110" t="s">
        <v>559</v>
      </c>
      <c r="L10" s="111" t="s">
        <v>649</v>
      </c>
      <c r="M10" s="111" t="s">
        <v>661</v>
      </c>
      <c r="N10" s="110" t="s">
        <v>692</v>
      </c>
    </row>
    <row r="11" spans="1:14">
      <c r="A11" s="110" t="s">
        <v>268</v>
      </c>
      <c r="B11" s="110" t="s">
        <v>329</v>
      </c>
      <c r="D11" s="111" t="s">
        <v>384</v>
      </c>
      <c r="E11" s="111" t="s">
        <v>396</v>
      </c>
      <c r="F11" s="110" t="s">
        <v>427</v>
      </c>
      <c r="H11" s="111" t="s">
        <v>517</v>
      </c>
      <c r="I11" s="111" t="s">
        <v>529</v>
      </c>
      <c r="J11" s="110" t="s">
        <v>560</v>
      </c>
      <c r="L11" s="111" t="s">
        <v>650</v>
      </c>
      <c r="M11" s="111" t="s">
        <v>662</v>
      </c>
      <c r="N11" s="110" t="s">
        <v>693</v>
      </c>
    </row>
    <row r="12" spans="1:14">
      <c r="A12" s="110" t="s">
        <v>269</v>
      </c>
      <c r="B12" s="110" t="s">
        <v>330</v>
      </c>
      <c r="D12" s="111" t="s">
        <v>385</v>
      </c>
      <c r="E12" s="111" t="s">
        <v>397</v>
      </c>
      <c r="F12" s="110" t="s">
        <v>428</v>
      </c>
      <c r="H12" s="111" t="s">
        <v>518</v>
      </c>
      <c r="I12" s="111" t="s">
        <v>530</v>
      </c>
      <c r="J12" s="110" t="s">
        <v>561</v>
      </c>
      <c r="L12" s="111" t="s">
        <v>651</v>
      </c>
      <c r="M12" s="111" t="s">
        <v>663</v>
      </c>
      <c r="N12" s="110" t="s">
        <v>694</v>
      </c>
    </row>
    <row r="13" spans="1:14">
      <c r="A13" s="110"/>
      <c r="B13" s="110" t="s">
        <v>331</v>
      </c>
      <c r="D13" s="111"/>
      <c r="E13" s="111" t="s">
        <v>398</v>
      </c>
      <c r="F13" s="110" t="s">
        <v>429</v>
      </c>
      <c r="H13" s="111"/>
      <c r="I13" s="111" t="s">
        <v>531</v>
      </c>
      <c r="J13" s="110" t="s">
        <v>562</v>
      </c>
      <c r="L13" s="111"/>
      <c r="M13" s="111" t="s">
        <v>664</v>
      </c>
      <c r="N13" s="110" t="s">
        <v>695</v>
      </c>
    </row>
    <row r="14" spans="1:14">
      <c r="A14" s="110" t="s">
        <v>270</v>
      </c>
      <c r="B14" s="110" t="s">
        <v>332</v>
      </c>
      <c r="D14" s="111"/>
      <c r="E14" s="111" t="s">
        <v>399</v>
      </c>
      <c r="F14" s="110" t="s">
        <v>430</v>
      </c>
      <c r="H14" s="111"/>
      <c r="I14" s="111" t="s">
        <v>532</v>
      </c>
      <c r="J14" s="110" t="s">
        <v>563</v>
      </c>
      <c r="L14" s="111"/>
      <c r="M14" s="111" t="s">
        <v>665</v>
      </c>
      <c r="N14" s="110" t="s">
        <v>696</v>
      </c>
    </row>
    <row r="15" spans="1:14">
      <c r="A15" s="110" t="s">
        <v>271</v>
      </c>
      <c r="E15" s="111" t="s">
        <v>400</v>
      </c>
      <c r="F15" s="110" t="s">
        <v>431</v>
      </c>
      <c r="I15" s="111" t="s">
        <v>533</v>
      </c>
      <c r="J15" s="110" t="s">
        <v>564</v>
      </c>
      <c r="M15" s="111" t="s">
        <v>666</v>
      </c>
      <c r="N15" s="110" t="s">
        <v>697</v>
      </c>
    </row>
    <row r="16" spans="1:14">
      <c r="B16" s="110" t="s">
        <v>333</v>
      </c>
      <c r="E16" s="111" t="s">
        <v>401</v>
      </c>
      <c r="F16" s="110" t="s">
        <v>432</v>
      </c>
      <c r="I16" s="111" t="s">
        <v>534</v>
      </c>
      <c r="J16" s="110" t="s">
        <v>565</v>
      </c>
      <c r="M16" s="111" t="s">
        <v>667</v>
      </c>
      <c r="N16" s="110" t="s">
        <v>698</v>
      </c>
    </row>
    <row r="17" spans="1:14">
      <c r="A17" s="110" t="s">
        <v>272</v>
      </c>
      <c r="B17" s="110" t="s">
        <v>334</v>
      </c>
      <c r="E17" s="111" t="s">
        <v>402</v>
      </c>
      <c r="F17" s="110" t="s">
        <v>433</v>
      </c>
      <c r="I17" s="111" t="s">
        <v>535</v>
      </c>
      <c r="J17" s="110" t="s">
        <v>566</v>
      </c>
      <c r="M17" s="111" t="s">
        <v>668</v>
      </c>
      <c r="N17" s="110" t="s">
        <v>699</v>
      </c>
    </row>
    <row r="18" spans="1:14">
      <c r="A18" s="110" t="s">
        <v>273</v>
      </c>
      <c r="B18" s="110" t="s">
        <v>335</v>
      </c>
      <c r="E18" s="111" t="s">
        <v>403</v>
      </c>
      <c r="F18" s="110" t="s">
        <v>434</v>
      </c>
      <c r="I18" s="111" t="s">
        <v>536</v>
      </c>
      <c r="J18" s="110" t="s">
        <v>567</v>
      </c>
      <c r="M18" s="111" t="s">
        <v>669</v>
      </c>
      <c r="N18" s="110" t="s">
        <v>700</v>
      </c>
    </row>
    <row r="19" spans="1:14">
      <c r="A19" s="110" t="s">
        <v>274</v>
      </c>
      <c r="B19" s="110" t="s">
        <v>336</v>
      </c>
      <c r="E19" s="111" t="s">
        <v>404</v>
      </c>
      <c r="F19" s="110" t="s">
        <v>435</v>
      </c>
      <c r="I19" s="111" t="s">
        <v>537</v>
      </c>
      <c r="J19" s="110" t="s">
        <v>568</v>
      </c>
      <c r="M19" s="111" t="s">
        <v>670</v>
      </c>
      <c r="N19" s="110" t="s">
        <v>701</v>
      </c>
    </row>
    <row r="20" spans="1:14">
      <c r="A20" s="110" t="s">
        <v>275</v>
      </c>
      <c r="E20" s="111" t="s">
        <v>405</v>
      </c>
      <c r="F20" s="110" t="s">
        <v>436</v>
      </c>
      <c r="I20" s="111" t="s">
        <v>538</v>
      </c>
      <c r="J20" s="110" t="s">
        <v>569</v>
      </c>
      <c r="M20" s="111" t="s">
        <v>671</v>
      </c>
      <c r="N20" s="110" t="s">
        <v>702</v>
      </c>
    </row>
    <row r="21" spans="1:14">
      <c r="A21" s="110" t="s">
        <v>276</v>
      </c>
      <c r="B21" s="110" t="s">
        <v>337</v>
      </c>
      <c r="E21" s="111" t="s">
        <v>406</v>
      </c>
      <c r="F21" s="110" t="s">
        <v>437</v>
      </c>
      <c r="I21" s="111" t="s">
        <v>539</v>
      </c>
      <c r="J21" s="110" t="s">
        <v>570</v>
      </c>
      <c r="M21" s="111" t="s">
        <v>672</v>
      </c>
      <c r="N21" s="110" t="s">
        <v>703</v>
      </c>
    </row>
    <row r="22" spans="1:14">
      <c r="A22" s="110" t="s">
        <v>277</v>
      </c>
      <c r="B22" s="110" t="s">
        <v>338</v>
      </c>
      <c r="E22" s="111" t="s">
        <v>407</v>
      </c>
      <c r="F22" s="110" t="s">
        <v>438</v>
      </c>
      <c r="I22" s="111" t="s">
        <v>540</v>
      </c>
      <c r="J22" s="110" t="s">
        <v>571</v>
      </c>
      <c r="M22" s="111" t="s">
        <v>673</v>
      </c>
      <c r="N22" s="110" t="s">
        <v>704</v>
      </c>
    </row>
    <row r="23" spans="1:14">
      <c r="B23" s="110" t="s">
        <v>339</v>
      </c>
      <c r="E23" s="111" t="s">
        <v>408</v>
      </c>
      <c r="F23" s="110" t="s">
        <v>439</v>
      </c>
      <c r="I23" s="111" t="s">
        <v>541</v>
      </c>
      <c r="J23" s="110" t="s">
        <v>572</v>
      </c>
      <c r="M23" s="111" t="s">
        <v>674</v>
      </c>
      <c r="N23" s="110" t="s">
        <v>705</v>
      </c>
    </row>
    <row r="24" spans="1:14">
      <c r="A24" s="110" t="s">
        <v>278</v>
      </c>
      <c r="E24" s="111" t="s">
        <v>409</v>
      </c>
      <c r="F24" s="110" t="s">
        <v>440</v>
      </c>
      <c r="I24" s="111" t="s">
        <v>542</v>
      </c>
      <c r="J24" s="110" t="s">
        <v>573</v>
      </c>
      <c r="M24" s="111" t="s">
        <v>675</v>
      </c>
      <c r="N24" s="110" t="s">
        <v>706</v>
      </c>
    </row>
    <row r="25" spans="1:14">
      <c r="A25" s="110" t="s">
        <v>279</v>
      </c>
      <c r="B25" s="110" t="s">
        <v>340</v>
      </c>
      <c r="E25" s="111" t="s">
        <v>410</v>
      </c>
      <c r="F25" s="110" t="s">
        <v>441</v>
      </c>
      <c r="I25" s="111" t="s">
        <v>543</v>
      </c>
      <c r="J25" s="110" t="s">
        <v>574</v>
      </c>
      <c r="M25" s="111" t="s">
        <v>676</v>
      </c>
      <c r="N25" s="110" t="s">
        <v>707</v>
      </c>
    </row>
    <row r="26" spans="1:14">
      <c r="A26" s="110" t="s">
        <v>280</v>
      </c>
      <c r="B26" s="110" t="s">
        <v>341</v>
      </c>
      <c r="E26" s="111" t="s">
        <v>411</v>
      </c>
      <c r="F26" s="110" t="s">
        <v>442</v>
      </c>
      <c r="I26" s="111" t="s">
        <v>544</v>
      </c>
      <c r="J26" s="110" t="s">
        <v>575</v>
      </c>
      <c r="M26" s="111" t="s">
        <v>677</v>
      </c>
      <c r="N26" s="110" t="s">
        <v>708</v>
      </c>
    </row>
    <row r="27" spans="1:14">
      <c r="A27" s="110" t="s">
        <v>281</v>
      </c>
      <c r="B27" s="110" t="s">
        <v>342</v>
      </c>
      <c r="E27" s="111" t="s">
        <v>412</v>
      </c>
      <c r="F27" s="110" t="s">
        <v>443</v>
      </c>
      <c r="I27" s="111" t="s">
        <v>545</v>
      </c>
      <c r="J27" s="110" t="s">
        <v>576</v>
      </c>
      <c r="M27" s="111" t="s">
        <v>678</v>
      </c>
      <c r="N27" s="110" t="s">
        <v>709</v>
      </c>
    </row>
    <row r="28" spans="1:14">
      <c r="A28" s="110" t="s">
        <v>282</v>
      </c>
      <c r="B28" s="110" t="s">
        <v>343</v>
      </c>
      <c r="E28" s="111" t="s">
        <v>413</v>
      </c>
      <c r="F28" s="110" t="s">
        <v>444</v>
      </c>
      <c r="I28" s="111" t="s">
        <v>546</v>
      </c>
      <c r="J28" s="110" t="s">
        <v>577</v>
      </c>
      <c r="M28" s="111" t="s">
        <v>679</v>
      </c>
      <c r="N28" s="110" t="s">
        <v>710</v>
      </c>
    </row>
    <row r="29" spans="1:14">
      <c r="E29" s="111" t="s">
        <v>414</v>
      </c>
      <c r="F29" s="110" t="s">
        <v>445</v>
      </c>
      <c r="I29" s="111" t="s">
        <v>547</v>
      </c>
      <c r="J29" s="110" t="s">
        <v>578</v>
      </c>
      <c r="M29" s="111" t="s">
        <v>680</v>
      </c>
      <c r="N29" s="110" t="s">
        <v>711</v>
      </c>
    </row>
    <row r="30" spans="1:14">
      <c r="A30" s="110" t="s">
        <v>283</v>
      </c>
      <c r="B30" s="110" t="s">
        <v>344</v>
      </c>
      <c r="E30" s="111" t="s">
        <v>415</v>
      </c>
      <c r="F30" s="110" t="s">
        <v>446</v>
      </c>
      <c r="I30" s="111" t="s">
        <v>548</v>
      </c>
      <c r="J30" s="110" t="s">
        <v>579</v>
      </c>
      <c r="M30" s="111" t="s">
        <v>681</v>
      </c>
      <c r="N30" s="110" t="s">
        <v>712</v>
      </c>
    </row>
    <row r="31" spans="1:14">
      <c r="A31" s="110" t="s">
        <v>284</v>
      </c>
      <c r="B31" s="110" t="s">
        <v>345</v>
      </c>
      <c r="E31" s="111" t="s">
        <v>416</v>
      </c>
      <c r="F31" s="110" t="s">
        <v>447</v>
      </c>
      <c r="I31" s="111" t="s">
        <v>549</v>
      </c>
      <c r="J31" s="110" t="s">
        <v>580</v>
      </c>
      <c r="M31" s="111" t="s">
        <v>682</v>
      </c>
      <c r="N31" s="110" t="s">
        <v>713</v>
      </c>
    </row>
    <row r="32" spans="1:14">
      <c r="B32" s="110" t="s">
        <v>346</v>
      </c>
      <c r="F32" s="110" t="s">
        <v>448</v>
      </c>
      <c r="J32" s="110" t="s">
        <v>581</v>
      </c>
      <c r="N32" s="110" t="s">
        <v>714</v>
      </c>
    </row>
    <row r="33" spans="1:14">
      <c r="A33" s="110" t="s">
        <v>285</v>
      </c>
      <c r="B33" s="110" t="s">
        <v>347</v>
      </c>
      <c r="F33" s="110" t="s">
        <v>449</v>
      </c>
      <c r="J33" s="110" t="s">
        <v>582</v>
      </c>
      <c r="N33" s="110" t="s">
        <v>715</v>
      </c>
    </row>
    <row r="34" spans="1:14">
      <c r="A34" s="110" t="s">
        <v>286</v>
      </c>
      <c r="F34" s="110" t="s">
        <v>450</v>
      </c>
      <c r="J34" s="110" t="s">
        <v>583</v>
      </c>
      <c r="N34" s="110" t="s">
        <v>716</v>
      </c>
    </row>
    <row r="35" spans="1:14">
      <c r="A35" s="110" t="s">
        <v>287</v>
      </c>
      <c r="B35" s="110" t="s">
        <v>348</v>
      </c>
      <c r="F35" s="110" t="s">
        <v>451</v>
      </c>
      <c r="J35" s="110" t="s">
        <v>584</v>
      </c>
      <c r="N35" s="110" t="s">
        <v>717</v>
      </c>
    </row>
    <row r="36" spans="1:14">
      <c r="A36" s="110" t="s">
        <v>288</v>
      </c>
      <c r="B36" s="110" t="s">
        <v>349</v>
      </c>
      <c r="F36" s="110" t="s">
        <v>452</v>
      </c>
      <c r="J36" s="110" t="s">
        <v>585</v>
      </c>
      <c r="N36" s="110" t="s">
        <v>718</v>
      </c>
    </row>
    <row r="37" spans="1:14">
      <c r="A37" s="110" t="s">
        <v>289</v>
      </c>
      <c r="B37" s="110"/>
      <c r="F37" s="110" t="s">
        <v>453</v>
      </c>
      <c r="J37" s="110" t="s">
        <v>586</v>
      </c>
      <c r="N37" s="110" t="s">
        <v>719</v>
      </c>
    </row>
    <row r="38" spans="1:14">
      <c r="B38" s="110" t="s">
        <v>350</v>
      </c>
      <c r="F38" s="110" t="s">
        <v>454</v>
      </c>
      <c r="J38" s="110" t="s">
        <v>587</v>
      </c>
      <c r="N38" s="110" t="s">
        <v>720</v>
      </c>
    </row>
    <row r="39" spans="1:14">
      <c r="A39" s="110" t="s">
        <v>290</v>
      </c>
      <c r="B39" s="110" t="s">
        <v>351</v>
      </c>
      <c r="F39" s="110" t="s">
        <v>455</v>
      </c>
      <c r="J39" s="110" t="s">
        <v>588</v>
      </c>
      <c r="N39" s="110" t="s">
        <v>721</v>
      </c>
    </row>
    <row r="40" spans="1:14">
      <c r="A40" s="110" t="s">
        <v>291</v>
      </c>
      <c r="F40" s="110" t="s">
        <v>456</v>
      </c>
      <c r="J40" s="110" t="s">
        <v>589</v>
      </c>
      <c r="N40" s="110" t="s">
        <v>722</v>
      </c>
    </row>
    <row r="41" spans="1:14">
      <c r="A41" s="110" t="s">
        <v>292</v>
      </c>
      <c r="B41" s="110" t="s">
        <v>352</v>
      </c>
      <c r="F41" s="110" t="s">
        <v>457</v>
      </c>
      <c r="J41" s="110" t="s">
        <v>590</v>
      </c>
      <c r="N41" s="110" t="s">
        <v>723</v>
      </c>
    </row>
    <row r="42" spans="1:14">
      <c r="A42" s="110" t="s">
        <v>293</v>
      </c>
      <c r="B42" s="110" t="s">
        <v>353</v>
      </c>
      <c r="F42" s="110" t="s">
        <v>458</v>
      </c>
      <c r="J42" s="110" t="s">
        <v>591</v>
      </c>
      <c r="N42" s="110" t="s">
        <v>724</v>
      </c>
    </row>
    <row r="43" spans="1:14">
      <c r="A43" s="110" t="s">
        <v>294</v>
      </c>
      <c r="F43" s="110" t="s">
        <v>459</v>
      </c>
      <c r="J43" s="110" t="s">
        <v>592</v>
      </c>
      <c r="N43" s="110" t="s">
        <v>725</v>
      </c>
    </row>
    <row r="44" spans="1:14">
      <c r="B44" s="110" t="s">
        <v>354</v>
      </c>
      <c r="F44" s="110" t="s">
        <v>460</v>
      </c>
      <c r="J44" s="110" t="s">
        <v>593</v>
      </c>
      <c r="N44" s="110" t="s">
        <v>726</v>
      </c>
    </row>
    <row r="45" spans="1:14">
      <c r="A45" s="110" t="s">
        <v>295</v>
      </c>
      <c r="B45" s="110" t="s">
        <v>355</v>
      </c>
      <c r="F45" s="110" t="s">
        <v>461</v>
      </c>
      <c r="J45" s="110" t="s">
        <v>594</v>
      </c>
      <c r="N45" s="110" t="s">
        <v>727</v>
      </c>
    </row>
    <row r="46" spans="1:14">
      <c r="A46" s="110" t="s">
        <v>296</v>
      </c>
      <c r="F46" s="110" t="s">
        <v>462</v>
      </c>
      <c r="J46" s="110" t="s">
        <v>595</v>
      </c>
      <c r="N46" s="110" t="s">
        <v>728</v>
      </c>
    </row>
    <row r="47" spans="1:14">
      <c r="A47" s="110" t="s">
        <v>297</v>
      </c>
      <c r="B47" s="110" t="s">
        <v>356</v>
      </c>
      <c r="F47" s="110" t="s">
        <v>463</v>
      </c>
      <c r="J47" s="110" t="s">
        <v>596</v>
      </c>
      <c r="N47" s="110" t="s">
        <v>729</v>
      </c>
    </row>
    <row r="48" spans="1:14">
      <c r="A48" s="110" t="s">
        <v>298</v>
      </c>
      <c r="B48" s="110" t="s">
        <v>357</v>
      </c>
      <c r="F48" s="110" t="s">
        <v>464</v>
      </c>
      <c r="J48" s="110" t="s">
        <v>597</v>
      </c>
      <c r="N48" s="110" t="s">
        <v>730</v>
      </c>
    </row>
    <row r="49" spans="1:14">
      <c r="A49" s="110" t="s">
        <v>299</v>
      </c>
      <c r="F49" s="110" t="s">
        <v>465</v>
      </c>
      <c r="J49" s="110" t="s">
        <v>598</v>
      </c>
      <c r="N49" s="110" t="s">
        <v>731</v>
      </c>
    </row>
    <row r="50" spans="1:14">
      <c r="A50" s="110" t="s">
        <v>300</v>
      </c>
      <c r="B50" s="110" t="s">
        <v>358</v>
      </c>
      <c r="F50" s="110" t="s">
        <v>466</v>
      </c>
      <c r="J50" s="110" t="s">
        <v>599</v>
      </c>
      <c r="N50" s="110" t="s">
        <v>732</v>
      </c>
    </row>
    <row r="51" spans="1:14">
      <c r="A51" s="110" t="s">
        <v>301</v>
      </c>
      <c r="B51" s="110" t="s">
        <v>359</v>
      </c>
      <c r="F51" s="110" t="s">
        <v>467</v>
      </c>
      <c r="J51" s="110" t="s">
        <v>600</v>
      </c>
      <c r="N51" s="110" t="s">
        <v>733</v>
      </c>
    </row>
    <row r="52" spans="1:14">
      <c r="A52" s="110" t="s">
        <v>302</v>
      </c>
      <c r="F52" s="110" t="s">
        <v>468</v>
      </c>
      <c r="J52" s="110" t="s">
        <v>601</v>
      </c>
      <c r="N52" s="110" t="s">
        <v>734</v>
      </c>
    </row>
    <row r="53" spans="1:14">
      <c r="A53" s="110" t="s">
        <v>303</v>
      </c>
      <c r="B53" s="110" t="s">
        <v>360</v>
      </c>
      <c r="F53" s="110" t="s">
        <v>469</v>
      </c>
      <c r="J53" s="110" t="s">
        <v>602</v>
      </c>
      <c r="N53" s="110" t="s">
        <v>735</v>
      </c>
    </row>
    <row r="54" spans="1:14">
      <c r="B54" s="110" t="s">
        <v>361</v>
      </c>
      <c r="F54" s="110" t="s">
        <v>470</v>
      </c>
      <c r="J54" s="110" t="s">
        <v>603</v>
      </c>
      <c r="N54" s="110" t="s">
        <v>736</v>
      </c>
    </row>
    <row r="55" spans="1:14">
      <c r="A55" s="110" t="s">
        <v>304</v>
      </c>
      <c r="F55" s="110" t="s">
        <v>471</v>
      </c>
      <c r="J55" s="110" t="s">
        <v>604</v>
      </c>
      <c r="N55" s="110" t="s">
        <v>737</v>
      </c>
    </row>
    <row r="56" spans="1:14">
      <c r="A56" s="110" t="s">
        <v>305</v>
      </c>
      <c r="B56" s="110" t="s">
        <v>362</v>
      </c>
      <c r="F56" s="110" t="s">
        <v>472</v>
      </c>
      <c r="J56" s="110" t="s">
        <v>605</v>
      </c>
      <c r="N56" s="110" t="s">
        <v>738</v>
      </c>
    </row>
    <row r="57" spans="1:14">
      <c r="A57" s="110" t="s">
        <v>306</v>
      </c>
      <c r="B57" s="110" t="s">
        <v>363</v>
      </c>
      <c r="F57" s="110" t="s">
        <v>473</v>
      </c>
      <c r="J57" s="110" t="s">
        <v>606</v>
      </c>
      <c r="N57" s="110" t="s">
        <v>739</v>
      </c>
    </row>
    <row r="58" spans="1:14">
      <c r="F58" s="110" t="s">
        <v>474</v>
      </c>
      <c r="J58" s="110" t="s">
        <v>607</v>
      </c>
      <c r="N58" s="110" t="s">
        <v>740</v>
      </c>
    </row>
    <row r="59" spans="1:14">
      <c r="A59" s="110" t="s">
        <v>307</v>
      </c>
      <c r="B59" s="110" t="s">
        <v>364</v>
      </c>
      <c r="F59" s="110" t="s">
        <v>475</v>
      </c>
      <c r="J59" s="110" t="s">
        <v>608</v>
      </c>
      <c r="N59" s="110" t="s">
        <v>741</v>
      </c>
    </row>
    <row r="60" spans="1:14">
      <c r="A60" s="110" t="s">
        <v>308</v>
      </c>
      <c r="B60" s="110" t="s">
        <v>365</v>
      </c>
      <c r="F60" s="110" t="s">
        <v>476</v>
      </c>
      <c r="J60" s="110" t="s">
        <v>609</v>
      </c>
      <c r="N60" s="110" t="s">
        <v>742</v>
      </c>
    </row>
    <row r="61" spans="1:14">
      <c r="A61" s="110" t="s">
        <v>309</v>
      </c>
      <c r="F61" s="110" t="s">
        <v>477</v>
      </c>
      <c r="J61" s="110" t="s">
        <v>610</v>
      </c>
      <c r="N61" s="110" t="s">
        <v>743</v>
      </c>
    </row>
    <row r="62" spans="1:14">
      <c r="A62" s="110" t="s">
        <v>310</v>
      </c>
      <c r="B62" s="110" t="s">
        <v>366</v>
      </c>
      <c r="F62" s="110" t="s">
        <v>478</v>
      </c>
      <c r="J62" s="110" t="s">
        <v>611</v>
      </c>
      <c r="N62" s="110" t="s">
        <v>744</v>
      </c>
    </row>
    <row r="63" spans="1:14">
      <c r="A63" s="110" t="s">
        <v>311</v>
      </c>
      <c r="B63" s="110" t="s">
        <v>367</v>
      </c>
      <c r="F63" s="110" t="s">
        <v>479</v>
      </c>
      <c r="J63" s="110" t="s">
        <v>612</v>
      </c>
      <c r="N63" s="110" t="s">
        <v>745</v>
      </c>
    </row>
    <row r="64" spans="1:14">
      <c r="A64" s="110" t="s">
        <v>312</v>
      </c>
      <c r="F64" s="110" t="s">
        <v>480</v>
      </c>
      <c r="J64" s="110" t="s">
        <v>613</v>
      </c>
      <c r="N64" s="110" t="s">
        <v>746</v>
      </c>
    </row>
    <row r="65" spans="1:14">
      <c r="A65" s="110" t="s">
        <v>313</v>
      </c>
      <c r="B65" s="110" t="s">
        <v>368</v>
      </c>
      <c r="F65" s="110" t="s">
        <v>481</v>
      </c>
      <c r="J65" s="110" t="s">
        <v>614</v>
      </c>
      <c r="N65" s="110" t="s">
        <v>747</v>
      </c>
    </row>
    <row r="66" spans="1:14">
      <c r="B66" s="110" t="s">
        <v>369</v>
      </c>
      <c r="F66" s="110" t="s">
        <v>482</v>
      </c>
      <c r="J66" s="110" t="s">
        <v>615</v>
      </c>
      <c r="N66" s="110" t="s">
        <v>748</v>
      </c>
    </row>
    <row r="67" spans="1:14">
      <c r="A67" s="110" t="s">
        <v>314</v>
      </c>
      <c r="F67" s="110" t="s">
        <v>483</v>
      </c>
      <c r="J67" s="110" t="s">
        <v>616</v>
      </c>
      <c r="N67" s="110" t="s">
        <v>749</v>
      </c>
    </row>
    <row r="68" spans="1:14">
      <c r="A68" s="110" t="s">
        <v>315</v>
      </c>
      <c r="B68" s="110" t="s">
        <v>370</v>
      </c>
      <c r="F68" s="110" t="s">
        <v>484</v>
      </c>
      <c r="J68" s="110" t="s">
        <v>617</v>
      </c>
      <c r="N68" s="110" t="s">
        <v>750</v>
      </c>
    </row>
    <row r="69" spans="1:14">
      <c r="B69" s="110" t="s">
        <v>371</v>
      </c>
      <c r="F69" s="110" t="s">
        <v>485</v>
      </c>
      <c r="J69" s="110" t="s">
        <v>618</v>
      </c>
      <c r="N69" s="110" t="s">
        <v>751</v>
      </c>
    </row>
    <row r="70" spans="1:14">
      <c r="A70" s="110" t="s">
        <v>316</v>
      </c>
      <c r="F70" s="110" t="s">
        <v>486</v>
      </c>
      <c r="J70" s="110" t="s">
        <v>619</v>
      </c>
      <c r="N70" s="110" t="s">
        <v>752</v>
      </c>
    </row>
    <row r="71" spans="1:14">
      <c r="A71" s="110" t="s">
        <v>317</v>
      </c>
      <c r="B71" s="110" t="s">
        <v>372</v>
      </c>
      <c r="F71" s="110" t="s">
        <v>487</v>
      </c>
      <c r="J71" s="110" t="s">
        <v>620</v>
      </c>
      <c r="N71" s="110" t="s">
        <v>753</v>
      </c>
    </row>
    <row r="72" spans="1:14">
      <c r="A72" s="110" t="s">
        <v>318</v>
      </c>
      <c r="B72" s="110" t="s">
        <v>373</v>
      </c>
      <c r="F72" s="110" t="s">
        <v>488</v>
      </c>
      <c r="J72" s="110" t="s">
        <v>621</v>
      </c>
      <c r="N72" s="110" t="s">
        <v>754</v>
      </c>
    </row>
    <row r="73" spans="1:14">
      <c r="A73" s="110"/>
      <c r="F73" s="110" t="s">
        <v>489</v>
      </c>
      <c r="J73" s="110" t="s">
        <v>622</v>
      </c>
      <c r="N73" s="110" t="s">
        <v>755</v>
      </c>
    </row>
    <row r="74" spans="1:14">
      <c r="A74" s="110" t="s">
        <v>319</v>
      </c>
      <c r="F74" s="110" t="s">
        <v>490</v>
      </c>
      <c r="J74" s="110" t="s">
        <v>623</v>
      </c>
      <c r="N74" s="110" t="s">
        <v>756</v>
      </c>
    </row>
    <row r="75" spans="1:14">
      <c r="A75" s="110" t="s">
        <v>320</v>
      </c>
      <c r="F75" s="110" t="s">
        <v>491</v>
      </c>
      <c r="J75" s="110" t="s">
        <v>624</v>
      </c>
      <c r="N75" s="110" t="s">
        <v>757</v>
      </c>
    </row>
    <row r="76" spans="1:14">
      <c r="F76" s="110" t="s">
        <v>492</v>
      </c>
      <c r="J76" s="110" t="s">
        <v>625</v>
      </c>
      <c r="N76" s="110" t="s">
        <v>758</v>
      </c>
    </row>
    <row r="77" spans="1:14">
      <c r="F77" s="110" t="s">
        <v>493</v>
      </c>
      <c r="J77" s="110" t="s">
        <v>626</v>
      </c>
      <c r="N77" s="110" t="s">
        <v>759</v>
      </c>
    </row>
    <row r="78" spans="1:14">
      <c r="F78" s="110" t="s">
        <v>494</v>
      </c>
      <c r="J78" s="110" t="s">
        <v>627</v>
      </c>
      <c r="N78" s="110" t="s">
        <v>760</v>
      </c>
    </row>
    <row r="79" spans="1:14">
      <c r="F79" s="110" t="s">
        <v>495</v>
      </c>
      <c r="J79" s="110" t="s">
        <v>628</v>
      </c>
      <c r="N79" s="110" t="s">
        <v>761</v>
      </c>
    </row>
    <row r="80" spans="1:14">
      <c r="F80" s="110" t="s">
        <v>496</v>
      </c>
      <c r="J80" s="110" t="s">
        <v>629</v>
      </c>
      <c r="N80" s="110" t="s">
        <v>762</v>
      </c>
    </row>
    <row r="81" spans="6:14">
      <c r="F81" s="110" t="s">
        <v>497</v>
      </c>
      <c r="J81" s="110" t="s">
        <v>630</v>
      </c>
      <c r="N81" s="110" t="s">
        <v>763</v>
      </c>
    </row>
    <row r="82" spans="6:14">
      <c r="F82" s="110" t="s">
        <v>498</v>
      </c>
      <c r="J82" s="110" t="s">
        <v>631</v>
      </c>
      <c r="N82" s="110" t="s">
        <v>764</v>
      </c>
    </row>
    <row r="83" spans="6:14">
      <c r="F83" s="110" t="s">
        <v>499</v>
      </c>
      <c r="J83" s="110" t="s">
        <v>632</v>
      </c>
      <c r="N83" s="110" t="s">
        <v>765</v>
      </c>
    </row>
    <row r="84" spans="6:14">
      <c r="F84" s="110" t="s">
        <v>500</v>
      </c>
      <c r="J84" s="110" t="s">
        <v>633</v>
      </c>
      <c r="N84" s="110" t="s">
        <v>766</v>
      </c>
    </row>
    <row r="85" spans="6:14">
      <c r="F85" s="110" t="s">
        <v>501</v>
      </c>
      <c r="J85" s="110" t="s">
        <v>634</v>
      </c>
      <c r="N85" s="110" t="s">
        <v>767</v>
      </c>
    </row>
    <row r="86" spans="6:14">
      <c r="F86" s="110" t="s">
        <v>502</v>
      </c>
      <c r="J86" s="110" t="s">
        <v>635</v>
      </c>
      <c r="N86" s="110" t="s">
        <v>768</v>
      </c>
    </row>
    <row r="87" spans="6:14">
      <c r="F87" s="110" t="s">
        <v>503</v>
      </c>
      <c r="J87" s="110" t="s">
        <v>636</v>
      </c>
      <c r="N87" s="110" t="s">
        <v>769</v>
      </c>
    </row>
    <row r="88" spans="6:14">
      <c r="F88" s="110" t="s">
        <v>504</v>
      </c>
      <c r="J88" s="110" t="s">
        <v>637</v>
      </c>
      <c r="N88" s="110" t="s">
        <v>770</v>
      </c>
    </row>
    <row r="89" spans="6:14">
      <c r="F89" s="110" t="s">
        <v>505</v>
      </c>
      <c r="J89" s="110" t="s">
        <v>638</v>
      </c>
      <c r="N89" s="110" t="s">
        <v>771</v>
      </c>
    </row>
    <row r="90" spans="6:14">
      <c r="F90" s="110" t="s">
        <v>506</v>
      </c>
      <c r="J90" s="110" t="s">
        <v>639</v>
      </c>
      <c r="N90" s="110" t="s">
        <v>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 A.. COLLADO</dc:creator>
  <cp:lastModifiedBy>CCSI</cp:lastModifiedBy>
  <cp:lastPrinted>2016-10-29T07:27:00Z</cp:lastPrinted>
  <dcterms:created xsi:type="dcterms:W3CDTF">2015-09-14T07:34:00Z</dcterms:created>
  <dcterms:modified xsi:type="dcterms:W3CDTF">2021-06-26T00:58:52Z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  <property fmtid="{D5CDD505-2E9C-101B-9397-08002B2CF9AE}" pid="3" name="KSOReadingLayout">
    <vt:bool>false</vt:bool>
  </property>
</Properties>
</file>