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15480" windowHeight="7890" tabRatio="444" firstSheet="1" activeTab="1"/>
  </bookViews>
  <sheets>
    <sheet name="1000" sheetId="1" state="hidden" r:id="rId1"/>
    <sheet name="BVR2" sheetId="5" r:id="rId2"/>
    <sheet name="BVR_pg_1" sheetId="2" r:id="rId3"/>
    <sheet name="BVR_pg_2" sheetId="3" r:id="rId4"/>
    <sheet name="BVR_pg_3" sheetId="4" r:id="rId5"/>
    <sheet name="DROPDOWN LIST" sheetId="6" state="hidden" r:id="rId6"/>
  </sheets>
  <definedNames>
    <definedName name="Excel_BuiltIn_Print_Area_2">"$#REF!.$A$1:$L$60"</definedName>
    <definedName name="_xlnm.Print_Area" localSheetId="2">BVR_pg_1!$A$1:$AH$95</definedName>
    <definedName name="_xlnm.Print_Area" localSheetId="3">BVR_pg_2!$A$1:$K$55</definedName>
    <definedName name="_xlnm.Print_Area" localSheetId="4">BVR_pg_3!$A$1:$K$56</definedName>
    <definedName name="_xlnm.Print_Area" localSheetId="1">'BVR2'!$A$1:$F$162</definedName>
  </definedNames>
  <calcPr calcId="144525"/>
</workbook>
</file>

<file path=xl/calcChain.xml><?xml version="1.0" encoding="utf-8"?>
<calcChain xmlns="http://schemas.openxmlformats.org/spreadsheetml/2006/main">
  <c r="C53" i="6" l="1"/>
  <c r="H49" i="6"/>
  <c r="D49" i="6"/>
  <c r="H41" i="6"/>
  <c r="G41" i="6"/>
  <c r="F41" i="6"/>
  <c r="E41" i="6"/>
  <c r="D41" i="6"/>
  <c r="H40" i="6"/>
  <c r="G40" i="6"/>
  <c r="F40" i="6"/>
  <c r="E40" i="6"/>
  <c r="D40" i="6"/>
  <c r="H39" i="6"/>
  <c r="F45" i="6" s="1"/>
  <c r="G39" i="6"/>
  <c r="F39" i="6"/>
  <c r="E39" i="6"/>
  <c r="D39" i="6"/>
  <c r="H38" i="6"/>
  <c r="G38" i="6"/>
  <c r="F38" i="6"/>
  <c r="E38" i="6"/>
  <c r="D38" i="6"/>
  <c r="H37" i="6"/>
  <c r="G37" i="6"/>
  <c r="F37" i="6"/>
  <c r="E37" i="6"/>
  <c r="D37" i="6"/>
  <c r="K34" i="6"/>
  <c r="J34" i="6"/>
  <c r="J46" i="6" s="1"/>
  <c r="I34" i="6"/>
  <c r="F34" i="6"/>
  <c r="I46" i="6" s="1"/>
  <c r="E34" i="6"/>
  <c r="D34" i="6"/>
  <c r="F46" i="6" s="1"/>
  <c r="K33" i="6"/>
  <c r="J33" i="6"/>
  <c r="I33" i="6"/>
  <c r="E45" i="6" s="1"/>
  <c r="F33" i="6"/>
  <c r="I45" i="6" s="1"/>
  <c r="E33" i="6"/>
  <c r="D33" i="6"/>
  <c r="K57" i="6" s="1"/>
  <c r="K32" i="6"/>
  <c r="J32" i="6"/>
  <c r="I44" i="6" s="1"/>
  <c r="I32" i="6"/>
  <c r="F32" i="6"/>
  <c r="E32" i="6"/>
  <c r="D32" i="6"/>
  <c r="H44" i="6" s="1"/>
  <c r="K31" i="6"/>
  <c r="J31" i="6"/>
  <c r="I31" i="6"/>
  <c r="E49" i="6" s="1"/>
  <c r="F31" i="6"/>
  <c r="J49" i="6" s="1"/>
  <c r="E31" i="6"/>
  <c r="D31" i="6"/>
  <c r="K61" i="6" s="1"/>
  <c r="G46" i="6" l="1"/>
  <c r="K54" i="6"/>
  <c r="F44" i="6"/>
  <c r="J44" i="6"/>
  <c r="G45" i="6"/>
  <c r="D46" i="6"/>
  <c r="H46" i="6"/>
  <c r="I49" i="6"/>
  <c r="K55" i="6"/>
  <c r="K59" i="6"/>
  <c r="G44" i="6"/>
  <c r="D45" i="6"/>
  <c r="H45" i="6"/>
  <c r="E46" i="6"/>
  <c r="F49" i="6"/>
  <c r="K56" i="6"/>
  <c r="K60" i="6"/>
  <c r="E44" i="6"/>
  <c r="J45" i="6"/>
  <c r="K58" i="6"/>
  <c r="D44" i="6"/>
  <c r="G49" i="6"/>
  <c r="G8" i="2"/>
  <c r="E2" i="4" s="1"/>
  <c r="B13" i="5"/>
  <c r="B49" i="5"/>
  <c r="A14" i="3" s="1"/>
  <c r="D14" i="3"/>
  <c r="H60" i="6" s="1"/>
  <c r="C14" i="3"/>
  <c r="Z25" i="2"/>
  <c r="AC43" i="2"/>
  <c r="K37" i="3"/>
  <c r="K36" i="3"/>
  <c r="K35" i="3"/>
  <c r="K34" i="3"/>
  <c r="J37" i="3"/>
  <c r="J36" i="3"/>
  <c r="J35" i="3"/>
  <c r="J34" i="3"/>
  <c r="F37" i="3"/>
  <c r="F36" i="3"/>
  <c r="F35" i="3"/>
  <c r="F34" i="3"/>
  <c r="K46" i="3"/>
  <c r="I46" i="3"/>
  <c r="K44" i="3"/>
  <c r="I44" i="3"/>
  <c r="G44" i="3"/>
  <c r="I42" i="3"/>
  <c r="K42" i="3"/>
  <c r="G42" i="3"/>
  <c r="D44" i="3"/>
  <c r="B44" i="3"/>
  <c r="I21" i="3"/>
  <c r="I24" i="3"/>
  <c r="E24" i="3"/>
  <c r="B24" i="3"/>
  <c r="G23" i="3"/>
  <c r="E23" i="3"/>
  <c r="C23" i="3"/>
  <c r="F21" i="3"/>
  <c r="J19" i="3"/>
  <c r="F20" i="3"/>
  <c r="F19" i="3"/>
  <c r="B20" i="3"/>
  <c r="B19" i="3"/>
  <c r="A95" i="2"/>
  <c r="L92" i="2"/>
  <c r="X95" i="2"/>
  <c r="L91" i="2"/>
  <c r="A91" i="2"/>
  <c r="X67" i="2"/>
  <c r="R69" i="2"/>
  <c r="L69" i="2"/>
  <c r="H69" i="2"/>
  <c r="R67" i="2"/>
  <c r="L67" i="2"/>
  <c r="H67" i="2"/>
  <c r="X65" i="2"/>
  <c r="R65" i="2"/>
  <c r="L65" i="2"/>
  <c r="H65" i="2"/>
  <c r="H61" i="2"/>
  <c r="R61" i="2"/>
  <c r="M61" i="2"/>
  <c r="H59" i="2"/>
  <c r="I63" i="2"/>
  <c r="X83" i="2"/>
  <c r="R83" i="2"/>
  <c r="L83" i="2"/>
  <c r="X81" i="2"/>
  <c r="R81" i="2"/>
  <c r="L81" i="2"/>
  <c r="X79" i="2"/>
  <c r="R79" i="2"/>
  <c r="L79" i="2"/>
  <c r="X77" i="2"/>
  <c r="R77" i="2"/>
  <c r="L77" i="2"/>
  <c r="X75" i="2"/>
  <c r="R75" i="2"/>
  <c r="L75" i="2"/>
  <c r="AE73" i="2"/>
  <c r="X73" i="2"/>
  <c r="R73" i="2"/>
  <c r="L73" i="2"/>
  <c r="G55" i="2"/>
  <c r="AB59" i="2"/>
  <c r="X59" i="2"/>
  <c r="R59" i="2"/>
  <c r="M59" i="2"/>
  <c r="L55" i="2"/>
  <c r="Z57" i="2"/>
  <c r="V57" i="2"/>
  <c r="Q57" i="2"/>
  <c r="F57" i="2"/>
  <c r="AD57" i="2"/>
  <c r="Z55" i="2"/>
  <c r="V55" i="2"/>
  <c r="Q55" i="2"/>
  <c r="V51" i="2"/>
  <c r="V50" i="2"/>
  <c r="V49" i="2"/>
  <c r="J51" i="2"/>
  <c r="J50" i="2"/>
  <c r="J49" i="2"/>
  <c r="V48" i="2"/>
  <c r="V47" i="2"/>
  <c r="V46" i="2"/>
  <c r="J48" i="2"/>
  <c r="J47" i="2"/>
  <c r="J46" i="2"/>
  <c r="V45" i="2"/>
  <c r="V44" i="2"/>
  <c r="V43" i="2"/>
  <c r="J45" i="2"/>
  <c r="J44" i="2"/>
  <c r="J43" i="2"/>
  <c r="AC51" i="2"/>
  <c r="AC50" i="2"/>
  <c r="AC49" i="2"/>
  <c r="AC45" i="2"/>
  <c r="AC44" i="2"/>
  <c r="AC48" i="2"/>
  <c r="AC47" i="2"/>
  <c r="AC46" i="2"/>
  <c r="N40" i="2"/>
  <c r="M38" i="2"/>
  <c r="S36" i="2"/>
  <c r="J36" i="2"/>
  <c r="AF34" i="2"/>
  <c r="U34" i="2"/>
  <c r="AK34" i="2" s="1"/>
  <c r="J34" i="2"/>
  <c r="AE32" i="2"/>
  <c r="AA32" i="2"/>
  <c r="U32" i="2"/>
  <c r="P32" i="2"/>
  <c r="J32" i="2"/>
  <c r="J30" i="2"/>
  <c r="AA30" i="2"/>
  <c r="D77" i="2" s="1"/>
  <c r="U30" i="2"/>
  <c r="P30" i="2"/>
  <c r="J28" i="2"/>
  <c r="AE28" i="2"/>
  <c r="AA28" i="2"/>
  <c r="U28" i="2"/>
  <c r="P28" i="2"/>
  <c r="A16" i="2"/>
  <c r="AE13" i="2"/>
  <c r="AA13" i="2"/>
  <c r="X13" i="2"/>
  <c r="U13" i="2"/>
  <c r="Z11" i="2"/>
  <c r="G13" i="2"/>
  <c r="G11" i="2"/>
  <c r="G10" i="2"/>
  <c r="K26" i="2" s="1"/>
  <c r="G9" i="2"/>
  <c r="A53" i="3" s="1"/>
  <c r="Z8" i="2"/>
  <c r="B21" i="3"/>
  <c r="H28" i="3"/>
  <c r="BI91" i="2"/>
  <c r="BT91" i="2"/>
  <c r="F11" i="3"/>
  <c r="E13" i="3"/>
  <c r="I11" i="3"/>
  <c r="A13" i="3"/>
  <c r="F14" i="3"/>
  <c r="I59" i="6" l="1"/>
  <c r="K24" i="2"/>
  <c r="I60" i="6"/>
  <c r="H59" i="6"/>
  <c r="D79" i="2"/>
  <c r="E12" i="3"/>
  <c r="D12" i="3"/>
  <c r="G15" i="3"/>
  <c r="F12" i="3"/>
  <c r="D11" i="3"/>
  <c r="E11" i="3"/>
  <c r="A11" i="3"/>
  <c r="A15" i="3"/>
  <c r="C12" i="3"/>
  <c r="C11" i="3"/>
  <c r="E14" i="3"/>
  <c r="F15" i="3"/>
  <c r="X22" i="2"/>
  <c r="F13" i="3"/>
  <c r="G13" i="3"/>
  <c r="G12" i="3"/>
  <c r="A12" i="3"/>
  <c r="B11" i="3"/>
  <c r="H14" i="3"/>
  <c r="B15" i="3"/>
  <c r="G11" i="3"/>
  <c r="B14" i="3"/>
  <c r="D13" i="3"/>
  <c r="B13" i="3"/>
  <c r="C13" i="3"/>
  <c r="B12" i="3"/>
  <c r="G14" i="3"/>
  <c r="D15" i="3"/>
  <c r="C15" i="3"/>
  <c r="H15" i="3"/>
  <c r="E15" i="3"/>
  <c r="C2" i="3"/>
  <c r="I57" i="6" l="1"/>
  <c r="I58" i="6"/>
  <c r="H58" i="6"/>
  <c r="H57" i="6"/>
  <c r="I12" i="3"/>
  <c r="G56" i="6"/>
  <c r="F56" i="6"/>
  <c r="G55" i="6"/>
  <c r="F55" i="6"/>
  <c r="G60" i="6"/>
  <c r="F60" i="6"/>
  <c r="G59" i="6"/>
  <c r="F59" i="6"/>
  <c r="G54" i="6"/>
  <c r="F54" i="6"/>
  <c r="I55" i="6"/>
  <c r="H55" i="6"/>
  <c r="H56" i="6"/>
  <c r="I56" i="6"/>
  <c r="I54" i="6"/>
  <c r="H54" i="6"/>
  <c r="H61" i="6"/>
  <c r="I61" i="6"/>
  <c r="F57" i="6"/>
  <c r="F58" i="6"/>
  <c r="G58" i="6"/>
  <c r="G57" i="6"/>
  <c r="F61" i="6"/>
  <c r="G61" i="6"/>
  <c r="I14" i="3"/>
  <c r="I13" i="3"/>
  <c r="I15" i="3"/>
</calcChain>
</file>

<file path=xl/comments1.xml><?xml version="1.0" encoding="utf-8"?>
<comments xmlns="http://schemas.openxmlformats.org/spreadsheetml/2006/main">
  <authors>
    <author>comprehensive credit</author>
  </authors>
  <commentList>
    <comment ref="C60" authorId="0">
      <text>
        <r>
          <rPr>
            <b/>
            <sz val="9"/>
            <color indexed="81"/>
            <rFont val="Tahoma"/>
            <family val="2"/>
          </rPr>
          <t>MONTH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DAY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YEAR</t>
        </r>
      </text>
    </comment>
  </commentList>
</comments>
</file>

<file path=xl/sharedStrings.xml><?xml version="1.0" encoding="utf-8"?>
<sst xmlns="http://schemas.openxmlformats.org/spreadsheetml/2006/main" count="1109" uniqueCount="985">
  <si>
    <t>UNITED COCONUT PLANTERS BANK</t>
  </si>
  <si>
    <t>RUSH</t>
  </si>
  <si>
    <t xml:space="preserve"> </t>
  </si>
  <si>
    <t>Credit Administration Division</t>
  </si>
  <si>
    <t>Credit Appraisal &amp; Investigation Department</t>
  </si>
  <si>
    <t>RESTRICTED</t>
  </si>
  <si>
    <t>√</t>
  </si>
  <si>
    <t>BUSINESS VERIFICATION REPORT (BVR)</t>
  </si>
  <si>
    <r>
      <t xml:space="preserve">Account Name     </t>
    </r>
    <r>
      <rPr>
        <b/>
        <sz val="10"/>
        <rFont val="Arial"/>
        <family val="2"/>
      </rPr>
      <t xml:space="preserve"> :</t>
    </r>
  </si>
  <si>
    <t>Requested By:</t>
  </si>
  <si>
    <r>
      <t xml:space="preserve">Business Name  </t>
    </r>
    <r>
      <rPr>
        <b/>
        <sz val="10"/>
        <rFont val="Arial"/>
        <family val="2"/>
      </rPr>
      <t xml:space="preserve">  :</t>
    </r>
  </si>
  <si>
    <r>
      <t>Business Address</t>
    </r>
    <r>
      <rPr>
        <b/>
        <sz val="10"/>
        <rFont val="Arial"/>
        <family val="2"/>
      </rPr>
      <t xml:space="preserve"> :</t>
    </r>
  </si>
  <si>
    <r>
      <t xml:space="preserve">Date of Request   </t>
    </r>
    <r>
      <rPr>
        <b/>
        <sz val="10"/>
        <rFont val="Arial"/>
        <family val="2"/>
      </rPr>
      <t xml:space="preserve"> :</t>
    </r>
  </si>
  <si>
    <t>Purpose</t>
  </si>
  <si>
    <t>:</t>
  </si>
  <si>
    <t xml:space="preserve">   </t>
  </si>
  <si>
    <r>
      <t xml:space="preserve">Date of Report    </t>
    </r>
    <r>
      <rPr>
        <b/>
        <sz val="10"/>
        <rFont val="Arial"/>
        <family val="2"/>
      </rPr>
      <t xml:space="preserve">  :</t>
    </r>
  </si>
  <si>
    <t>SBL</t>
  </si>
  <si>
    <t>REL</t>
  </si>
  <si>
    <t>P/loan</t>
  </si>
  <si>
    <t>V/Fncing</t>
  </si>
  <si>
    <t>I.</t>
  </si>
  <si>
    <t>EXECUTIVE SUMMARY</t>
  </si>
  <si>
    <t>II.</t>
  </si>
  <si>
    <t>HISTORY / OPERATIONS</t>
  </si>
  <si>
    <t>Source of Information :</t>
  </si>
  <si>
    <t>NAME OF COMPANY :</t>
  </si>
  <si>
    <t xml:space="preserve">BUSINESS CONTACT NUMBER:    </t>
  </si>
  <si>
    <t>A D D R E S S      :</t>
  </si>
  <si>
    <t>ORGANIZATION :</t>
  </si>
  <si>
    <t>CORPORATION</t>
  </si>
  <si>
    <t>PARTNERSHIP</t>
  </si>
  <si>
    <t>PROPRIETORSHIP</t>
  </si>
  <si>
    <t>OTHERS</t>
  </si>
  <si>
    <t>BUSINESS :</t>
  </si>
  <si>
    <t>MANUFACTURING</t>
  </si>
  <si>
    <t>TRADING</t>
  </si>
  <si>
    <t>SERVICES</t>
  </si>
  <si>
    <t>REGISTERED WITH :</t>
  </si>
  <si>
    <t>SEC</t>
  </si>
  <si>
    <t>DTI</t>
  </si>
  <si>
    <t>LTO</t>
  </si>
  <si>
    <t>REGISTRATION No.</t>
  </si>
  <si>
    <t>DATE ORGANIZED:</t>
  </si>
  <si>
    <t>YEARS OPERATING :</t>
  </si>
  <si>
    <t>NO. OF EMPLOYEES :</t>
  </si>
  <si>
    <t>REGULAR</t>
  </si>
  <si>
    <t>CONTRACTUAL</t>
  </si>
  <si>
    <t>MAIN LINE OF BUSINESS :</t>
  </si>
  <si>
    <t>MAJOR PRODUCT/SERVICES :</t>
  </si>
  <si>
    <t>MAJOR CUSTOMERS</t>
  </si>
  <si>
    <t>Name of Company</t>
  </si>
  <si>
    <t>Contact Person</t>
  </si>
  <si>
    <t>Telephone Number</t>
  </si>
  <si>
    <t>MAJOR SUPPLIERS</t>
  </si>
  <si>
    <t>MAJOR BANKS (Branch)</t>
  </si>
  <si>
    <t>III.</t>
  </si>
  <si>
    <t>FACILITIES</t>
  </si>
  <si>
    <t>PREMISES :</t>
  </si>
  <si>
    <t>OWNED</t>
  </si>
  <si>
    <t>RENTED</t>
  </si>
  <si>
    <t>LEASED</t>
  </si>
  <si>
    <t>LANDLORD :</t>
  </si>
  <si>
    <t>RENT :</t>
  </si>
  <si>
    <t>P</t>
  </si>
  <si>
    <t>/mo.</t>
  </si>
  <si>
    <t>PROMPT</t>
  </si>
  <si>
    <t>DELAYED</t>
  </si>
  <si>
    <t>mos.</t>
  </si>
  <si>
    <t>LOCATION :</t>
  </si>
  <si>
    <t>RESIDENTIAL</t>
  </si>
  <si>
    <t>COMMERCIAL</t>
  </si>
  <si>
    <t>INDUSTRIAL</t>
  </si>
  <si>
    <t>CONDITION :</t>
  </si>
  <si>
    <t>GOOD</t>
  </si>
  <si>
    <t>FAIR</t>
  </si>
  <si>
    <t>POOR</t>
  </si>
  <si>
    <t>BRANCHES/AFFILIATES :</t>
  </si>
  <si>
    <t>FIXED ASSETS :</t>
  </si>
  <si>
    <t>LAND</t>
  </si>
  <si>
    <t>BUILDINGS</t>
  </si>
  <si>
    <t>MACHINERIES</t>
  </si>
  <si>
    <t>TRANS. EQPT.</t>
  </si>
  <si>
    <t>FIXTURES :</t>
  </si>
  <si>
    <t>TABLES</t>
  </si>
  <si>
    <t>CALCULATORS</t>
  </si>
  <si>
    <t>TYPEWRITTERS</t>
  </si>
  <si>
    <t>AIRCON</t>
  </si>
  <si>
    <t>COMPUTERS</t>
  </si>
  <si>
    <t>FILING CABINET</t>
  </si>
  <si>
    <t>IV.</t>
  </si>
  <si>
    <t>OBSERVATION</t>
  </si>
  <si>
    <t>BUSINESS ACTIVITY :</t>
  </si>
  <si>
    <t>BRISK</t>
  </si>
  <si>
    <t>NO ACTIVITY</t>
  </si>
  <si>
    <t>UNSEEN</t>
  </si>
  <si>
    <t>SALEABLE</t>
  </si>
  <si>
    <t>SLOW MOVING</t>
  </si>
  <si>
    <t>HIGH</t>
  </si>
  <si>
    <t>ADEQUATE</t>
  </si>
  <si>
    <t>LOW</t>
  </si>
  <si>
    <t>MANAGEMENT :</t>
  </si>
  <si>
    <t>COMPETENT</t>
  </si>
  <si>
    <t>CREDIT REPUTATION :</t>
  </si>
  <si>
    <t>ADDITIONAL REMARKS  :</t>
  </si>
  <si>
    <r>
      <t xml:space="preserve">REPORT BY:   </t>
    </r>
    <r>
      <rPr>
        <b/>
        <sz val="12"/>
        <rFont val="Arial"/>
        <family val="2"/>
      </rPr>
      <t xml:space="preserve"> </t>
    </r>
    <r>
      <rPr>
        <b/>
        <sz val="13"/>
        <rFont val="Arial"/>
        <family val="2"/>
      </rPr>
      <t>COMPREHENSIVE CREDIT SERVICES, INC.</t>
    </r>
  </si>
  <si>
    <t>Prepared By :</t>
  </si>
  <si>
    <t>Written  By :</t>
  </si>
  <si>
    <t>Approved  By :</t>
  </si>
  <si>
    <t>CI - Appraiser</t>
  </si>
  <si>
    <t>DESIGNATION:</t>
  </si>
  <si>
    <t>SECTION / CLUSTER HEAD</t>
  </si>
  <si>
    <t>Encoded by:</t>
  </si>
  <si>
    <t>Page 2</t>
  </si>
  <si>
    <t>BVR continuation FAO:</t>
  </si>
  <si>
    <t>DATA FROM ACTUAL VISIT</t>
  </si>
  <si>
    <t>Meralco bill                                  (as presented)</t>
  </si>
  <si>
    <t>Under clients' name</t>
  </si>
  <si>
    <t>NOT under clients' name</t>
  </si>
  <si>
    <t>Not available</t>
  </si>
  <si>
    <t>REMARKS</t>
  </si>
  <si>
    <t>OWNERSHIP</t>
  </si>
  <si>
    <t>SUBJECT</t>
  </si>
  <si>
    <t xml:space="preserve">                              BUSINESS</t>
  </si>
  <si>
    <t>Informants Name</t>
  </si>
  <si>
    <t>Owner</t>
  </si>
  <si>
    <t>NOT Owner</t>
  </si>
  <si>
    <t>unkown</t>
  </si>
  <si>
    <t>exists</t>
  </si>
  <si>
    <t>operational</t>
  </si>
  <si>
    <t>NOT exist at address</t>
  </si>
  <si>
    <t>Registered at barangay</t>
  </si>
  <si>
    <t>GENERAL LOCATION AND DESCRIPTION OF RESIDENCE</t>
  </si>
  <si>
    <t>DILCO</t>
  </si>
  <si>
    <t>POLCO</t>
  </si>
  <si>
    <t>House / Building color :</t>
  </si>
  <si>
    <t>No. of Levels / floors :</t>
  </si>
  <si>
    <t>Notable landmark :</t>
  </si>
  <si>
    <t>Gate color :</t>
  </si>
  <si>
    <t>Fence color :</t>
  </si>
  <si>
    <t>General Condition :</t>
  </si>
  <si>
    <t>Nearby Corner :</t>
  </si>
  <si>
    <t>SIGNAGE:</t>
  </si>
  <si>
    <t>General location</t>
  </si>
  <si>
    <t>Main street</t>
  </si>
  <si>
    <t>Side street</t>
  </si>
  <si>
    <t>Eskienita</t>
  </si>
  <si>
    <t xml:space="preserve">Business is located at                              </t>
  </si>
  <si>
    <t>floor</t>
  </si>
  <si>
    <t xml:space="preserve">  LOT AREA:</t>
  </si>
  <si>
    <t xml:space="preserve">  FLOOR AREA:</t>
  </si>
  <si>
    <t xml:space="preserve">SQ. METERS  </t>
  </si>
  <si>
    <t xml:space="preserve">BUSINESS OPERATING TIME:  </t>
  </si>
  <si>
    <t xml:space="preserve">DAILY  </t>
  </si>
  <si>
    <t>THROUGH</t>
  </si>
  <si>
    <t>FROM</t>
  </si>
  <si>
    <t>TO</t>
  </si>
  <si>
    <t>Including holidays</t>
  </si>
  <si>
    <t>Except Holidays</t>
  </si>
  <si>
    <t>INCORPORATORS OF CORPORATION</t>
  </si>
  <si>
    <t>SAMPLE PRODUCTS</t>
  </si>
  <si>
    <t>NAME</t>
  </si>
  <si>
    <t>POSITION</t>
  </si>
  <si>
    <t>PRODUCT</t>
  </si>
  <si>
    <t>QUANTITY</t>
  </si>
  <si>
    <t>PRICE in PHP</t>
  </si>
  <si>
    <t xml:space="preserve">AVERAGE GROSS / NET INCOME (as declared)  </t>
  </si>
  <si>
    <t>EMPLOYEES / CUSTOMERS SEEN BY CI</t>
  </si>
  <si>
    <t>INFORMANT'S NAME</t>
  </si>
  <si>
    <t>AVERAGE GROSS MONTHLY INCOME</t>
  </si>
  <si>
    <t>AVERAGE NET MONTHLY INCOME</t>
  </si>
  <si>
    <t xml:space="preserve">CUSTOMERS SEEN:  </t>
  </si>
  <si>
    <t>COMPETITORS IN THE AREA:</t>
  </si>
  <si>
    <t>ESTIMATED INVENTORY SEEN:</t>
  </si>
  <si>
    <t>EMPLOYEES SEEN:</t>
  </si>
  <si>
    <t xml:space="preserve">    WITH UNIFORM</t>
  </si>
  <si>
    <t>CONTACT NUMBERS</t>
  </si>
  <si>
    <t>BARANGAY NAME and TELEPHONE NUMBER FROM FIELD VISIT:</t>
  </si>
  <si>
    <t>HOA NAME and TELEPHONE NUMBER FROM FIELD VISIT:</t>
  </si>
  <si>
    <t>WITH ID</t>
  </si>
  <si>
    <t>WITHOUT ID</t>
  </si>
  <si>
    <t>BRIEF DESCRIPTION OF BUSINESS PROCESS AND OTHER REMARKS:</t>
  </si>
  <si>
    <t>DATA FROM ON-LINE CHECKING</t>
  </si>
  <si>
    <t>BUSINESS NAME</t>
  </si>
  <si>
    <t>LOCATION</t>
  </si>
  <si>
    <t>REGISTERED WITH DTI</t>
  </si>
  <si>
    <t>BUSINESS SCOPE</t>
  </si>
  <si>
    <t>REGISTERED WITH SEC</t>
  </si>
  <si>
    <t>NO MATCHING RECORDS</t>
  </si>
  <si>
    <t>REGISTERED</t>
  </si>
  <si>
    <t>NO REGISTERED COMPANY THAT MATCHED QUERY</t>
  </si>
  <si>
    <t>NO DATA FOUND ONLINE</t>
  </si>
  <si>
    <t>N/P</t>
  </si>
  <si>
    <t>SEC NOT AVAILABLE</t>
  </si>
  <si>
    <t>Date and Time of Ci Visit:</t>
  </si>
  <si>
    <t>Ñ</t>
  </si>
  <si>
    <t xml:space="preserve">FAIR                       </t>
  </si>
  <si>
    <t xml:space="preserve">FAIR                     </t>
  </si>
  <si>
    <t>Page 3</t>
  </si>
  <si>
    <r>
      <rPr>
        <b/>
        <sz val="8"/>
        <rFont val="Calibri"/>
        <family val="2"/>
      </rPr>
      <t>NP</t>
    </r>
    <r>
      <rPr>
        <sz val="8"/>
        <rFont val="Calibri"/>
        <family val="2"/>
      </rPr>
      <t xml:space="preserve"> - NOT PROVIDED BUSINESS OPERATING TIME</t>
    </r>
  </si>
  <si>
    <t>Single</t>
  </si>
  <si>
    <t>Residential</t>
  </si>
  <si>
    <t>Well-Known - Good</t>
  </si>
  <si>
    <t>Owned</t>
  </si>
  <si>
    <t>Accessible to cars</t>
  </si>
  <si>
    <t>Post Graduate</t>
  </si>
  <si>
    <t>Personal</t>
  </si>
  <si>
    <t>Seen</t>
  </si>
  <si>
    <t>With</t>
  </si>
  <si>
    <t>Garage</t>
  </si>
  <si>
    <t>High</t>
  </si>
  <si>
    <t>Mansion</t>
  </si>
  <si>
    <t>Concrete</t>
  </si>
  <si>
    <t>Very Good</t>
  </si>
  <si>
    <t>Accessible to vehicles</t>
  </si>
  <si>
    <t>Married</t>
  </si>
  <si>
    <t>Subdivision</t>
  </si>
  <si>
    <t>Known - Good</t>
  </si>
  <si>
    <t>Owned-Mortgaged</t>
  </si>
  <si>
    <t>Motorcycle Only</t>
  </si>
  <si>
    <t>College Graduate</t>
  </si>
  <si>
    <t>Business</t>
  </si>
  <si>
    <t>Not Seen</t>
  </si>
  <si>
    <t>Without</t>
  </si>
  <si>
    <t>Street</t>
  </si>
  <si>
    <t>Low</t>
  </si>
  <si>
    <t>1 Storey</t>
  </si>
  <si>
    <t>Semi-Concrete</t>
  </si>
  <si>
    <t>Good</t>
  </si>
  <si>
    <t>Not Accessible to Vehicles</t>
  </si>
  <si>
    <t>Widow/er</t>
  </si>
  <si>
    <t>Government Project</t>
  </si>
  <si>
    <t>Unknown</t>
  </si>
  <si>
    <t>Rented</t>
  </si>
  <si>
    <t>Not accessible</t>
  </si>
  <si>
    <t>College Level</t>
  </si>
  <si>
    <t>Middle</t>
  </si>
  <si>
    <t>2 Storey</t>
  </si>
  <si>
    <t>Wooden</t>
  </si>
  <si>
    <t>Fair</t>
  </si>
  <si>
    <t>Separated</t>
  </si>
  <si>
    <t>Slum Area</t>
  </si>
  <si>
    <t>Well-Known - Bad</t>
  </si>
  <si>
    <t>Used Free - Living w/ Parents</t>
  </si>
  <si>
    <t>Diploma/Vocational</t>
  </si>
  <si>
    <t>Mixed</t>
  </si>
  <si>
    <t>Multi Storey</t>
  </si>
  <si>
    <t>Poor</t>
  </si>
  <si>
    <t>Other</t>
  </si>
  <si>
    <t>Agricultural</t>
  </si>
  <si>
    <t>Known - Bad</t>
  </si>
  <si>
    <t>Used Free - Living w/ Relatives</t>
  </si>
  <si>
    <t>High School Graduate</t>
  </si>
  <si>
    <t>Split Level</t>
  </si>
  <si>
    <t>Industrial</t>
  </si>
  <si>
    <t>Bungalow</t>
  </si>
  <si>
    <t>Building</t>
  </si>
  <si>
    <t>Not Provided</t>
  </si>
  <si>
    <t>Townhouse</t>
  </si>
  <si>
    <t>Registered</t>
  </si>
  <si>
    <t>Duplex</t>
  </si>
  <si>
    <t>Not Registered</t>
  </si>
  <si>
    <t>Apartment</t>
  </si>
  <si>
    <t>Row House</t>
  </si>
  <si>
    <t>Main Borrower</t>
  </si>
  <si>
    <t>Condominium</t>
  </si>
  <si>
    <t>Co-Maker</t>
  </si>
  <si>
    <t>Chairman</t>
  </si>
  <si>
    <t>Director</t>
  </si>
  <si>
    <t>President</t>
  </si>
  <si>
    <t>Vice President</t>
  </si>
  <si>
    <t>Yes</t>
  </si>
  <si>
    <t>Not Verified</t>
  </si>
  <si>
    <t>WITHOUT         UNIFORM</t>
  </si>
  <si>
    <t>Barangay</t>
  </si>
  <si>
    <t>Neighbor 1</t>
  </si>
  <si>
    <t>Neighbor 2</t>
  </si>
  <si>
    <t>Neighbor 3</t>
  </si>
  <si>
    <t>EXISTING / OPERATIONAL</t>
  </si>
  <si>
    <t>KNOWN / UNKNOWN</t>
  </si>
  <si>
    <t>KNOWN SUBJECT / BUSINESS</t>
  </si>
  <si>
    <t>K SUB BUT UK BUS</t>
  </si>
  <si>
    <t>UK SUB BUT K BUS</t>
  </si>
  <si>
    <t>UK SUB / BUS</t>
  </si>
  <si>
    <t>NB2 / NB3</t>
  </si>
  <si>
    <t>NB1 / NB2</t>
  </si>
  <si>
    <t>SUB / NB1</t>
  </si>
  <si>
    <t>NB3 / BRGY</t>
  </si>
  <si>
    <t>BRGY / NONE</t>
  </si>
  <si>
    <t>Subject</t>
  </si>
  <si>
    <t>LABEL||pt=A:1||val=BV REPORT</t>
  </si>
  <si>
    <t>LABEL||pt=A:3||val=SUBJECT NAME</t>
  </si>
  <si>
    <t>LABEL||pt=A:4||val=LAST</t>
  </si>
  <si>
    <t>LABEL||pt=A:5||val=FIRST</t>
  </si>
  <si>
    <t>LABEL||pt=A:6||val=MIDDLE</t>
  </si>
  <si>
    <t>LABEL||pt=A:7||val=BUSINESS NAME</t>
  </si>
  <si>
    <t>LABEL||pt=A:8||val=BUSINESS ADDRESS</t>
  </si>
  <si>
    <t>LABEL||pt=A:9||val=REQUESTED BY</t>
  </si>
  <si>
    <t>LABEL||pt=A:10||val=REQUESTOR</t>
  </si>
  <si>
    <t>LABEL||pt=A:11||val=DATE REQUESTED</t>
  </si>
  <si>
    <t>LABEL||pt=D:11||val=LOAN TYPE</t>
  </si>
  <si>
    <t>LABEL||pt=A:12||val=BARANGAY INTERVIEW</t>
  </si>
  <si>
    <t>INPUT||pt=A:1||val=</t>
  </si>
  <si>
    <t>INPUT||pt=B:4||val=</t>
  </si>
  <si>
    <t>INPUT||pt=B:5||val=</t>
  </si>
  <si>
    <t>INPUT||pt=B:6||val=</t>
  </si>
  <si>
    <t>INPUT||pt=C:7||val=</t>
  </si>
  <si>
    <t>INPUT||pt=C:8||val=</t>
  </si>
  <si>
    <t>INPUT||pt=B:10||val=</t>
  </si>
  <si>
    <t>INPUT||pt=B:11||val=</t>
  </si>
  <si>
    <t>LABEL||pt=A:13||val=FIELD VISIT</t>
  </si>
  <si>
    <t>BLANK||pt=F:13||val=</t>
  </si>
  <si>
    <t>BLANK||pt=F:14||val=</t>
  </si>
  <si>
    <t>LABEL||pt=A:14||val=BUSINESS REGISTRATION</t>
  </si>
  <si>
    <t>LABEL||pt=A:15||val=YEARS OF OPERATION</t>
  </si>
  <si>
    <t>INPUT||pt=C:15||val=</t>
  </si>
  <si>
    <t>LABEL||pt=D:15||val=YEARS</t>
  </si>
  <si>
    <t>INPUT||pt=E:15||val=</t>
  </si>
  <si>
    <t>LABEL||pt=F:15||val=MONTHS</t>
  </si>
  <si>
    <t>LABEL||pt=A:16||val=SUBJECT OWNERSHIP</t>
  </si>
  <si>
    <t>BLANK||pt=E:16||val=</t>
  </si>
  <si>
    <t>BLANK||pt=E:17||val=</t>
  </si>
  <si>
    <t>LABEL||pt=A:17||val=SUBJECT REPUTATION</t>
  </si>
  <si>
    <t>LABEL||pt=A:18||val=BUSINESS EXISTENCE</t>
  </si>
  <si>
    <t>LABEL||pt=A:19||val=INFORMANT NAME</t>
  </si>
  <si>
    <t>LABEL||pt=A:20||val=INFORMANT POSITION</t>
  </si>
  <si>
    <t>BLANK||pt=F:18||val=</t>
  </si>
  <si>
    <t>INPUT||pt=C:19||val=</t>
  </si>
  <si>
    <t>INPUT||pt=C:20||val=</t>
  </si>
  <si>
    <t>LABEL||pt=D:20||val=BARANGAY NAME</t>
  </si>
  <si>
    <t>INPUT||pt=F:20||val=</t>
  </si>
  <si>
    <t>LABEL||pt=A:21||val=NEIGHBOR 1 INTERVIEW</t>
  </si>
  <si>
    <t>LABEL||pt=A:22||val=BUSINESS EXISTENCE</t>
  </si>
  <si>
    <t>BLANK||pt=F:22||val=</t>
  </si>
  <si>
    <t>LABEL||pt=A:23||val=YEARS OF OPERATION</t>
  </si>
  <si>
    <t>INPUT||pt=C:23||val=</t>
  </si>
  <si>
    <t>LABEL||pt=D:23||val=YEARS</t>
  </si>
  <si>
    <t>INPUT||pt=E:23||val=</t>
  </si>
  <si>
    <t>LABEL||pt=F:23||val=MONTHS</t>
  </si>
  <si>
    <t>LABEL||pt=A:24||val=SUBJECT OWNERSHIP</t>
  </si>
  <si>
    <t>BLANK||pt=E:24||val=</t>
  </si>
  <si>
    <t>BLANK||pt=E:25||val=</t>
  </si>
  <si>
    <t>LABEL||pt=A:25||val=SUBJECT REPUTATION</t>
  </si>
  <si>
    <t>LABEL||pt=A:26||val=BUSINESS ACTIVITY</t>
  </si>
  <si>
    <t>BLANK||pt=D:26||val=</t>
  </si>
  <si>
    <t>LABEL||pt=A:27||val=INFORMANT NAME</t>
  </si>
  <si>
    <t>INPUT||pt=C:27||val=</t>
  </si>
  <si>
    <t>INPUT||pt=C:28||val=</t>
  </si>
  <si>
    <t>LABEL||pt=A:29||val=RELATIONSHIP WITH SUBJECT</t>
  </si>
  <si>
    <t>INPUT||pt=D:29||val=</t>
  </si>
  <si>
    <t>BLANK||pt=F:29||val=</t>
  </si>
  <si>
    <t>LABEL||pt=A:30||val=NEIGHBOR 2 INTERVIEW</t>
  </si>
  <si>
    <t>LABEL||pt=A:31||val=BUSINESS EXISTENCE</t>
  </si>
  <si>
    <t>BLANK||pt=A:1||val=</t>
  </si>
  <si>
    <t>LABEL||pt=A:32||val=YEARS OF OPERATION</t>
  </si>
  <si>
    <t>INPUT||pt=C:32||val=</t>
  </si>
  <si>
    <t>LABEL||pt=D:32||val=YEARS</t>
  </si>
  <si>
    <t>INPUT||pt=E:32||val=</t>
  </si>
  <si>
    <t>LABEL||pt=F:32||val=MONTHS</t>
  </si>
  <si>
    <t>LABEL||pt=A:33||val=SUBJECT OWNERSHIP</t>
  </si>
  <si>
    <t>BLANK||pt=E:33||val=</t>
  </si>
  <si>
    <t>BLANK||pt=E:34||val=</t>
  </si>
  <si>
    <t>LABEL||pt=A:34||val=SUBJECT REPUTATION</t>
  </si>
  <si>
    <t>LABEL||pt=A:35||val=BUSINESS ACTIVITY</t>
  </si>
  <si>
    <t>BLANK||pt=D:35||val=</t>
  </si>
  <si>
    <t>LABEL||pt=A:36||val=INFORMANT NAME</t>
  </si>
  <si>
    <t>INPUT||pt=C:36||val=</t>
  </si>
  <si>
    <t>LABEL||pt=A:37||val=INFORMANT ADDRESS</t>
  </si>
  <si>
    <t>INPUT||pt=C:37||val=</t>
  </si>
  <si>
    <t>LABEL||pt=A:38||val=RELATIONSHIP WITH SUBJECT</t>
  </si>
  <si>
    <t>INPUT||pt=D:38||val=</t>
  </si>
  <si>
    <t>BLANK||pt=F:38||val=</t>
  </si>
  <si>
    <t>LABEL||pt=A:39||val=NEIGHBOR 3 INTERVIEW</t>
  </si>
  <si>
    <t>LABEL||pt=A:40||val=BUSINESS EXISTENCE</t>
  </si>
  <si>
    <t>BLANK||pt=F:40||val=</t>
  </si>
  <si>
    <t>LABEL||pt=A:41||val=YEARS OF OPERATION</t>
  </si>
  <si>
    <t>LABEL||pt=D:41||val=YEARS</t>
  </si>
  <si>
    <t>INPUT||pt=E:41||val=</t>
  </si>
  <si>
    <t>LABEL||pt=F:41||val=MONTHS</t>
  </si>
  <si>
    <t>LABEL||pt=A:42||val=SUBJECT OWNERSHIP</t>
  </si>
  <si>
    <t>BLANK||pt=E:42||val=</t>
  </si>
  <si>
    <t>BLANK||pt=E:43||val=</t>
  </si>
  <si>
    <t>LABEL||pt=A:43||val=SUBJECT REPUTATION</t>
  </si>
  <si>
    <t>LABEL||pt=A:44||val=BUSINESS ACTIVITY</t>
  </si>
  <si>
    <t>BLANK||pt=D:44||val=</t>
  </si>
  <si>
    <t>INPUT||pt=C:45||val=</t>
  </si>
  <si>
    <t>LABEL||pt=A:46||val=INFORMANT ADDRESS</t>
  </si>
  <si>
    <t>INPUT||pt=C:46||val=</t>
  </si>
  <si>
    <t>LABEL||pt=A:47||val=RELATIONSHIP WITH SUBJECT</t>
  </si>
  <si>
    <t>INPUT||pt=D:47||val=</t>
  </si>
  <si>
    <t>BLANK||pt=F:47||val=</t>
  </si>
  <si>
    <t>LABEL||pt=A:48||val=BUSINESS SITE INSPECTION AND INTERVIEW</t>
  </si>
  <si>
    <t>LABEL||pt=A:49||val=FIELD VISIT</t>
  </si>
  <si>
    <t>BLANK||pt=A:49||val=</t>
  </si>
  <si>
    <t>LABEL||pt=A:50||val=INFORMANT NAME</t>
  </si>
  <si>
    <t>INPUT||pt=C:50||val=</t>
  </si>
  <si>
    <t>LABEL||pt=A:51||val=INFORMANT POSITION</t>
  </si>
  <si>
    <t>INPUT||pt=C:51||val=</t>
  </si>
  <si>
    <t>LABEL||pt=A:52||val=SUBJECT OWNERSHIP</t>
  </si>
  <si>
    <t>BLANK||pt=E:52||val=</t>
  </si>
  <si>
    <t>LABEL||pt=A:53||val=SUBJECT POSITION</t>
  </si>
  <si>
    <t>INPUT||pt=C:53||val=</t>
  </si>
  <si>
    <t>BLANK||pt=E:53||val=</t>
  </si>
  <si>
    <t>LABEL||pt=A:54||val=BUSINESS EXISTENCE</t>
  </si>
  <si>
    <t>BLANK||pt=F:54||val=</t>
  </si>
  <si>
    <t>LABEL||pt=A:55||val=YEARS OF OPERATION</t>
  </si>
  <si>
    <t>INPUT||pt=C:55||val=</t>
  </si>
  <si>
    <t>LABEL||pt=D:55||val=YEAR(S)</t>
  </si>
  <si>
    <t>INPUT||pt=E:55||val=</t>
  </si>
  <si>
    <t>LABEL||pt=F:55||val=MONTH(S)</t>
  </si>
  <si>
    <t>LABEL||pt=A:56||val=ORGANIZATION TYPE</t>
  </si>
  <si>
    <t>BLANK||pt=E:56||val=</t>
  </si>
  <si>
    <t>LABEL||pt=A:57||val=BUSINESS TYPE</t>
  </si>
  <si>
    <t>BLANK||pt=E:57||val=</t>
  </si>
  <si>
    <t>LABEL||pt=A:58||val=BUSINESS CONTACT NUMBER</t>
  </si>
  <si>
    <t>INPUT||pt=D:58||val=</t>
  </si>
  <si>
    <t>INPUT||pt=E:58||val=</t>
  </si>
  <si>
    <t>BLANK||pt=F:58||val=</t>
  </si>
  <si>
    <t>LABEL||pt=A:59||val=MAJOR PRODUCTS / SERVICES</t>
  </si>
  <si>
    <t>INPUT||pt=D:59||val=</t>
  </si>
  <si>
    <t>LABEL||pt=A:60||val=DATE ORGANIZED</t>
  </si>
  <si>
    <t>BLANK||pt=F:60||val=</t>
  </si>
  <si>
    <t>LABEL||pt=A:61||val=NUMBER OF EMPLOYEES</t>
  </si>
  <si>
    <t>LABEL||pt=A:62||val=CLAIMED EMPLOYEES</t>
  </si>
  <si>
    <t>INPUT||pt=C:62||val=</t>
  </si>
  <si>
    <t>LABEL||pt=D:62||val=REGULAR</t>
  </si>
  <si>
    <t>INPUT||pt=E:62||val=</t>
  </si>
  <si>
    <t>LABEL||pt=F:62||val=CONTRACTUAL</t>
  </si>
  <si>
    <t>LABEL||pt=A:63||val=SEEN EMPLOYEES</t>
  </si>
  <si>
    <t>INPUT||pt=C:63||val=</t>
  </si>
  <si>
    <t>BLANK||pt=D:63||val=</t>
  </si>
  <si>
    <t>LABEL||pt=A:64||val=CUSTOMERS</t>
  </si>
  <si>
    <t>INPUT||pt=B:64||val=</t>
  </si>
  <si>
    <t>LABEL||pt=C:63||val=COMPETITORS</t>
  </si>
  <si>
    <t>INPUT||pt=D:64||val=</t>
  </si>
  <si>
    <t>LABEL||pt=E:64||val=INVENTORY SEEN</t>
  </si>
  <si>
    <t>INPUT||pt=F:64||val=</t>
  </si>
  <si>
    <t>LABEL||pt=A:65||val=DOCUMENTS</t>
  </si>
  <si>
    <t>LABEL||pt=D:65||val=REGISTRATION NUMBER</t>
  </si>
  <si>
    <t>INPUT||pt=F:65||val=</t>
  </si>
  <si>
    <t>LABEL||pt=A:66||val=INVENTORY</t>
  </si>
  <si>
    <t>LABEL||pt=C:66||val=OPERATING HOURS</t>
  </si>
  <si>
    <t>INPUT||pt=E:66||val=</t>
  </si>
  <si>
    <t>LABEL||pt=A:67||val=NUMBER OF CUSTOMERS SEEN</t>
  </si>
  <si>
    <t>INPUT||pt=D:67||val=</t>
  </si>
  <si>
    <t>LABEL||pt=E:67||val=SIGNAGE</t>
  </si>
  <si>
    <t>LABEL||pt=A:68||val=AVERAGE MONTHLY GROSS INCOME</t>
  </si>
  <si>
    <t>INPUT||pt=D:68||val=</t>
  </si>
  <si>
    <t>LABEL||pt=F:68||val=PHP</t>
  </si>
  <si>
    <t>LABEL||pt=F:69||val=PHP</t>
  </si>
  <si>
    <t>LABEL||pt=A:69||val=AVERAGE MONTHLY NET INCOME</t>
  </si>
  <si>
    <t>INPUT||pt=D:69||val=</t>
  </si>
  <si>
    <t>LABEL||pt=A:70||val=MAIN SUPPLIERS</t>
  </si>
  <si>
    <t>LABEL||pt=A:71||val=NAME OF COMPANY</t>
  </si>
  <si>
    <t>INPUT||pt=C:72||val=</t>
  </si>
  <si>
    <t>INPUT||pt=C:73||val=</t>
  </si>
  <si>
    <t>INPUT||pt=C:71||val=</t>
  </si>
  <si>
    <t>INPUT||pt=D:72||val=</t>
  </si>
  <si>
    <t>BLANK||pt=E:73||val=</t>
  </si>
  <si>
    <t>BLANK||pt=F:73||val=</t>
  </si>
  <si>
    <t>LABEL||pt=A:74||val=NAME OF COMPANY</t>
  </si>
  <si>
    <t>LABEL||pt=A:75||val=CONTACT PERSON</t>
  </si>
  <si>
    <t>LABEL||pt=A:76||val=CONTACT NUMBER(S)</t>
  </si>
  <si>
    <t>LABEL||pt=A:77||val=NAME OF COMPANY</t>
  </si>
  <si>
    <t>LABEL||pt=A:78||val=CONTACT PERSON</t>
  </si>
  <si>
    <t>LABEL||pt=A:79||val=CONTACT NUMBER(S)</t>
  </si>
  <si>
    <t>INPUT||pt=C:74||val=</t>
  </si>
  <si>
    <t>INPUT||pt=C:75||val=</t>
  </si>
  <si>
    <t>INPUT||pt=C:76||val=</t>
  </si>
  <si>
    <t>INPUT||pt=D:76||val=</t>
  </si>
  <si>
    <t>BLANK||pt=E:76||val=</t>
  </si>
  <si>
    <t>BLANK||pt=F:76||val=</t>
  </si>
  <si>
    <t>INPUT||pt=C:77||val=</t>
  </si>
  <si>
    <t>INPUT||pt=C:78||val=</t>
  </si>
  <si>
    <t>INPUT||pt=C:79||val=</t>
  </si>
  <si>
    <t>INPUT||pt=D:79||val=</t>
  </si>
  <si>
    <t>BLANK||pt=E:79||val=</t>
  </si>
  <si>
    <t>BLANK||pt=F:79||val=</t>
  </si>
  <si>
    <t>LABEL||pt=A:80||val=MAIN CLIENTS</t>
  </si>
  <si>
    <t>LABEL||pt=A:81||val=NAME OF COMPANY</t>
  </si>
  <si>
    <t>LABEL||pt=A:82||val=CONTACT PERSON</t>
  </si>
  <si>
    <t>LABEL||pt=A:83||val=CONTACT NUMBER(S)</t>
  </si>
  <si>
    <t>LABEL||pt=A:84||val=NAME OF COMPANY</t>
  </si>
  <si>
    <t>LABEL||pt=A:85||val=CONTACT PERSON</t>
  </si>
  <si>
    <t>LABEL||pt=A:86||val=CONTACT NUMBER(S)</t>
  </si>
  <si>
    <t>LABEL||pt=A:87||val=NAME OF COMPANY</t>
  </si>
  <si>
    <t>LABEL||pt=A:88||val=CONTACT PERSON</t>
  </si>
  <si>
    <t>LABEL||pt=A:89||val=CONTACT NUMBER(S)</t>
  </si>
  <si>
    <t>LABEL||pt=A:90||val=MAJOR BANKS</t>
  </si>
  <si>
    <t>INPUT||pt=C:81||val=</t>
  </si>
  <si>
    <t>INPUT||pt=C:82||val=</t>
  </si>
  <si>
    <t>INPUT||pt=C:83||val=</t>
  </si>
  <si>
    <t>INPUT||pt=D:83||val=</t>
  </si>
  <si>
    <t>BLANK||pt=E:83||val=</t>
  </si>
  <si>
    <t>BLANK||pt=F:83||val=</t>
  </si>
  <si>
    <t>INPUT||pt=C:84||val=</t>
  </si>
  <si>
    <t>INPUT||pt=C:85||val=</t>
  </si>
  <si>
    <t>INPUT||pt=C:86||val=</t>
  </si>
  <si>
    <t>INPUT||pt=D:86||val=</t>
  </si>
  <si>
    <t>BLANK||pt=E:86||val=</t>
  </si>
  <si>
    <t>BLANK||pt=F:86||val=</t>
  </si>
  <si>
    <t>INPUT||pt=C:87||val=</t>
  </si>
  <si>
    <t>INPUT||pt=C:88||val=</t>
  </si>
  <si>
    <t>INPUT||pt=C:89||val=</t>
  </si>
  <si>
    <t>INPUT||pt=D:89||val=</t>
  </si>
  <si>
    <t>BLANK||pt=E:89||val=</t>
  </si>
  <si>
    <t>BLANK||pt=F:89||val=</t>
  </si>
  <si>
    <t>LABEL||pt=A:91||val=NAME OF COMPANY</t>
  </si>
  <si>
    <t>LABEL||pt=A:92||val=CONTACT PERSON</t>
  </si>
  <si>
    <t>LABEL||pt=A:93||val=CONTACT NUMBER(S)</t>
  </si>
  <si>
    <t>LABEL||pt=A:94||val=NAME OF COMPANY</t>
  </si>
  <si>
    <t>LABEL||pt=A:95||val=CONTACT PERSON</t>
  </si>
  <si>
    <t>LABEL||pt=A:96||val=CONTACT NUMBER(S)</t>
  </si>
  <si>
    <t>LABEL||pt=A:97||val=NAME OF COMPANY</t>
  </si>
  <si>
    <t>LABEL||pt=A:98||val=CONTACT PERSON</t>
  </si>
  <si>
    <t>LABEL||pt=A:99||val=CONTACT NUMBER(S)</t>
  </si>
  <si>
    <t>INPUT||pt=C:91||val=</t>
  </si>
  <si>
    <t>INPUT||pt=C:92||val=</t>
  </si>
  <si>
    <t>INPUT||pt=C:93||val=</t>
  </si>
  <si>
    <t>INPUT||pt=D:93||val=</t>
  </si>
  <si>
    <t>BLANK||pt=E:93||val=</t>
  </si>
  <si>
    <t>BLANK||pt=F:93||val=</t>
  </si>
  <si>
    <t>INPUT||pt=C:94||val=</t>
  </si>
  <si>
    <t>INPUT||pt=C:95||val=</t>
  </si>
  <si>
    <t>INPUT||pt=C:96||val=</t>
  </si>
  <si>
    <t>INPUT||pt=D:96||val=</t>
  </si>
  <si>
    <t>BLANK||pt=E:96||val=</t>
  </si>
  <si>
    <t>BLANK||pt=F:96||val=</t>
  </si>
  <si>
    <t>INPUT||pt=C:97||val=</t>
  </si>
  <si>
    <t>INPUT||pt=C:98||val=</t>
  </si>
  <si>
    <t>INPUT||pt=C:99||val=</t>
  </si>
  <si>
    <t>INPUT||pt=D:99||val=</t>
  </si>
  <si>
    <t>BLANK||pt=E:99||val=</t>
  </si>
  <si>
    <t>BLANK||pt=F:99||val=</t>
  </si>
  <si>
    <t>LABEL||pt=A:100||val=PRODUCT SAMPLE PRICE</t>
  </si>
  <si>
    <t>LABEL||pt=A:101||val=PRODUCT NAME</t>
  </si>
  <si>
    <t>LABEL||pt=A:102||val=QUANTITY</t>
  </si>
  <si>
    <t>LABEL||pt=A:103||val=PRODUCT NAME</t>
  </si>
  <si>
    <t>LABEL||pt=A:104||val=QUANTITY</t>
  </si>
  <si>
    <t>LABEL||pt=A:105||val=PRODUCT NAME</t>
  </si>
  <si>
    <t>LABEL||pt=A:106||val=QUANTITY</t>
  </si>
  <si>
    <t>LABEL||pt=A:107||val=PRODUCT NAME</t>
  </si>
  <si>
    <t>LABEL||pt=A:108||val=QUANTITY</t>
  </si>
  <si>
    <t>LABEL||pt=D:102||val=PRICE (PHP)</t>
  </si>
  <si>
    <t>LABEL||pt=F:102||val=PHP</t>
  </si>
  <si>
    <t>LABEL||pt=D:104||val=PRICE (PHP)</t>
  </si>
  <si>
    <t>LABEL||pt=F:104||val=PHP</t>
  </si>
  <si>
    <t>LABEL||pt=D:106||val=PRICE (PHP)</t>
  </si>
  <si>
    <t>LABEL||pt=F:106||val=PHP</t>
  </si>
  <si>
    <t>LABEL||pt=D:108||val=</t>
  </si>
  <si>
    <t>LABEL||pt=F:108||val=PHP</t>
  </si>
  <si>
    <t>LABEL||pt=A:109||val=FACILITIES</t>
  </si>
  <si>
    <t>INPUT||pt=C:101||val=</t>
  </si>
  <si>
    <t>INPUT||pt=B:102||val=</t>
  </si>
  <si>
    <t>INPUT||pt=E:102||val=</t>
  </si>
  <si>
    <t>INPUT||pt=C:103||val=</t>
  </si>
  <si>
    <t>INPUT||pt=B:104||val=</t>
  </si>
  <si>
    <t>INPUT||pt=E:104||val=</t>
  </si>
  <si>
    <t>INPUT||pt=C:105||val=</t>
  </si>
  <si>
    <t>INPUT||pt=B:106||val=</t>
  </si>
  <si>
    <t>INPUT||pt=E:106||val=</t>
  </si>
  <si>
    <t>INPUT||pt=C:107||val=</t>
  </si>
  <si>
    <t>INPUT||pt=B:108||val=</t>
  </si>
  <si>
    <t>INPUT||pt=E:108||val=</t>
  </si>
  <si>
    <t>LABEL||pt=A:110||val=BRANCHES/AFFILIATES</t>
  </si>
  <si>
    <t>LABEL||pt=A:111||val=OFFICE/FLOOR AREA</t>
  </si>
  <si>
    <t>LABEL||pt=D:111||val=SQM</t>
  </si>
  <si>
    <t>LABEL||pt=A:112||val=LOT AREA</t>
  </si>
  <si>
    <t>LABEL||pt=C:112||val=SQM</t>
  </si>
  <si>
    <t>BLANK||pt=D:112||val=</t>
  </si>
  <si>
    <t>LABEL||pt=A:112||val=LOCATION</t>
  </si>
  <si>
    <t>LABEL||pt=A:113||val=GENERAL CONDITION</t>
  </si>
  <si>
    <t>BLANK||pt=E:113||val=</t>
  </si>
  <si>
    <t>LABEL||pt=A:114||val=BUSINESS LOCATION OWNERSHIP</t>
  </si>
  <si>
    <t>BLANK||pt=E:114||val=</t>
  </si>
  <si>
    <t>BLANK||pt=E:115||val=</t>
  </si>
  <si>
    <t>LABEL||pt=A:115||val=MONTHLY RENTAL</t>
  </si>
  <si>
    <t>LABEL||pt=A:116||val=NAME OF LANDLORD</t>
  </si>
  <si>
    <t>INPUT||pt=C:115||val=</t>
  </si>
  <si>
    <t>INPUT||pt=C:116||val=</t>
  </si>
  <si>
    <t>LABEL||pt=A:117||val=PAYMENT STATUS</t>
  </si>
  <si>
    <t>BLANK||pt=D:117||val=</t>
  </si>
  <si>
    <t>INPUT||pt=D:117||val=</t>
  </si>
  <si>
    <t>LABEL||pt=F:117||val=MONTH(S)</t>
  </si>
  <si>
    <t>LABEL||pt=A:118||val=HOUSE / BUILDING COLOR</t>
  </si>
  <si>
    <t>INPUT||pt=C:118||val=</t>
  </si>
  <si>
    <t>LABEL||pt=D:118||val=FENCE</t>
  </si>
  <si>
    <t>INPUT||pt=E:118||val=</t>
  </si>
  <si>
    <t>INPUT||pt=E:119||val=</t>
  </si>
  <si>
    <t>LABEL||pt=A:119||val=NUMBER OF FLOORS</t>
  </si>
  <si>
    <t>INPUT||pt=C:119||val=</t>
  </si>
  <si>
    <t>LABEL||pt=D:119||val=GATE</t>
  </si>
  <si>
    <t>LABEL||pt=A:120||val=CORNER</t>
  </si>
  <si>
    <t>INPUT||pt=B:120||val=</t>
  </si>
  <si>
    <t>LABEL||pt=D:120||val=LANDMARK</t>
  </si>
  <si>
    <t>INPUT||pt=E:120||val=</t>
  </si>
  <si>
    <t>LABEL||pt=A:121||val=GENERAL LOCATION</t>
  </si>
  <si>
    <t>LABEL||pt=D:121||val=BUSINESS LOCATED AT</t>
  </si>
  <si>
    <t>INPUT||pt=F:121||val=</t>
  </si>
  <si>
    <t>LABEL||pt=A:122||val=FIXED ASSETS</t>
  </si>
  <si>
    <t>LABEL||pt=A:123||val=LAND</t>
  </si>
  <si>
    <t>LABEL||pt=D:123||val=MACHINERIES</t>
  </si>
  <si>
    <t>LABEL||pt=A:124||val=BUILDING</t>
  </si>
  <si>
    <t>LABEL||pt=D:124||val=TRANSPORTATION EQUIPMENTS</t>
  </si>
  <si>
    <t>LABEL||pt=A:125||val=FIXTURES</t>
  </si>
  <si>
    <t>LABEL||pt=A:126||val=TABLE</t>
  </si>
  <si>
    <t>LABEL||pt=D:126||val=CALCULATORS</t>
  </si>
  <si>
    <t>LABEL||pt=A:127||val=AIRCON</t>
  </si>
  <si>
    <t>LABEL||pt=D:127||val=TYPEWRITERS</t>
  </si>
  <si>
    <t>LABEL||pt=A:128||val=COMPUTERS</t>
  </si>
  <si>
    <t>LABEL||pt=D:128||val=FILING CABINETS</t>
  </si>
  <si>
    <t>LABEL||pt=A:129||val=OTHERS</t>
  </si>
  <si>
    <t>INPUT||pt=C:129||val=</t>
  </si>
  <si>
    <t>LABEL||pt=A:130||val=VEHICLES USED FOR BUSINESS</t>
  </si>
  <si>
    <t>LABEL||pt=A:131||val=TYPE</t>
  </si>
  <si>
    <t>INPUT||pt=B:131||val=</t>
  </si>
  <si>
    <t>LABEL||pt=D:131||val=MAKE YEAR/MODEL</t>
  </si>
  <si>
    <t>INPUT||pt=F:131||val=</t>
  </si>
  <si>
    <t>LABEL||pt=A:132||val=PLATE/CONDUCTION #</t>
  </si>
  <si>
    <t>INPUT||pt=C:132||val=</t>
  </si>
  <si>
    <t>LABEL||pt=D:132||val=MONTHLY AMORT.</t>
  </si>
  <si>
    <t>INPUT||pt=F:132||val=</t>
  </si>
  <si>
    <t>LABEL||pt=A:133||val=MORTGAGED TO</t>
  </si>
  <si>
    <t>INPUT||pt=C:133||val=</t>
  </si>
  <si>
    <t>LABEL||pt=A:134||val=VISIBILITY</t>
  </si>
  <si>
    <t>BLANK||pt=C:134||val=</t>
  </si>
  <si>
    <t>LABEL||pt=A:135||val=TYPE</t>
  </si>
  <si>
    <t>INPUT||pt=B:135||val=</t>
  </si>
  <si>
    <t>LABEL||pt=D:135||val=MAKE YEAR/MODEL</t>
  </si>
  <si>
    <t>INPUT||pt=F:135||val=</t>
  </si>
  <si>
    <t>LABEL||pt=A:136||val=PLATE/CONDUCTION #</t>
  </si>
  <si>
    <t>INPUT||pt=C:136||val=</t>
  </si>
  <si>
    <t>LABEL||pt=D:136||val=MONTHLY AMORT.</t>
  </si>
  <si>
    <t>INPUT||pt=F:136||val=</t>
  </si>
  <si>
    <t>LABEL||pt=A:137||val=MORTGAGED TO</t>
  </si>
  <si>
    <t>INPUT||pt=C:137||val=</t>
  </si>
  <si>
    <t>LABEL||pt=A:138||val=VISIBILITY</t>
  </si>
  <si>
    <t>BLANK||pt=C:138||val=</t>
  </si>
  <si>
    <t>LABEL||pt=A:139||val=TYPE</t>
  </si>
  <si>
    <t>INPUT||pt=B:139||val=</t>
  </si>
  <si>
    <t>LABEL||pt=D:139||val=MAKE YEAR/MODEL</t>
  </si>
  <si>
    <t>INPUT||pt=F:139||val=</t>
  </si>
  <si>
    <t>LABEL||pt=A:140||val=PLATE/CONDUCTION #</t>
  </si>
  <si>
    <t>INPUT||pt=C:140||val=</t>
  </si>
  <si>
    <t>LABEL||pt=D:140||val=MONTHLY AMORT.</t>
  </si>
  <si>
    <t>INPUT||pt=F:140||val=</t>
  </si>
  <si>
    <t>LABEL||pt=A:141||val=MORTGAGED TO</t>
  </si>
  <si>
    <t>INPUT||pt=C:141||val=</t>
  </si>
  <si>
    <t>LABEL||pt=A:142||val=VISIBILITY</t>
  </si>
  <si>
    <t>BLANK||pt=C:142||val=</t>
  </si>
  <si>
    <t>LABEL||pt=A:143||val=TYPE</t>
  </si>
  <si>
    <t>INPUT||pt=B:143||val=</t>
  </si>
  <si>
    <t>LABEL||pt=D:143||val=MAKE YEAR/MODEL</t>
  </si>
  <si>
    <t>INPUT||pt=F:143||val=</t>
  </si>
  <si>
    <t>LABEL||pt=A:144||val=PLATE/CONDUCTION #</t>
  </si>
  <si>
    <t>INPUT||pt=C:144||val=</t>
  </si>
  <si>
    <t>LABEL||pt=D:144||val=MONTHLY AMORT.</t>
  </si>
  <si>
    <t>INPUT||pt=F:144||val=</t>
  </si>
  <si>
    <t>LABEL||pt=A:145||val=MORTGAGED TO</t>
  </si>
  <si>
    <t>INPUT||pt=C:145||val=</t>
  </si>
  <si>
    <t>LABEL||pt=A:146||val=VISIBILITY</t>
  </si>
  <si>
    <t>BLANK||pt=C:146||val=</t>
  </si>
  <si>
    <t>LABEL||pt=A:147||val=OBSERVATION</t>
  </si>
  <si>
    <t>LABEL||pt=A:148||val=BUSINESS ACTIVITY</t>
  </si>
  <si>
    <t>LABEL||pt=D:148||val=INVENTORY</t>
  </si>
  <si>
    <t>LABEL||pt=A:149||val=LOCATION</t>
  </si>
  <si>
    <t>LABEL||pt=D:149||val=MANAGEMENT</t>
  </si>
  <si>
    <t>LABEL||pt=A:150||val=PRODUCT</t>
  </si>
  <si>
    <t>LABEL||pt=A:150||val=CREDIT REPUTATION</t>
  </si>
  <si>
    <t>LABEL||pt=A:151||val=REMARKS</t>
  </si>
  <si>
    <t>INPUT||pt=B:151||val=</t>
  </si>
  <si>
    <t>LABEL||pt=A:155||val=CI INFORMATION</t>
  </si>
  <si>
    <t>LABEL||pt=A:156||val=CI NAME</t>
  </si>
  <si>
    <t>INPUT||pt=B:156||val=</t>
  </si>
  <si>
    <t>LABEL||pt=A:157||val=DATE OF VISIT</t>
  </si>
  <si>
    <t>INPUT||pt=B:157||val=</t>
  </si>
  <si>
    <t>LABEL||pt=D:157||val=TIME OF VISIT</t>
  </si>
  <si>
    <t>INPUT||pt=E:157||val=</t>
  </si>
  <si>
    <t>SELECT||pt=E:11||val=Small Business Loan</t>
  </si>
  <si>
    <t>SELECT||pt=E:11||val=Personal Loan</t>
  </si>
  <si>
    <t>SELECT||pt=E:11||val=Auto Loan</t>
  </si>
  <si>
    <t>SELECT||pt=E:11||val=Real Estate Loan</t>
  </si>
  <si>
    <t>SELECT||pt=C:13||val=OPEN DURING VISIT</t>
  </si>
  <si>
    <t>SELECT||pt=C:13||val=CLOSED DURING VISIT</t>
  </si>
  <si>
    <t>SELECT||pt=D:14||val=Registered</t>
  </si>
  <si>
    <t>SELECT||pt=D:14||val=Not Registered</t>
  </si>
  <si>
    <t>SELECT||pt=C:16||val=Confirmed Owner</t>
  </si>
  <si>
    <t>SELECT||pt=C:16||val=Confirmed Not Owner</t>
  </si>
  <si>
    <t>SELECT||pt=C:16||val=Unknown</t>
  </si>
  <si>
    <t>SELECT||pt=C:17||val=Well-Known - Good</t>
  </si>
  <si>
    <t>SELECT||pt=C:17||val=Known - Good</t>
  </si>
  <si>
    <t>SELECT||pt=C:17||val=Unknown</t>
  </si>
  <si>
    <t>SELECT||pt=C:17||val=Well-Known - Bad</t>
  </si>
  <si>
    <t>SELECT||pt=C:17||val=Known - Bad</t>
  </si>
  <si>
    <t>SELECT||pt=C:18||val=Existing and Operational</t>
  </si>
  <si>
    <t>SELECT||pt=C:18||val=Existing but Not Operational</t>
  </si>
  <si>
    <t>SELECT||pt=C:18||val=Not Existing at the Address</t>
  </si>
  <si>
    <t>SELECT||pt=C:18||val=Moved Out</t>
  </si>
  <si>
    <t>SELECT||pt=C:18||val=Unknown</t>
  </si>
  <si>
    <t>SELECT||pt=C:22||val=Existing and Operational</t>
  </si>
  <si>
    <t>SELECT||pt=C:22||val=Existing but Not Operational</t>
  </si>
  <si>
    <t>SELECT||pt=C:22||val=Not Existing at the Address</t>
  </si>
  <si>
    <t>SELECT||pt=C:22||val=Moved Out</t>
  </si>
  <si>
    <t>SELECT||pt=C:22||val=Unknown</t>
  </si>
  <si>
    <t>SELECT||pt=C:24||val=Confirmed Owner</t>
  </si>
  <si>
    <t>SELECT||pt=C:24||val=Confirmed Not Owner</t>
  </si>
  <si>
    <t>SELECT||pt=C:24||val=Unknown</t>
  </si>
  <si>
    <t>SELECT||pt=C:25||val=Well-Known - Good</t>
  </si>
  <si>
    <t>SELECT||pt=C:25||val=Known - Good</t>
  </si>
  <si>
    <t>SELECT||pt=C:25||val=Unknown</t>
  </si>
  <si>
    <t>SELECT||pt=C:25||val=Well-Known - Bad</t>
  </si>
  <si>
    <t>SELECT||pt=C:25||val=Known - Bad</t>
  </si>
  <si>
    <t>SELECT||pt=C:26||val=Brisk</t>
  </si>
  <si>
    <t>SELECT||pt=C:26||val=Fair</t>
  </si>
  <si>
    <t>SELECT||pt=C:26||val=Slow</t>
  </si>
  <si>
    <t>SELECT||pt=C:31||val=Existing and Operational</t>
  </si>
  <si>
    <t>SELECT||pt=C:31||val=Existing but Not Operational</t>
  </si>
  <si>
    <t>SELECT||pt=C:31||val=Not Existing at the Address</t>
  </si>
  <si>
    <t>SELECT||pt=C:31||val=Moved Out</t>
  </si>
  <si>
    <t>SELECT||pt=C:31||val=Unknown</t>
  </si>
  <si>
    <t>SELECT||pt=C:33||val=Confirmed Owner</t>
  </si>
  <si>
    <t>SELECT||pt=C:33||val=Confirmed Not Owner</t>
  </si>
  <si>
    <t>SELECT||pt=C:33||val=Unknown</t>
  </si>
  <si>
    <t>SELECT||pt=C:34||val=Well-Known - Good</t>
  </si>
  <si>
    <t>SELECT||pt=C:34||val=Known - Good</t>
  </si>
  <si>
    <t>SELECT||pt=C:34||val=Unknown</t>
  </si>
  <si>
    <t>SELECT||pt=C:34||val=Well-Known - Bad</t>
  </si>
  <si>
    <t>SELECT||pt=C:34||val=Known - Bad</t>
  </si>
  <si>
    <t>SELECT||pt=C:35||val=Brisk</t>
  </si>
  <si>
    <t>SELECT||pt=C:35||val=Fair</t>
  </si>
  <si>
    <t>SELECT||pt=C:35||val=Slow</t>
  </si>
  <si>
    <t>SELECT||pt=C:40||val=Existing and Operational</t>
  </si>
  <si>
    <t>SELECT||pt=C:40||val=Existing but Not Operational</t>
  </si>
  <si>
    <t>SELECT||pt=C:40||val=Not Existing at the Address</t>
  </si>
  <si>
    <t>SELECT||pt=C:40||val=Moved Out</t>
  </si>
  <si>
    <t>SELECT||pt=C:40||val=Unknown</t>
  </si>
  <si>
    <t>SELECT||pt=C:42||val=Confirmed Owner</t>
  </si>
  <si>
    <t>SELECT||pt=C:42||val=Confirmed Not Owner</t>
  </si>
  <si>
    <t>SELECT||pt=C:42||val=Unknown</t>
  </si>
  <si>
    <t>SELECT||pt=C:43||val=Well-Known - Good</t>
  </si>
  <si>
    <t>SELECT||pt=C:43||val=Known - Good</t>
  </si>
  <si>
    <t>SELECT||pt=C:43||val=Unknown</t>
  </si>
  <si>
    <t>SELECT||pt=C:43||val=Well-Known - Bad</t>
  </si>
  <si>
    <t>SELECT||pt=C:43||val=Known - Bad</t>
  </si>
  <si>
    <t>SELECT||pt=C:44||val=Brisk</t>
  </si>
  <si>
    <t>SELECT||pt=C:44||val=Slow</t>
  </si>
  <si>
    <t>SELECT||pt=C:44||val=Fair</t>
  </si>
  <si>
    <t>SELECT||pt=C:49||val=SUBJECT WAS AROUND DURING VISIT</t>
  </si>
  <si>
    <t>SELECT||pt=C:49||val=SUBJECT WAS NOT AROUND DURING VISIT</t>
  </si>
  <si>
    <t>SELECT||pt=C:52||val=Owner</t>
  </si>
  <si>
    <t>SELECT||pt=C:52||val=Partner</t>
  </si>
  <si>
    <t>SELECT||pt=C:52||val=Incorporator</t>
  </si>
  <si>
    <t>SELECT||pt=C:52||val=Not Owned</t>
  </si>
  <si>
    <t>SELECT||pt=C:52||val=Not Verified</t>
  </si>
  <si>
    <t>SELECT||pt=C:54||val=Existing and Operational</t>
  </si>
  <si>
    <t>SELECT||pt=C:54||val=Existing but Not Operational</t>
  </si>
  <si>
    <t>SELECT||pt=C:54||val=Not Existing at the Address</t>
  </si>
  <si>
    <t>SELECT||pt=C:54||val=Moved Out</t>
  </si>
  <si>
    <t>SELECT||pt=C:54||val=Unknown</t>
  </si>
  <si>
    <t>SELECT||pt=C:56||val=Single</t>
  </si>
  <si>
    <t>SELECT||pt=C:56||val=Partnership</t>
  </si>
  <si>
    <t>SELECT||pt=C:56||val=Family Business</t>
  </si>
  <si>
    <t>SELECT||pt=C:56||val=Corporation</t>
  </si>
  <si>
    <t>SELECT||pt=C:57||val=Manufacturing</t>
  </si>
  <si>
    <t>SELECT||pt=C:57||val=Trading</t>
  </si>
  <si>
    <t>SELECT||pt=C:57||val=Services</t>
  </si>
  <si>
    <t>SELECT||pt=C:57||val=Others</t>
  </si>
  <si>
    <t>SELECT||pt=C:60||val=1</t>
  </si>
  <si>
    <t>SELECT||pt=C:60||val=2</t>
  </si>
  <si>
    <t>SELECT||pt=C:60||val=3</t>
  </si>
  <si>
    <t>SELECT||pt=C:60||val=4</t>
  </si>
  <si>
    <t>SELECT||pt=C:60||val=5</t>
  </si>
  <si>
    <t>SELECT||pt=C:60||val=6</t>
  </si>
  <si>
    <t>SELECT||pt=C:60||val=7</t>
  </si>
  <si>
    <t>SELECT||pt=C:60||val=8</t>
  </si>
  <si>
    <t>SELECT||pt=C:60||val=9</t>
  </si>
  <si>
    <t>SELECT||pt=C:60||val=10</t>
  </si>
  <si>
    <t>SELECT||pt=C:60||val=11</t>
  </si>
  <si>
    <t>SELECT||pt=C:60||val=12</t>
  </si>
  <si>
    <t>SELECT||pt=D:60||val=1</t>
  </si>
  <si>
    <t>SELECT||pt=D:60||val=2</t>
  </si>
  <si>
    <t>SELECT||pt=D:60||val=3</t>
  </si>
  <si>
    <t>SELECT||pt=D:60||val=4</t>
  </si>
  <si>
    <t>SELECT||pt=D:60||val=5</t>
  </si>
  <si>
    <t>SELECT||pt=D:60||val=6</t>
  </si>
  <si>
    <t>SELECT||pt=D:60||val=7</t>
  </si>
  <si>
    <t>SELECT||pt=D:60||val=8</t>
  </si>
  <si>
    <t>SELECT||pt=D:60||val=9</t>
  </si>
  <si>
    <t>SELECT||pt=D:60||val=10</t>
  </si>
  <si>
    <t>SELECT||pt=D:60||val=11</t>
  </si>
  <si>
    <t>SELECT||pt=D:60||val=12</t>
  </si>
  <si>
    <t>SELECT||pt=D:60||val=13</t>
  </si>
  <si>
    <t>SELECT||pt=D:60||val=14</t>
  </si>
  <si>
    <t>SELECT||pt=D:60||val=15</t>
  </si>
  <si>
    <t>SELECT||pt=D:60||val=16</t>
  </si>
  <si>
    <t>SELECT||pt=D:60||val=17</t>
  </si>
  <si>
    <t>SELECT||pt=D:60||val=18</t>
  </si>
  <si>
    <t>SELECT||pt=D:60||val=19</t>
  </si>
  <si>
    <t>SELECT||pt=D:60||val=20</t>
  </si>
  <si>
    <t>SELECT||pt=D:60||val=21</t>
  </si>
  <si>
    <t>SELECT||pt=D:60||val=22</t>
  </si>
  <si>
    <t>SELECT||pt=D:60||val=23</t>
  </si>
  <si>
    <t>SELECT||pt=D:60||val=24</t>
  </si>
  <si>
    <t>SELECT||pt=D:60||val=25</t>
  </si>
  <si>
    <t>SELECT||pt=D:60||val=26</t>
  </si>
  <si>
    <t>SELECT||pt=D:60||val=27</t>
  </si>
  <si>
    <t>SELECT||pt=D:60||val=28</t>
  </si>
  <si>
    <t>SELECT||pt=D:60||val=29</t>
  </si>
  <si>
    <t>SELECT||pt=D:60||val=30</t>
  </si>
  <si>
    <t>SELECT||pt=D:60||val=31</t>
  </si>
  <si>
    <t>SELECT||pt=E:60||val=1930</t>
  </si>
  <si>
    <t>SELECT||pt=E:60||val=1931</t>
  </si>
  <si>
    <t>SELECT||pt=E:60||val=1932</t>
  </si>
  <si>
    <t>SELECT||pt=E:60||val=1933</t>
  </si>
  <si>
    <t>SELECT||pt=E:60||val=1934</t>
  </si>
  <si>
    <t>SELECT||pt=E:60||val=1935</t>
  </si>
  <si>
    <t>SELECT||pt=E:60||val=1936</t>
  </si>
  <si>
    <t>SELECT||pt=E:60||val=1937</t>
  </si>
  <si>
    <t>SELECT||pt=E:60||val=1938</t>
  </si>
  <si>
    <t>SELECT||pt=E:60||val=1939</t>
  </si>
  <si>
    <t>SELECT||pt=E:60||val=1940</t>
  </si>
  <si>
    <t>SELECT||pt=E:60||val=1941</t>
  </si>
  <si>
    <t>SELECT||pt=E:60||val=1942</t>
  </si>
  <si>
    <t>SELECT||pt=E:60||val=1943</t>
  </si>
  <si>
    <t>SELECT||pt=E:60||val=1944</t>
  </si>
  <si>
    <t>SELECT||pt=E:60||val=1945</t>
  </si>
  <si>
    <t>SELECT||pt=E:60||val=1946</t>
  </si>
  <si>
    <t>SELECT||pt=E:60||val=1947</t>
  </si>
  <si>
    <t>SELECT||pt=E:60||val=1948</t>
  </si>
  <si>
    <t>SELECT||pt=E:60||val=1949</t>
  </si>
  <si>
    <t>SELECT||pt=E:60||val=1950</t>
  </si>
  <si>
    <t>SELECT||pt=E:60||val=1951</t>
  </si>
  <si>
    <t>SELECT||pt=E:60||val=1952</t>
  </si>
  <si>
    <t>SELECT||pt=E:60||val=1953</t>
  </si>
  <si>
    <t>SELECT||pt=E:60||val=1954</t>
  </si>
  <si>
    <t>SELECT||pt=E:60||val=1955</t>
  </si>
  <si>
    <t>SELECT||pt=E:60||val=1956</t>
  </si>
  <si>
    <t>SELECT||pt=E:60||val=1957</t>
  </si>
  <si>
    <t>SELECT||pt=E:60||val=1958</t>
  </si>
  <si>
    <t>SELECT||pt=E:60||val=1959</t>
  </si>
  <si>
    <t>SELECT||pt=E:60||val=1960</t>
  </si>
  <si>
    <t>SELECT||pt=E:60||val=1961</t>
  </si>
  <si>
    <t>SELECT||pt=E:60||val=1962</t>
  </si>
  <si>
    <t>SELECT||pt=E:60||val=1963</t>
  </si>
  <si>
    <t>SELECT||pt=E:60||val=1964</t>
  </si>
  <si>
    <t>SELECT||pt=E:60||val=1965</t>
  </si>
  <si>
    <t>SELECT||pt=E:60||val=1966</t>
  </si>
  <si>
    <t>SELECT||pt=E:60||val=1967</t>
  </si>
  <si>
    <t>SELECT||pt=E:60||val=1968</t>
  </si>
  <si>
    <t>SELECT||pt=E:60||val=1969</t>
  </si>
  <si>
    <t>SELECT||pt=E:60||val=1970</t>
  </si>
  <si>
    <t>SELECT||pt=E:60||val=1971</t>
  </si>
  <si>
    <t>SELECT||pt=E:60||val=1972</t>
  </si>
  <si>
    <t>SELECT||pt=E:60||val=1973</t>
  </si>
  <si>
    <t>SELECT||pt=E:60||val=1974</t>
  </si>
  <si>
    <t>SELECT||pt=E:60||val=1975</t>
  </si>
  <si>
    <t>SELECT||pt=E:60||val=1976</t>
  </si>
  <si>
    <t>SELECT||pt=E:60||val=1977</t>
  </si>
  <si>
    <t>SELECT||pt=E:60||val=1978</t>
  </si>
  <si>
    <t>SELECT||pt=E:60||val=1979</t>
  </si>
  <si>
    <t>SELECT||pt=E:60||val=1980</t>
  </si>
  <si>
    <t>SELECT||pt=E:60||val=1981</t>
  </si>
  <si>
    <t>SELECT||pt=E:60||val=1982</t>
  </si>
  <si>
    <t>SELECT||pt=E:60||val=1983</t>
  </si>
  <si>
    <t>SELECT||pt=E:60||val=1984</t>
  </si>
  <si>
    <t>SELECT||pt=E:60||val=1985</t>
  </si>
  <si>
    <t>SELECT||pt=E:60||val=1986</t>
  </si>
  <si>
    <t>SELECT||pt=E:60||val=1987</t>
  </si>
  <si>
    <t>SELECT||pt=E:60||val=1988</t>
  </si>
  <si>
    <t>SELECT||pt=E:60||val=1989</t>
  </si>
  <si>
    <t>SELECT||pt=E:60||val=1990</t>
  </si>
  <si>
    <t>SELECT||pt=E:60||val=1991</t>
  </si>
  <si>
    <t>SELECT||pt=E:60||val=1992</t>
  </si>
  <si>
    <t>SELECT||pt=E:60||val=1993</t>
  </si>
  <si>
    <t>SELECT||pt=E:60||val=1994</t>
  </si>
  <si>
    <t>SELECT||pt=E:60||val=1995</t>
  </si>
  <si>
    <t>SELECT||pt=E:60||val=1996</t>
  </si>
  <si>
    <t>SELECT||pt=E:60||val=1997</t>
  </si>
  <si>
    <t>SELECT||pt=E:60||val=1998</t>
  </si>
  <si>
    <t>SELECT||pt=E:60||val=1999</t>
  </si>
  <si>
    <t>SELECT||pt=E:60||val=2000</t>
  </si>
  <si>
    <t>SELECT||pt=E:60||val=2001</t>
  </si>
  <si>
    <t>SELECT||pt=E:60||val=2002</t>
  </si>
  <si>
    <t>SELECT||pt=E:60||val=2003</t>
  </si>
  <si>
    <t>SELECT||pt=E:60||val=2004</t>
  </si>
  <si>
    <t>SELECT||pt=E:60||val=2005</t>
  </si>
  <si>
    <t>SELECT||pt=E:60||val=2006</t>
  </si>
  <si>
    <t>SELECT||pt=E:60||val=2007</t>
  </si>
  <si>
    <t>SELECT||pt=E:60||val=2008</t>
  </si>
  <si>
    <t>SELECT||pt=E:60||val=2009</t>
  </si>
  <si>
    <t>SELECT||pt=E:60||val=2010</t>
  </si>
  <si>
    <t>SELECT||pt=E:60||val=2011</t>
  </si>
  <si>
    <t>SELECT||pt=E:60||val=2012</t>
  </si>
  <si>
    <t>SELECT||pt=E:60||val=2013</t>
  </si>
  <si>
    <t>SELECT||pt=E:60||val=2014</t>
  </si>
  <si>
    <t>SELECT||pt=E:60||val=2015</t>
  </si>
  <si>
    <t>SELECT||pt=E:60||val=2016</t>
  </si>
  <si>
    <t>SELECT||pt=E:60||val=2017</t>
  </si>
  <si>
    <t>SELECT||pt=E:60||val=2018</t>
  </si>
  <si>
    <t>SELECT||pt=E:60||val=2019</t>
  </si>
  <si>
    <t>SELECT||pt=E:60||val=2020</t>
  </si>
  <si>
    <t>SELECT||pt=E:63||val=With Uniform</t>
  </si>
  <si>
    <t>SELECT||pt=E:63||val=Without Uniform</t>
  </si>
  <si>
    <t>SELECT||pt=F:63||val=With ID</t>
  </si>
  <si>
    <t>SELECT||pt=F:63||val=Without ID</t>
  </si>
  <si>
    <t>SELECT||pt=B:65||val=SEC</t>
  </si>
  <si>
    <t>SELECT||pt=B:65||val=DTI</t>
  </si>
  <si>
    <t>SELECT||pt=B:65||val=LTO</t>
  </si>
  <si>
    <t>SELECT||pt=B:65||val=BARANGAY PERMIT</t>
  </si>
  <si>
    <t>SELECT||pt=B:65||val=MAYORS PERMIT</t>
  </si>
  <si>
    <t>SELECT||pt=B:65||val=NO DOCUMENTS PRESENTED</t>
  </si>
  <si>
    <t>SELECT||pt=F:67||val=With</t>
  </si>
  <si>
    <t>SELECT||pt=F:67||val=Without</t>
  </si>
  <si>
    <t>SELECT||pt=B:66||val=Seen</t>
  </si>
  <si>
    <t>SELECT||pt=B:66||val=Not Seen</t>
  </si>
  <si>
    <t>INPUT||pt=C:110||val=</t>
  </si>
  <si>
    <t>INPUT||pt=C:111||val=</t>
  </si>
  <si>
    <t>INPUT||pt=B:112||val=</t>
  </si>
  <si>
    <t>INPUT||pt=C:113||val=</t>
  </si>
  <si>
    <t>SELECT||pt=F:112||val=Residential</t>
  </si>
  <si>
    <t>SELECT||pt=F:112||val=Commercial</t>
  </si>
  <si>
    <t>SELECT||pt=F:112||val=Industrial</t>
  </si>
  <si>
    <t>SELECT||pt=F:112||val=Agricultural</t>
  </si>
  <si>
    <t>SELECT||pt=D:114||val=Owned</t>
  </si>
  <si>
    <t>SELECT||pt=D:114||val=Rented</t>
  </si>
  <si>
    <t>SELECT||pt=D:114||val=Leased</t>
  </si>
  <si>
    <t>SELECT||pt=D:114||val=Used Free</t>
  </si>
  <si>
    <t>SELECT||pt=C:117||val=Prompt</t>
  </si>
  <si>
    <t>SELECT||pt=C:117||val=Delayed</t>
  </si>
  <si>
    <t>SELECT||pt=C:121||val=Main Street</t>
  </si>
  <si>
    <t>SELECT||pt=C:121||val=Side Street</t>
  </si>
  <si>
    <t>SELECT||pt=C:121||val=Alley</t>
  </si>
  <si>
    <t>SELECT||pt=B:123||val=Yes</t>
  </si>
  <si>
    <t>SELECT||pt=B:123||val=No</t>
  </si>
  <si>
    <t>SELECT||pt=F:123||val=Yes</t>
  </si>
  <si>
    <t>SELECT||pt=F:123||val=No</t>
  </si>
  <si>
    <t>SELECT||pt=F:124||val=Yes</t>
  </si>
  <si>
    <t>SELECT||pt=F:124||val=No</t>
  </si>
  <si>
    <t>SELECT||pt=B:124||val=Yes</t>
  </si>
  <si>
    <t>SELECT||pt=B:124||val=No</t>
  </si>
  <si>
    <t>SELECT||pt=B:126||val=Yes</t>
  </si>
  <si>
    <t>SELECT||pt=B:126||val=No</t>
  </si>
  <si>
    <t>SELECT||pt=F:126||val=Yes</t>
  </si>
  <si>
    <t>SELECT||pt=F:126||val=No</t>
  </si>
  <si>
    <t>SELECT||pt=B:127||val=Yes</t>
  </si>
  <si>
    <t>SELECT||pt=B:127||val=No</t>
  </si>
  <si>
    <t>SELECT||pt=F:127||val=Yes</t>
  </si>
  <si>
    <t>SELECT||pt=F:127||val=No</t>
  </si>
  <si>
    <t>SELECT||pt=B:128||val=Yes</t>
  </si>
  <si>
    <t>SELECT||pt=B:128||val=No</t>
  </si>
  <si>
    <t>SELECT||pt=F:128||val=Yes</t>
  </si>
  <si>
    <t>SELECT||pt=F:128||val=No</t>
  </si>
  <si>
    <t>SELECT||pt=B:134||val=Seen</t>
  </si>
  <si>
    <t>SELECT||pt=B:134||val=Not Seen</t>
  </si>
  <si>
    <t>SELECT||pt=B:138||val=Seen</t>
  </si>
  <si>
    <t>SELECT||pt=B:138||val=Not Seen</t>
  </si>
  <si>
    <t>SELECT||pt=B:142||val=Seen</t>
  </si>
  <si>
    <t>SELECT||pt=B:142||val=Not Seen</t>
  </si>
  <si>
    <t>SELECT||pt=B:146||val=Seen</t>
  </si>
  <si>
    <t>SELECT||pt=B:146||val=Not Seen</t>
  </si>
  <si>
    <t>SELECT||pt=C:148||val=Brisk</t>
  </si>
  <si>
    <t>SELECT||pt=C:148||val=Fair</t>
  </si>
  <si>
    <t>SELECT||pt=C:148||val=No Activity</t>
  </si>
  <si>
    <t>SELECT||pt=C:148||val=Unseen</t>
  </si>
  <si>
    <t>SELECT||pt=F:148||val=High</t>
  </si>
  <si>
    <t>SELECT||pt=F:148||val=Adequate</t>
  </si>
  <si>
    <t>SELECT||pt=F:148||val=Low</t>
  </si>
  <si>
    <t>SELECT||pt=C:149||val=Good</t>
  </si>
  <si>
    <t>SELECT||pt=C:149||val=Fair</t>
  </si>
  <si>
    <t>SELECT||pt=C:149||val=Poor</t>
  </si>
  <si>
    <t>SELECT||pt=F:149||val=Competent</t>
  </si>
  <si>
    <t>SELECT||pt=F:149||val=Fair</t>
  </si>
  <si>
    <t>SELECT||pt=F:149||val=Poor</t>
  </si>
  <si>
    <t>SELECT||pt=C:150||val=Saleable</t>
  </si>
  <si>
    <t>SELECT||pt=F:149||val=Slow Moving</t>
  </si>
  <si>
    <t>SELECT||pt=F:150||val=Good</t>
  </si>
  <si>
    <t>SELECT||pt=F:150||val=Fair</t>
  </si>
  <si>
    <t>SELECT||pt=F:150||val=Poor</t>
  </si>
  <si>
    <t>LABEL||pt=A:28||val=INFORMANT ADDRESS</t>
  </si>
  <si>
    <t>LABEL||pt=A:45||val=INFORMANT NAME</t>
  </si>
  <si>
    <t>LABEL||pt=A:72||val=CONTACT PERSON</t>
  </si>
  <si>
    <t>LABEL||pt=A:73||val=CONTACT NUMBER(S)</t>
  </si>
  <si>
    <t>BLANK||pt=A:2||val=BUSINESS DATA</t>
  </si>
  <si>
    <t>BLANK||pt=E:111||val=</t>
  </si>
  <si>
    <r>
      <t xml:space="preserve">&gt;&gt;NOTE: KINDLY INDICATE </t>
    </r>
    <r>
      <rPr>
        <b/>
        <i/>
        <sz val="8"/>
        <color indexed="10"/>
        <rFont val="Calibri"/>
        <family val="2"/>
        <scheme val="minor"/>
      </rPr>
      <t>"NOT PROVIDED"</t>
    </r>
    <r>
      <rPr>
        <b/>
        <sz val="8"/>
        <color indexed="10"/>
        <rFont val="Calibri"/>
        <family val="2"/>
        <scheme val="minor"/>
      </rPr>
      <t xml:space="preserve"> IF THE REQUIRED FIELDS WERE NOT GATHERED OR PROVIDED BY INFORMANTS.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</si>
</sst>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#,##0.00\ ;&quot; (&quot;#,##0.00\);&quot; -&quot;#\ ;@\ "/>
    <numFmt numFmtId="165" formatCode="0.00\ "/>
    <numFmt numFmtId="166" formatCode="mmmm\ d&quot;, &quot;yyyy"/>
    <numFmt numFmtId="167" formatCode="0\ ;\-0\ ;&quot; - &quot;;@\ "/>
    <numFmt numFmtId="168" formatCode="#,##0.00\ ;\-#,##0.00\ ;&quot; -&quot;#\ ;@\ "/>
    <numFmt numFmtId="169" formatCode="&quot; $&quot;0\ ;&quot;-$&quot;0\ ;&quot; $- &quot;;@\ "/>
    <numFmt numFmtId="170" formatCode="&quot; $&quot;#,##0.00\ ;&quot;-$&quot;#,##0.00\ ;&quot; $-&quot;#\ ;@\ "/>
    <numFmt numFmtId="171" formatCode="d\-mmm\-yy;@"/>
    <numFmt numFmtId="172" formatCode="hh:mm"/>
    <numFmt numFmtId="173" formatCode="mm/dd/yy\ hh:mm\ AM/PM"/>
    <numFmt numFmtId="174" formatCode="[$PHP]\ #,##0.00"/>
  </numFmts>
  <fonts count="66" x14ac:knownFonts="1">
    <font>
      <sz val="11"/>
      <color indexed="8"/>
      <name val="Arial"/>
      <family val="2"/>
    </font>
    <font>
      <sz val="1"/>
      <color indexed="16"/>
      <name val="Courier New"/>
      <family val="3"/>
    </font>
    <font>
      <i/>
      <sz val="1"/>
      <color indexed="16"/>
      <name val="Courier New"/>
      <family val="3"/>
    </font>
    <font>
      <sz val="8"/>
      <color indexed="8"/>
      <name val="Arial"/>
      <family val="2"/>
    </font>
    <font>
      <b/>
      <i/>
      <sz val="16"/>
      <color indexed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6"/>
      <name val="Times New Roman"/>
      <family val="1"/>
    </font>
    <font>
      <b/>
      <sz val="26"/>
      <name val="Arial Black"/>
      <family val="2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0"/>
      <name val="MS Reference Sans Serif"/>
      <family val="2"/>
    </font>
    <font>
      <b/>
      <sz val="13"/>
      <name val="Arial Black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b/>
      <sz val="11"/>
      <name val="Arial Black"/>
      <family val="2"/>
    </font>
    <font>
      <b/>
      <i/>
      <sz val="10"/>
      <name val="Arial"/>
      <family val="2"/>
    </font>
    <font>
      <b/>
      <sz val="10"/>
      <name val="Arial Black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 Black"/>
      <family val="2"/>
    </font>
    <font>
      <b/>
      <i/>
      <sz val="11"/>
      <name val="Arial Narrow"/>
      <family val="2"/>
    </font>
    <font>
      <sz val="9"/>
      <name val="Arial Black"/>
      <family val="2"/>
    </font>
    <font>
      <sz val="11"/>
      <name val="Arial Narrow"/>
      <family val="2"/>
    </font>
    <font>
      <b/>
      <sz val="12"/>
      <name val="Arial"/>
      <family val="2"/>
    </font>
    <font>
      <b/>
      <sz val="13"/>
      <name val="Arial"/>
      <family val="2"/>
    </font>
    <font>
      <b/>
      <sz val="11"/>
      <name val="Arial"/>
      <family val="2"/>
    </font>
    <font>
      <b/>
      <sz val="10"/>
      <name val="Arial Rounded MT Bold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b/>
      <sz val="12"/>
      <name val="MS Reference Sans Serif"/>
      <family val="2"/>
    </font>
    <font>
      <b/>
      <sz val="12"/>
      <name val="Calibri"/>
      <family val="2"/>
    </font>
    <font>
      <b/>
      <sz val="13"/>
      <name val="Calibri"/>
      <family val="2"/>
    </font>
    <font>
      <b/>
      <sz val="11"/>
      <name val="MS Reference Sans Serif"/>
      <family val="2"/>
    </font>
    <font>
      <sz val="13"/>
      <name val="Calibri"/>
      <family val="2"/>
    </font>
    <font>
      <sz val="11"/>
      <name val="Calibri"/>
      <family val="2"/>
    </font>
    <font>
      <sz val="12"/>
      <name val="Arial"/>
      <family val="2"/>
    </font>
    <font>
      <sz val="9"/>
      <name val="Calibri"/>
      <family val="2"/>
    </font>
    <font>
      <b/>
      <i/>
      <sz val="10"/>
      <name val="Calibri"/>
      <family val="2"/>
    </font>
    <font>
      <b/>
      <sz val="9"/>
      <name val="Calibri"/>
      <family val="2"/>
    </font>
    <font>
      <b/>
      <i/>
      <sz val="12"/>
      <name val="Calibri"/>
      <family val="2"/>
    </font>
    <font>
      <sz val="11"/>
      <color indexed="8"/>
      <name val="Arial"/>
      <family val="2"/>
    </font>
    <font>
      <sz val="7"/>
      <name val="Arial"/>
      <family val="2"/>
    </font>
    <font>
      <b/>
      <sz val="7"/>
      <name val="MS Reference Sans Serif"/>
      <family val="2"/>
    </font>
    <font>
      <b/>
      <sz val="8"/>
      <name val="Arial Narrow"/>
      <family val="2"/>
    </font>
    <font>
      <b/>
      <sz val="8"/>
      <name val="Calibri"/>
      <family val="2"/>
    </font>
    <font>
      <sz val="8"/>
      <name val="Calibri"/>
      <family val="2"/>
    </font>
    <font>
      <b/>
      <sz val="9"/>
      <color indexed="8"/>
      <name val="Arial Narrow"/>
      <family val="2"/>
    </font>
    <font>
      <b/>
      <sz val="9"/>
      <color indexed="81"/>
      <name val="Tahoma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theme="0" tint="-0.1499984740745262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i/>
      <sz val="8"/>
      <color indexed="10"/>
      <name val="Calibri"/>
      <family val="2"/>
      <scheme val="minor"/>
    </font>
    <font>
      <b/>
      <sz val="8"/>
      <color indexed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10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/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medium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double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double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double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double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hair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9">
    <xf numFmtId="0" fontId="0" fillId="0" borderId="0"/>
    <xf numFmtId="164" fontId="47" fillId="0" borderId="0" applyBorder="0" applyProtection="0"/>
    <xf numFmtId="164" fontId="47" fillId="0" borderId="0" applyBorder="0" applyProtection="0"/>
    <xf numFmtId="164" fontId="47" fillId="0" borderId="0" applyBorder="0" applyProtection="0"/>
    <xf numFmtId="164" fontId="47" fillId="0" borderId="0" applyBorder="0" applyProtection="0"/>
    <xf numFmtId="164" fontId="47" fillId="0" borderId="0" applyBorder="0" applyProtection="0"/>
    <xf numFmtId="164" fontId="47" fillId="0" borderId="0" applyBorder="0" applyProtection="0"/>
    <xf numFmtId="164" fontId="47" fillId="0" borderId="0" applyBorder="0" applyProtection="0"/>
    <xf numFmtId="164" fontId="47" fillId="0" borderId="0" applyBorder="0" applyProtection="0"/>
    <xf numFmtId="164" fontId="47" fillId="0" borderId="0" applyBorder="0" applyProtection="0"/>
    <xf numFmtId="164" fontId="47" fillId="0" borderId="0" applyBorder="0" applyProtection="0"/>
    <xf numFmtId="164" fontId="47" fillId="0" borderId="0" applyBorder="0" applyProtection="0"/>
    <xf numFmtId="164" fontId="47" fillId="0" borderId="0" applyBorder="0" applyProtection="0"/>
    <xf numFmtId="0" fontId="1" fillId="0" borderId="0" applyBorder="0">
      <protection locked="0"/>
    </xf>
    <xf numFmtId="0" fontId="1" fillId="0" borderId="0" applyBorder="0">
      <protection locked="0"/>
    </xf>
    <xf numFmtId="0" fontId="2" fillId="0" borderId="0" applyBorder="0">
      <protection locked="0"/>
    </xf>
    <xf numFmtId="0" fontId="1" fillId="0" borderId="0" applyBorder="0">
      <protection locked="0"/>
    </xf>
    <xf numFmtId="0" fontId="1" fillId="0" borderId="0" applyBorder="0">
      <protection locked="0"/>
    </xf>
    <xf numFmtId="0" fontId="1" fillId="0" borderId="0" applyBorder="0">
      <protection locked="0"/>
    </xf>
    <xf numFmtId="0" fontId="2" fillId="0" borderId="0" applyBorder="0">
      <protection locked="0"/>
    </xf>
    <xf numFmtId="0" fontId="3" fillId="2" borderId="0" applyBorder="0" applyProtection="0"/>
    <xf numFmtId="0" fontId="3" fillId="3" borderId="0" applyBorder="0" applyProtection="0"/>
    <xf numFmtId="165" fontId="4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0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0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0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0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0" fontId="47" fillId="0" borderId="0" applyBorder="0" applyProtection="0"/>
    <xf numFmtId="167" fontId="47" fillId="0" borderId="0" applyBorder="0" applyProtection="0"/>
    <xf numFmtId="168" fontId="47" fillId="0" borderId="0" applyBorder="0" applyProtection="0"/>
    <xf numFmtId="169" fontId="47" fillId="0" borderId="0" applyBorder="0" applyProtection="0"/>
    <xf numFmtId="170" fontId="47" fillId="0" borderId="0" applyBorder="0" applyProtection="0"/>
  </cellStyleXfs>
  <cellXfs count="495">
    <xf numFmtId="0" fontId="0" fillId="0" borderId="0" xfId="0"/>
    <xf numFmtId="0" fontId="0" fillId="0" borderId="0" xfId="0" applyNumberFormat="1"/>
    <xf numFmtId="171" fontId="6" fillId="0" borderId="0" xfId="0" applyNumberFormat="1" applyFont="1"/>
    <xf numFmtId="171" fontId="7" fillId="0" borderId="0" xfId="29" applyNumberFormat="1" applyFont="1" applyFill="1" applyBorder="1" applyAlignment="1" applyProtection="1"/>
    <xf numFmtId="171" fontId="11" fillId="0" borderId="0" xfId="29" applyNumberFormat="1" applyFont="1" applyFill="1" applyBorder="1" applyAlignment="1" applyProtection="1">
      <alignment horizontal="center"/>
    </xf>
    <xf numFmtId="171" fontId="12" fillId="0" borderId="1" xfId="29" applyNumberFormat="1" applyFont="1" applyFill="1" applyBorder="1" applyAlignment="1" applyProtection="1"/>
    <xf numFmtId="171" fontId="7" fillId="0" borderId="0" xfId="29" applyNumberFormat="1" applyFont="1" applyFill="1" applyBorder="1" applyAlignment="1" applyProtection="1">
      <alignment horizontal="right"/>
    </xf>
    <xf numFmtId="171" fontId="14" fillId="0" borderId="0" xfId="0" applyNumberFormat="1" applyFont="1"/>
    <xf numFmtId="171" fontId="12" fillId="0" borderId="1" xfId="0" applyNumberFormat="1" applyFont="1" applyBorder="1" applyAlignment="1">
      <alignment horizontal="center" vertical="center" wrapText="1"/>
    </xf>
    <xf numFmtId="171" fontId="12" fillId="0" borderId="1" xfId="0" applyNumberFormat="1" applyFont="1" applyBorder="1" applyAlignment="1">
      <alignment horizontal="center" vertical="center"/>
    </xf>
    <xf numFmtId="171" fontId="21" fillId="0" borderId="2" xfId="0" applyNumberFormat="1" applyFont="1" applyBorder="1"/>
    <xf numFmtId="171" fontId="6" fillId="0" borderId="3" xfId="0" applyNumberFormat="1" applyFont="1" applyBorder="1"/>
    <xf numFmtId="171" fontId="6" fillId="0" borderId="4" xfId="0" applyNumberFormat="1" applyFont="1" applyBorder="1"/>
    <xf numFmtId="171" fontId="7" fillId="0" borderId="0" xfId="0" applyNumberFormat="1" applyFont="1" applyAlignment="1">
      <alignment horizontal="center" vertical="center" wrapText="1"/>
    </xf>
    <xf numFmtId="171" fontId="14" fillId="0" borderId="0" xfId="0" applyNumberFormat="1" applyFont="1" applyAlignment="1">
      <alignment horizontal="right"/>
    </xf>
    <xf numFmtId="171" fontId="26" fillId="0" borderId="0" xfId="0" applyNumberFormat="1" applyFont="1"/>
    <xf numFmtId="171" fontId="12" fillId="0" borderId="1" xfId="0" applyNumberFormat="1" applyFont="1" applyBorder="1" applyAlignment="1">
      <alignment horizontal="center" vertical="top" wrapText="1"/>
    </xf>
    <xf numFmtId="171" fontId="21" fillId="0" borderId="0" xfId="0" applyNumberFormat="1" applyFont="1"/>
    <xf numFmtId="0" fontId="6" fillId="0" borderId="0" xfId="0" applyNumberFormat="1" applyFont="1"/>
    <xf numFmtId="1" fontId="6" fillId="0" borderId="0" xfId="0" applyNumberFormat="1" applyFont="1"/>
    <xf numFmtId="0" fontId="31" fillId="0" borderId="5" xfId="0" applyNumberFormat="1" applyFont="1" applyBorder="1" applyAlignment="1">
      <alignment horizontal="center" vertical="center" wrapText="1"/>
    </xf>
    <xf numFmtId="0" fontId="35" fillId="0" borderId="1" xfId="0" applyNumberFormat="1" applyFont="1" applyBorder="1" applyAlignment="1">
      <alignment horizontal="center" wrapText="1"/>
    </xf>
    <xf numFmtId="0" fontId="35" fillId="0" borderId="6" xfId="0" applyNumberFormat="1" applyFont="1" applyBorder="1" applyAlignment="1">
      <alignment horizontal="center" wrapText="1"/>
    </xf>
    <xf numFmtId="0" fontId="31" fillId="0" borderId="1" xfId="0" applyNumberFormat="1" applyFont="1" applyBorder="1" applyAlignment="1">
      <alignment horizontal="center" wrapText="1"/>
    </xf>
    <xf numFmtId="0" fontId="24" fillId="0" borderId="7" xfId="0" applyFont="1" applyBorder="1" applyAlignment="1">
      <alignment horizontal="center" vertical="top" wrapText="1"/>
    </xf>
    <xf numFmtId="0" fontId="36" fillId="0" borderId="8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36" fillId="0" borderId="1" xfId="0" applyNumberFormat="1" applyFont="1" applyBorder="1"/>
    <xf numFmtId="0" fontId="6" fillId="0" borderId="0" xfId="0" applyNumberFormat="1" applyFont="1" applyFill="1" applyAlignment="1">
      <alignment horizontal="left"/>
    </xf>
    <xf numFmtId="0" fontId="31" fillId="0" borderId="0" xfId="0" applyNumberFormat="1" applyFont="1" applyAlignment="1">
      <alignment horizontal="right"/>
    </xf>
    <xf numFmtId="1" fontId="31" fillId="0" borderId="0" xfId="0" applyNumberFormat="1" applyFont="1" applyAlignment="1">
      <alignment horizontal="right"/>
    </xf>
    <xf numFmtId="0" fontId="40" fillId="0" borderId="9" xfId="0" applyNumberFormat="1" applyFont="1" applyBorder="1" applyAlignment="1">
      <alignment horizontal="left"/>
    </xf>
    <xf numFmtId="0" fontId="24" fillId="0" borderId="10" xfId="0" applyFont="1" applyBorder="1" applyAlignment="1">
      <alignment horizontal="center" vertical="center" wrapText="1"/>
    </xf>
    <xf numFmtId="0" fontId="40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left"/>
    </xf>
    <xf numFmtId="1" fontId="27" fillId="0" borderId="0" xfId="0" applyNumberFormat="1" applyFont="1"/>
    <xf numFmtId="0" fontId="14" fillId="0" borderId="0" xfId="0" applyNumberFormat="1" applyFont="1" applyFill="1" applyAlignment="1">
      <alignment horizontal="center"/>
    </xf>
    <xf numFmtId="0" fontId="18" fillId="0" borderId="0" xfId="0" applyNumberFormat="1" applyFont="1" applyAlignment="1">
      <alignment horizontal="center" vertical="center"/>
    </xf>
    <xf numFmtId="0" fontId="18" fillId="0" borderId="0" xfId="0" applyNumberFormat="1" applyFont="1" applyFill="1" applyAlignment="1">
      <alignment horizontal="left" vertical="center"/>
    </xf>
    <xf numFmtId="0" fontId="40" fillId="0" borderId="9" xfId="0" applyNumberFormat="1" applyFont="1" applyBorder="1" applyAlignment="1">
      <alignment vertical="center"/>
    </xf>
    <xf numFmtId="0" fontId="31" fillId="0" borderId="0" xfId="0" applyNumberFormat="1" applyFont="1" applyAlignment="1">
      <alignment horizontal="center" vertical="center" wrapText="1"/>
    </xf>
    <xf numFmtId="0" fontId="22" fillId="0" borderId="0" xfId="0" applyNumberFormat="1" applyFont="1"/>
    <xf numFmtId="0" fontId="32" fillId="0" borderId="9" xfId="0" applyNumberFormat="1" applyFont="1" applyBorder="1"/>
    <xf numFmtId="0" fontId="24" fillId="0" borderId="10" xfId="0" applyFont="1" applyBorder="1" applyAlignment="1">
      <alignment horizontal="center" wrapText="1"/>
    </xf>
    <xf numFmtId="0" fontId="42" fillId="0" borderId="0" xfId="0" applyNumberFormat="1" applyFont="1"/>
    <xf numFmtId="0" fontId="43" fillId="0" borderId="0" xfId="0" applyNumberFormat="1" applyFont="1"/>
    <xf numFmtId="0" fontId="31" fillId="0" borderId="9" xfId="0" applyNumberFormat="1" applyFont="1" applyBorder="1" applyAlignment="1">
      <alignment horizontal="left"/>
    </xf>
    <xf numFmtId="0" fontId="7" fillId="0" borderId="0" xfId="0" applyNumberFormat="1" applyFont="1"/>
    <xf numFmtId="173" fontId="36" fillId="0" borderId="1" xfId="0" applyNumberFormat="1" applyFont="1" applyBorder="1" applyAlignment="1">
      <alignment horizontal="center" vertical="center" wrapText="1"/>
    </xf>
    <xf numFmtId="0" fontId="7" fillId="0" borderId="0" xfId="0" applyNumberFormat="1" applyFont="1" applyFill="1"/>
    <xf numFmtId="0" fontId="24" fillId="0" borderId="10" xfId="0" applyNumberFormat="1" applyFont="1" applyBorder="1" applyAlignment="1">
      <alignment horizontal="center" vertical="top" wrapText="1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Alignment="1">
      <alignment horizontal="center"/>
    </xf>
    <xf numFmtId="0" fontId="31" fillId="0" borderId="1" xfId="0" applyNumberFormat="1" applyFont="1" applyFill="1" applyBorder="1" applyAlignment="1">
      <alignment horizontal="center"/>
    </xf>
    <xf numFmtId="0" fontId="31" fillId="0" borderId="11" xfId="0" applyNumberFormat="1" applyFont="1" applyFill="1" applyBorder="1" applyAlignment="1">
      <alignment horizontal="center" vertical="top" wrapText="1"/>
    </xf>
    <xf numFmtId="0" fontId="24" fillId="0" borderId="1" xfId="0" applyNumberFormat="1" applyFont="1" applyBorder="1" applyAlignment="1">
      <alignment horizontal="center" vertical="top" wrapText="1"/>
    </xf>
    <xf numFmtId="0" fontId="24" fillId="0" borderId="11" xfId="0" applyNumberFormat="1" applyFont="1" applyBorder="1" applyAlignment="1">
      <alignment horizontal="center" vertical="top" wrapText="1"/>
    </xf>
    <xf numFmtId="0" fontId="24" fillId="0" borderId="12" xfId="0" applyNumberFormat="1" applyFont="1" applyBorder="1" applyAlignment="1">
      <alignment horizontal="center" vertical="top" wrapText="1"/>
    </xf>
    <xf numFmtId="0" fontId="24" fillId="0" borderId="13" xfId="0" applyNumberFormat="1" applyFont="1" applyBorder="1" applyAlignment="1">
      <alignment horizontal="center" vertical="top" wrapText="1"/>
    </xf>
    <xf numFmtId="0" fontId="31" fillId="0" borderId="7" xfId="0" applyNumberFormat="1" applyFont="1" applyBorder="1" applyAlignment="1">
      <alignment horizontal="center" vertical="center"/>
    </xf>
    <xf numFmtId="0" fontId="35" fillId="0" borderId="0" xfId="0" applyNumberFormat="1" applyFont="1" applyAlignment="1">
      <alignment horizontal="right" vertical="center" wrapText="1"/>
    </xf>
    <xf numFmtId="0" fontId="24" fillId="0" borderId="10" xfId="0" applyNumberFormat="1" applyFont="1" applyBorder="1" applyAlignment="1">
      <alignment horizontal="center" vertical="center" wrapText="1"/>
    </xf>
    <xf numFmtId="0" fontId="45" fillId="0" borderId="0" xfId="0" applyNumberFormat="1" applyFont="1" applyAlignment="1">
      <alignment horizontal="right" vertical="center" wrapText="1"/>
    </xf>
    <xf numFmtId="0" fontId="35" fillId="0" borderId="0" xfId="0" applyNumberFormat="1" applyFont="1" applyAlignment="1">
      <alignment horizontal="right" vertical="top" wrapText="1"/>
    </xf>
    <xf numFmtId="3" fontId="24" fillId="0" borderId="14" xfId="0" applyNumberFormat="1" applyFont="1" applyBorder="1" applyAlignment="1">
      <alignment horizontal="center" vertical="center" wrapText="1"/>
    </xf>
    <xf numFmtId="0" fontId="6" fillId="0" borderId="9" xfId="0" applyNumberFormat="1" applyFont="1" applyBorder="1"/>
    <xf numFmtId="0" fontId="24" fillId="0" borderId="15" xfId="0" applyNumberFormat="1" applyFont="1" applyBorder="1" applyAlignment="1">
      <alignment horizontal="center" vertical="top" wrapText="1"/>
    </xf>
    <xf numFmtId="0" fontId="31" fillId="0" borderId="0" xfId="0" applyNumberFormat="1" applyFont="1" applyAlignment="1">
      <alignment horizontal="right" vertical="center" wrapText="1"/>
    </xf>
    <xf numFmtId="0" fontId="31" fillId="0" borderId="0" xfId="0" applyNumberFormat="1" applyFont="1" applyAlignment="1">
      <alignment horizontal="right" wrapText="1"/>
    </xf>
    <xf numFmtId="0" fontId="36" fillId="0" borderId="1" xfId="0" applyNumberFormat="1" applyFont="1" applyBorder="1" applyAlignment="1">
      <alignment horizontal="center" vertical="center" wrapText="1"/>
    </xf>
    <xf numFmtId="0" fontId="37" fillId="0" borderId="7" xfId="0" applyNumberFormat="1" applyFont="1" applyBorder="1" applyAlignment="1">
      <alignment horizontal="center" vertical="center"/>
    </xf>
    <xf numFmtId="0" fontId="46" fillId="0" borderId="7" xfId="0" applyNumberFormat="1" applyFont="1" applyBorder="1" applyAlignment="1">
      <alignment horizontal="center" vertical="center"/>
    </xf>
    <xf numFmtId="0" fontId="35" fillId="0" borderId="1" xfId="0" applyNumberFormat="1" applyFont="1" applyBorder="1" applyAlignment="1">
      <alignment horizontal="center" vertical="center" wrapText="1"/>
    </xf>
    <xf numFmtId="0" fontId="45" fillId="0" borderId="11" xfId="0" applyNumberFormat="1" applyFont="1" applyFill="1" applyBorder="1" applyAlignment="1">
      <alignment horizontal="center" vertical="center" wrapText="1"/>
    </xf>
    <xf numFmtId="0" fontId="35" fillId="0" borderId="6" xfId="0" applyNumberFormat="1" applyFont="1" applyBorder="1" applyAlignment="1">
      <alignment horizontal="center" vertical="center"/>
    </xf>
    <xf numFmtId="0" fontId="45" fillId="0" borderId="1" xfId="0" applyNumberFormat="1" applyFont="1" applyBorder="1" applyAlignment="1">
      <alignment horizontal="center" vertical="center" wrapText="1"/>
    </xf>
    <xf numFmtId="0" fontId="35" fillId="0" borderId="11" xfId="0" applyNumberFormat="1" applyFont="1" applyFill="1" applyBorder="1" applyAlignment="1">
      <alignment horizontal="center" vertical="center" wrapText="1"/>
    </xf>
    <xf numFmtId="0" fontId="36" fillId="0" borderId="11" xfId="0" applyNumberFormat="1" applyFont="1" applyBorder="1" applyAlignment="1">
      <alignment horizontal="center" vertical="center" wrapText="1"/>
    </xf>
    <xf numFmtId="0" fontId="36" fillId="0" borderId="6" xfId="0" applyNumberFormat="1" applyFont="1" applyBorder="1" applyAlignment="1">
      <alignment horizontal="center" vertical="center" wrapText="1"/>
    </xf>
    <xf numFmtId="0" fontId="36" fillId="0" borderId="1" xfId="0" applyNumberFormat="1" applyFont="1" applyBorder="1" applyAlignment="1">
      <alignment horizontal="center" vertical="center"/>
    </xf>
    <xf numFmtId="0" fontId="24" fillId="0" borderId="7" xfId="0" applyNumberFormat="1" applyFont="1" applyBorder="1" applyAlignment="1">
      <alignment horizontal="center" vertical="top" wrapText="1"/>
    </xf>
    <xf numFmtId="0" fontId="49" fillId="0" borderId="6" xfId="0" applyNumberFormat="1" applyFont="1" applyBorder="1" applyAlignment="1">
      <alignment horizontal="center" vertical="center" wrapText="1"/>
    </xf>
    <xf numFmtId="20" fontId="24" fillId="0" borderId="10" xfId="0" applyNumberFormat="1" applyFont="1" applyBorder="1" applyAlignment="1">
      <alignment horizontal="center" vertical="top" wrapText="1"/>
    </xf>
    <xf numFmtId="0" fontId="37" fillId="0" borderId="8" xfId="0" applyNumberFormat="1" applyFont="1" applyBorder="1" applyAlignment="1">
      <alignment horizontal="center" vertical="center"/>
    </xf>
    <xf numFmtId="0" fontId="31" fillId="0" borderId="8" xfId="0" applyNumberFormat="1" applyFont="1" applyBorder="1" applyAlignment="1">
      <alignment horizontal="center" vertical="center" wrapText="1"/>
    </xf>
    <xf numFmtId="0" fontId="37" fillId="0" borderId="16" xfId="0" applyNumberFormat="1" applyFont="1" applyBorder="1" applyAlignment="1">
      <alignment horizontal="center" vertical="center"/>
    </xf>
    <xf numFmtId="0" fontId="37" fillId="0" borderId="17" xfId="0" applyNumberFormat="1" applyFont="1" applyBorder="1" applyAlignment="1">
      <alignment horizontal="center" vertical="center" wrapText="1"/>
    </xf>
    <xf numFmtId="0" fontId="31" fillId="0" borderId="8" xfId="0" applyNumberFormat="1" applyFont="1" applyBorder="1" applyAlignment="1">
      <alignment horizontal="center" vertical="center"/>
    </xf>
    <xf numFmtId="0" fontId="31" fillId="0" borderId="8" xfId="0" applyNumberFormat="1" applyFont="1" applyBorder="1" applyAlignment="1">
      <alignment horizontal="center" vertical="top" wrapText="1"/>
    </xf>
    <xf numFmtId="1" fontId="31" fillId="0" borderId="8" xfId="0" applyNumberFormat="1" applyFont="1" applyBorder="1" applyAlignment="1">
      <alignment horizontal="center" vertical="center" wrapText="1"/>
    </xf>
    <xf numFmtId="0" fontId="38" fillId="0" borderId="18" xfId="0" applyNumberFormat="1" applyFont="1" applyBorder="1" applyAlignment="1">
      <alignment horizontal="center" vertical="center"/>
    </xf>
    <xf numFmtId="0" fontId="33" fillId="0" borderId="19" xfId="0" applyNumberFormat="1" applyFont="1" applyBorder="1" applyAlignment="1">
      <alignment horizontal="left" vertical="center"/>
    </xf>
    <xf numFmtId="0" fontId="24" fillId="0" borderId="7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/>
    </xf>
    <xf numFmtId="1" fontId="36" fillId="0" borderId="1" xfId="0" applyNumberFormat="1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172" fontId="39" fillId="0" borderId="1" xfId="0" applyNumberFormat="1" applyFont="1" applyBorder="1" applyAlignment="1">
      <alignment horizontal="center" vertical="center" wrapText="1"/>
    </xf>
    <xf numFmtId="0" fontId="32" fillId="0" borderId="0" xfId="0" applyNumberFormat="1" applyFont="1" applyFill="1" applyBorder="1" applyAlignment="1"/>
    <xf numFmtId="0" fontId="32" fillId="0" borderId="10" xfId="0" applyNumberFormat="1" applyFont="1" applyFill="1" applyBorder="1" applyAlignment="1"/>
    <xf numFmtId="0" fontId="29" fillId="0" borderId="20" xfId="0" applyNumberFormat="1" applyFont="1" applyBorder="1" applyAlignment="1">
      <alignment horizontal="center" vertical="center"/>
    </xf>
    <xf numFmtId="18" fontId="24" fillId="0" borderId="21" xfId="0" applyNumberFormat="1" applyFont="1" applyBorder="1" applyAlignment="1">
      <alignment horizontal="center" vertical="center" wrapText="1"/>
    </xf>
    <xf numFmtId="0" fontId="35" fillId="0" borderId="22" xfId="0" applyNumberFormat="1" applyFont="1" applyBorder="1" applyAlignment="1">
      <alignment horizontal="right" wrapText="1"/>
    </xf>
    <xf numFmtId="0" fontId="35" fillId="0" borderId="0" xfId="0" applyNumberFormat="1" applyFont="1" applyAlignment="1">
      <alignment horizontal="right" wrapText="1"/>
    </xf>
    <xf numFmtId="0" fontId="55" fillId="5" borderId="0" xfId="0" applyFont="1" applyFill="1" applyAlignment="1">
      <alignment horizontal="left" vertical="center" wrapText="1"/>
    </xf>
    <xf numFmtId="0" fontId="56" fillId="0" borderId="0" xfId="0" applyFont="1" applyAlignment="1">
      <alignment horizontal="left" vertical="center" wrapText="1"/>
    </xf>
    <xf numFmtId="0" fontId="5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5" fillId="0" borderId="19" xfId="0" applyFont="1" applyBorder="1" applyAlignment="1">
      <alignment horizontal="left" vertical="center" wrapText="1"/>
    </xf>
    <xf numFmtId="0" fontId="56" fillId="0" borderId="23" xfId="0" applyFont="1" applyBorder="1" applyAlignment="1">
      <alignment horizontal="left" vertical="center" wrapText="1"/>
    </xf>
    <xf numFmtId="0" fontId="56" fillId="0" borderId="24" xfId="0" applyFont="1" applyBorder="1" applyAlignment="1">
      <alignment horizontal="left" vertical="center" wrapText="1"/>
    </xf>
    <xf numFmtId="0" fontId="56" fillId="0" borderId="25" xfId="0" applyFont="1" applyBorder="1" applyAlignment="1">
      <alignment horizontal="left" vertical="center" wrapText="1"/>
    </xf>
    <xf numFmtId="0" fontId="56" fillId="0" borderId="26" xfId="0" applyFont="1" applyBorder="1" applyAlignment="1">
      <alignment horizontal="left" vertical="center" wrapText="1"/>
    </xf>
    <xf numFmtId="0" fontId="56" fillId="0" borderId="27" xfId="0" applyFont="1" applyBorder="1" applyAlignment="1">
      <alignment horizontal="left" vertical="center" wrapText="1"/>
    </xf>
    <xf numFmtId="0" fontId="56" fillId="0" borderId="28" xfId="0" applyFont="1" applyBorder="1" applyAlignment="1">
      <alignment horizontal="left" vertical="center" wrapText="1"/>
    </xf>
    <xf numFmtId="0" fontId="56" fillId="0" borderId="29" xfId="0" applyFont="1" applyBorder="1" applyAlignment="1">
      <alignment horizontal="left" vertical="center" wrapText="1"/>
    </xf>
    <xf numFmtId="0" fontId="56" fillId="0" borderId="30" xfId="0" applyFont="1" applyBorder="1" applyAlignment="1">
      <alignment horizontal="left" vertical="center" wrapText="1"/>
    </xf>
    <xf numFmtId="0" fontId="56" fillId="0" borderId="31" xfId="0" applyFont="1" applyBorder="1" applyAlignment="1">
      <alignment horizontal="left" vertical="center" wrapText="1"/>
    </xf>
    <xf numFmtId="0" fontId="56" fillId="0" borderId="32" xfId="0" applyFont="1" applyBorder="1" applyAlignment="1">
      <alignment horizontal="left" vertical="center" wrapText="1"/>
    </xf>
    <xf numFmtId="0" fontId="56" fillId="0" borderId="33" xfId="0" applyFont="1" applyBorder="1" applyAlignment="1">
      <alignment horizontal="left" vertical="center" wrapText="1"/>
    </xf>
    <xf numFmtId="0" fontId="56" fillId="0" borderId="19" xfId="0" applyFont="1" applyBorder="1" applyAlignment="1">
      <alignment horizontal="left" vertical="center" wrapText="1"/>
    </xf>
    <xf numFmtId="0" fontId="56" fillId="0" borderId="34" xfId="0" applyFont="1" applyBorder="1" applyAlignment="1">
      <alignment horizontal="left" vertical="center" wrapText="1"/>
    </xf>
    <xf numFmtId="0" fontId="56" fillId="0" borderId="35" xfId="0" applyFont="1" applyBorder="1" applyAlignment="1">
      <alignment horizontal="left" vertical="center" wrapText="1"/>
    </xf>
    <xf numFmtId="0" fontId="56" fillId="0" borderId="36" xfId="0" applyFont="1" applyBorder="1" applyAlignment="1">
      <alignment horizontal="left" vertical="center" wrapText="1"/>
    </xf>
    <xf numFmtId="0" fontId="56" fillId="0" borderId="37" xfId="0" applyFont="1" applyBorder="1" applyAlignment="1">
      <alignment horizontal="left" vertical="center" wrapText="1"/>
    </xf>
    <xf numFmtId="0" fontId="55" fillId="0" borderId="30" xfId="0" applyFont="1" applyBorder="1" applyAlignment="1">
      <alignment horizontal="left" vertical="center" wrapText="1"/>
    </xf>
    <xf numFmtId="0" fontId="55" fillId="0" borderId="31" xfId="0" applyFont="1" applyBorder="1" applyAlignment="1">
      <alignment horizontal="left" vertical="center" wrapText="1"/>
    </xf>
    <xf numFmtId="0" fontId="55" fillId="0" borderId="38" xfId="0" applyFont="1" applyBorder="1" applyAlignment="1">
      <alignment horizontal="left" vertical="center" wrapText="1"/>
    </xf>
    <xf numFmtId="0" fontId="55" fillId="0" borderId="24" xfId="0" applyFont="1" applyBorder="1" applyAlignment="1">
      <alignment horizontal="left" vertical="center" wrapText="1"/>
    </xf>
    <xf numFmtId="0" fontId="55" fillId="0" borderId="25" xfId="0" applyFont="1" applyBorder="1" applyAlignment="1">
      <alignment horizontal="left" vertical="center" wrapText="1"/>
    </xf>
    <xf numFmtId="0" fontId="55" fillId="0" borderId="33" xfId="0" applyFont="1" applyBorder="1" applyAlignment="1">
      <alignment horizontal="left" vertical="center" wrapText="1"/>
    </xf>
    <xf numFmtId="0" fontId="55" fillId="0" borderId="23" xfId="0" applyFont="1" applyBorder="1" applyAlignment="1">
      <alignment horizontal="left" vertical="center" wrapText="1"/>
    </xf>
    <xf numFmtId="0" fontId="55" fillId="0" borderId="26" xfId="0" applyFont="1" applyBorder="1" applyAlignment="1">
      <alignment horizontal="left" vertical="center" wrapText="1"/>
    </xf>
    <xf numFmtId="0" fontId="55" fillId="0" borderId="27" xfId="0" applyFont="1" applyBorder="1" applyAlignment="1">
      <alignment horizontal="left" vertical="center" wrapText="1"/>
    </xf>
    <xf numFmtId="0" fontId="55" fillId="0" borderId="35" xfId="0" applyFont="1" applyBorder="1" applyAlignment="1">
      <alignment horizontal="left" vertical="center" wrapText="1"/>
    </xf>
    <xf numFmtId="0" fontId="55" fillId="0" borderId="36" xfId="0" applyFont="1" applyBorder="1" applyAlignment="1">
      <alignment horizontal="left" vertical="center" wrapText="1"/>
    </xf>
    <xf numFmtId="0" fontId="55" fillId="0" borderId="39" xfId="0" applyFont="1" applyBorder="1" applyAlignment="1">
      <alignment horizontal="left" vertical="center" wrapText="1"/>
    </xf>
    <xf numFmtId="0" fontId="55" fillId="0" borderId="28" xfId="0" applyFont="1" applyBorder="1" applyAlignment="1">
      <alignment horizontal="left" vertical="center" wrapText="1"/>
    </xf>
    <xf numFmtId="0" fontId="55" fillId="0" borderId="29" xfId="0" applyFont="1" applyBorder="1" applyAlignment="1">
      <alignment horizontal="left" vertical="center" wrapText="1"/>
    </xf>
    <xf numFmtId="0" fontId="55" fillId="0" borderId="40" xfId="0" applyFont="1" applyBorder="1" applyAlignment="1">
      <alignment horizontal="left" vertical="center" wrapText="1"/>
    </xf>
    <xf numFmtId="0" fontId="55" fillId="0" borderId="41" xfId="0" applyFont="1" applyBorder="1" applyAlignment="1">
      <alignment horizontal="left" vertical="center" wrapText="1"/>
    </xf>
    <xf numFmtId="0" fontId="55" fillId="0" borderId="42" xfId="0" applyFont="1" applyBorder="1" applyAlignment="1">
      <alignment horizontal="left" vertical="center" wrapText="1"/>
    </xf>
    <xf numFmtId="0" fontId="55" fillId="0" borderId="43" xfId="0" applyFont="1" applyBorder="1" applyAlignment="1">
      <alignment horizontal="left" vertical="center" wrapText="1"/>
    </xf>
    <xf numFmtId="0" fontId="55" fillId="0" borderId="20" xfId="0" applyFont="1" applyBorder="1" applyAlignment="1">
      <alignment horizontal="left" vertical="center" wrapText="1"/>
    </xf>
    <xf numFmtId="0" fontId="53" fillId="0" borderId="19" xfId="0" applyFont="1" applyBorder="1" applyAlignment="1">
      <alignment horizontal="left" vertical="center" wrapText="1"/>
    </xf>
    <xf numFmtId="0" fontId="53" fillId="0" borderId="0" xfId="0" applyFont="1" applyAlignment="1">
      <alignment horizontal="left" vertical="center" wrapText="1"/>
    </xf>
    <xf numFmtId="0" fontId="55" fillId="0" borderId="0" xfId="0" applyFont="1" applyAlignment="1">
      <alignment horizontal="left" vertical="center" wrapText="1"/>
    </xf>
    <xf numFmtId="0" fontId="58" fillId="6" borderId="33" xfId="0" applyNumberFormat="1" applyFont="1" applyFill="1" applyBorder="1" applyAlignment="1">
      <alignment vertical="center" wrapText="1"/>
    </xf>
    <xf numFmtId="0" fontId="58" fillId="6" borderId="51" xfId="0" applyNumberFormat="1" applyFont="1" applyFill="1" applyBorder="1" applyAlignment="1">
      <alignment vertical="center" wrapText="1"/>
    </xf>
    <xf numFmtId="0" fontId="58" fillId="6" borderId="35" xfId="0" applyNumberFormat="1" applyFont="1" applyFill="1" applyBorder="1" applyAlignment="1">
      <alignment vertical="center" wrapText="1"/>
    </xf>
    <xf numFmtId="0" fontId="58" fillId="6" borderId="52" xfId="0" applyNumberFormat="1" applyFont="1" applyFill="1" applyBorder="1" applyAlignment="1">
      <alignment vertical="center" wrapText="1"/>
    </xf>
    <xf numFmtId="0" fontId="58" fillId="6" borderId="23" xfId="0" applyNumberFormat="1" applyFont="1" applyFill="1" applyBorder="1" applyAlignment="1">
      <alignment vertical="center" wrapText="1"/>
    </xf>
    <xf numFmtId="0" fontId="58" fillId="6" borderId="19" xfId="0" applyNumberFormat="1" applyFont="1" applyFill="1" applyBorder="1" applyAlignment="1">
      <alignment vertical="center" wrapText="1"/>
    </xf>
    <xf numFmtId="0" fontId="58" fillId="6" borderId="34" xfId="0" applyNumberFormat="1" applyFont="1" applyFill="1" applyBorder="1" applyAlignment="1">
      <alignment vertical="center" wrapText="1"/>
    </xf>
    <xf numFmtId="0" fontId="58" fillId="6" borderId="36" xfId="0" applyNumberFormat="1" applyFont="1" applyFill="1" applyBorder="1" applyAlignment="1">
      <alignment vertical="center" wrapText="1"/>
    </xf>
    <xf numFmtId="0" fontId="58" fillId="6" borderId="37" xfId="0" applyNumberFormat="1" applyFont="1" applyFill="1" applyBorder="1" applyAlignment="1">
      <alignment vertical="center" wrapText="1"/>
    </xf>
    <xf numFmtId="0" fontId="63" fillId="6" borderId="34" xfId="0" applyNumberFormat="1" applyFont="1" applyFill="1" applyBorder="1" applyAlignment="1">
      <alignment vertical="center" wrapText="1"/>
    </xf>
    <xf numFmtId="0" fontId="63" fillId="6" borderId="19" xfId="0" applyNumberFormat="1" applyFont="1" applyFill="1" applyBorder="1" applyAlignment="1">
      <alignment vertical="center" wrapText="1"/>
    </xf>
    <xf numFmtId="0" fontId="58" fillId="6" borderId="53" xfId="0" applyNumberFormat="1" applyFont="1" applyFill="1" applyBorder="1" applyAlignment="1">
      <alignment vertical="center" wrapText="1"/>
    </xf>
    <xf numFmtId="0" fontId="58" fillId="6" borderId="54" xfId="0" applyNumberFormat="1" applyFont="1" applyFill="1" applyBorder="1" applyAlignment="1">
      <alignment vertical="center" wrapText="1"/>
    </xf>
    <xf numFmtId="0" fontId="60" fillId="0" borderId="0" xfId="0" applyNumberFormat="1" applyFont="1" applyAlignment="1"/>
    <xf numFmtId="0" fontId="60" fillId="0" borderId="0" xfId="0" applyNumberFormat="1" applyFont="1" applyAlignment="1">
      <alignment vertical="center" wrapText="1"/>
    </xf>
    <xf numFmtId="0" fontId="61" fillId="6" borderId="44" xfId="0" applyNumberFormat="1" applyFont="1" applyFill="1" applyBorder="1" applyAlignment="1">
      <alignment vertical="center" wrapText="1"/>
    </xf>
    <xf numFmtId="0" fontId="58" fillId="0" borderId="19" xfId="0" applyNumberFormat="1" applyFont="1" applyBorder="1" applyAlignment="1">
      <alignment vertical="center" wrapText="1"/>
    </xf>
    <xf numFmtId="0" fontId="58" fillId="0" borderId="34" xfId="0" applyNumberFormat="1" applyFont="1" applyBorder="1" applyAlignment="1">
      <alignment vertical="center" wrapText="1"/>
    </xf>
    <xf numFmtId="0" fontId="60" fillId="6" borderId="34" xfId="0" applyNumberFormat="1" applyFont="1" applyFill="1" applyBorder="1" applyAlignment="1">
      <alignment vertical="center" wrapText="1"/>
    </xf>
    <xf numFmtId="0" fontId="58" fillId="10" borderId="19" xfId="0" applyNumberFormat="1" applyFont="1" applyFill="1" applyBorder="1" applyAlignment="1">
      <alignment vertical="center" wrapText="1"/>
    </xf>
    <xf numFmtId="0" fontId="58" fillId="6" borderId="45" xfId="0" applyNumberFormat="1" applyFont="1" applyFill="1" applyBorder="1" applyAlignment="1">
      <alignment vertical="center" wrapText="1"/>
    </xf>
    <xf numFmtId="0" fontId="58" fillId="0" borderId="19" xfId="0" applyNumberFormat="1" applyFont="1" applyFill="1" applyBorder="1" applyAlignment="1">
      <alignment vertical="center" wrapText="1"/>
    </xf>
    <xf numFmtId="0" fontId="58" fillId="0" borderId="46" xfId="0" applyNumberFormat="1" applyFont="1" applyBorder="1" applyAlignment="1">
      <alignment vertical="center" wrapText="1"/>
    </xf>
    <xf numFmtId="0" fontId="58" fillId="6" borderId="46" xfId="0" applyNumberFormat="1" applyFont="1" applyFill="1" applyBorder="1" applyAlignment="1">
      <alignment vertical="center" wrapText="1"/>
    </xf>
    <xf numFmtId="0" fontId="58" fillId="10" borderId="46" xfId="0" applyNumberFormat="1" applyFont="1" applyFill="1" applyBorder="1" applyAlignment="1">
      <alignment vertical="center" wrapText="1"/>
    </xf>
    <xf numFmtId="0" fontId="58" fillId="10" borderId="50" xfId="0" applyNumberFormat="1" applyFont="1" applyFill="1" applyBorder="1" applyAlignment="1">
      <alignment vertical="center" wrapText="1"/>
    </xf>
    <xf numFmtId="0" fontId="58" fillId="0" borderId="47" xfId="0" applyNumberFormat="1" applyFont="1" applyFill="1" applyBorder="1" applyAlignment="1">
      <alignment vertical="center" wrapText="1"/>
    </xf>
    <xf numFmtId="0" fontId="58" fillId="0" borderId="45" xfId="0" applyNumberFormat="1" applyFont="1" applyFill="1" applyBorder="1" applyAlignment="1">
      <alignment vertical="center" wrapText="1"/>
    </xf>
    <xf numFmtId="0" fontId="60" fillId="0" borderId="48" xfId="0" applyNumberFormat="1" applyFont="1" applyFill="1" applyBorder="1" applyAlignment="1">
      <alignment vertical="center" wrapText="1"/>
    </xf>
    <xf numFmtId="0" fontId="60" fillId="10" borderId="19" xfId="0" applyNumberFormat="1" applyFont="1" applyFill="1" applyBorder="1" applyAlignment="1">
      <alignment vertical="center" wrapText="1"/>
    </xf>
    <xf numFmtId="0" fontId="60" fillId="0" borderId="19" xfId="0" applyNumberFormat="1" applyFont="1" applyBorder="1" applyAlignment="1">
      <alignment vertical="center" wrapText="1"/>
    </xf>
    <xf numFmtId="0" fontId="60" fillId="10" borderId="34" xfId="0" applyNumberFormat="1" applyFont="1" applyFill="1" applyBorder="1" applyAlignment="1">
      <alignment vertical="center" wrapText="1"/>
    </xf>
    <xf numFmtId="0" fontId="60" fillId="0" borderId="105" xfId="0" applyNumberFormat="1" applyFont="1" applyBorder="1" applyAlignment="1">
      <alignment vertical="center" wrapText="1"/>
    </xf>
    <xf numFmtId="0" fontId="60" fillId="6" borderId="23" xfId="0" applyNumberFormat="1" applyFont="1" applyFill="1" applyBorder="1" applyAlignment="1">
      <alignment vertical="center" wrapText="1"/>
    </xf>
    <xf numFmtId="0" fontId="60" fillId="6" borderId="45" xfId="0" applyNumberFormat="1" applyFont="1" applyFill="1" applyBorder="1" applyAlignment="1">
      <alignment vertical="center" wrapText="1"/>
    </xf>
    <xf numFmtId="0" fontId="60" fillId="0" borderId="23" xfId="0" applyNumberFormat="1" applyFont="1" applyBorder="1" applyAlignment="1">
      <alignment vertical="center" wrapText="1"/>
    </xf>
    <xf numFmtId="0" fontId="60" fillId="6" borderId="39" xfId="0" applyNumberFormat="1" applyFont="1" applyFill="1" applyBorder="1" applyAlignment="1">
      <alignment vertical="center" wrapText="1"/>
    </xf>
    <xf numFmtId="0" fontId="60" fillId="6" borderId="49" xfId="0" applyNumberFormat="1" applyFont="1" applyFill="1" applyBorder="1" applyAlignment="1">
      <alignment vertical="center" wrapText="1"/>
    </xf>
    <xf numFmtId="0" fontId="60" fillId="0" borderId="36" xfId="0" applyNumberFormat="1" applyFont="1" applyBorder="1" applyAlignment="1">
      <alignment vertical="center" wrapText="1"/>
    </xf>
    <xf numFmtId="0" fontId="58" fillId="0" borderId="36" xfId="0" applyNumberFormat="1" applyFont="1" applyFill="1" applyBorder="1" applyAlignment="1">
      <alignment vertical="center" wrapText="1"/>
    </xf>
    <xf numFmtId="0" fontId="58" fillId="10" borderId="34" xfId="0" applyNumberFormat="1" applyFont="1" applyFill="1" applyBorder="1" applyAlignment="1">
      <alignment vertical="center" wrapText="1"/>
    </xf>
    <xf numFmtId="0" fontId="60" fillId="6" borderId="19" xfId="0" applyNumberFormat="1" applyFont="1" applyFill="1" applyBorder="1" applyAlignment="1">
      <alignment vertical="center" wrapText="1"/>
    </xf>
    <xf numFmtId="0" fontId="60" fillId="0" borderId="19" xfId="0" applyNumberFormat="1" applyFont="1" applyFill="1" applyBorder="1" applyAlignment="1">
      <alignment vertical="center" wrapText="1"/>
    </xf>
    <xf numFmtId="0" fontId="60" fillId="10" borderId="46" xfId="0" applyNumberFormat="1" applyFont="1" applyFill="1" applyBorder="1" applyAlignment="1">
      <alignment vertical="center" wrapText="1"/>
    </xf>
    <xf numFmtId="0" fontId="63" fillId="0" borderId="50" xfId="0" applyNumberFormat="1" applyFont="1" applyFill="1" applyBorder="1" applyAlignment="1">
      <alignment vertical="center" wrapText="1"/>
    </xf>
    <xf numFmtId="0" fontId="58" fillId="10" borderId="48" xfId="0" applyNumberFormat="1" applyFont="1" applyFill="1" applyBorder="1" applyAlignment="1">
      <alignment vertical="center" wrapText="1"/>
    </xf>
    <xf numFmtId="0" fontId="58" fillId="0" borderId="48" xfId="0" applyNumberFormat="1" applyFont="1" applyBorder="1" applyAlignment="1">
      <alignment vertical="center" wrapText="1"/>
    </xf>
    <xf numFmtId="0" fontId="58" fillId="10" borderId="36" xfId="0" applyNumberFormat="1" applyFont="1" applyFill="1" applyBorder="1" applyAlignment="1">
      <alignment vertical="center" wrapText="1"/>
    </xf>
    <xf numFmtId="0" fontId="58" fillId="10" borderId="37" xfId="0" applyNumberFormat="1" applyFont="1" applyFill="1" applyBorder="1" applyAlignment="1">
      <alignment vertical="center" wrapText="1"/>
    </xf>
    <xf numFmtId="0" fontId="58" fillId="0" borderId="0" xfId="0" applyNumberFormat="1" applyFont="1" applyAlignment="1">
      <alignment vertical="center" wrapText="1"/>
    </xf>
    <xf numFmtId="0" fontId="58" fillId="6" borderId="33" xfId="0" applyNumberFormat="1" applyFont="1" applyFill="1" applyBorder="1" applyAlignment="1">
      <alignment vertical="center" wrapText="1"/>
    </xf>
    <xf numFmtId="0" fontId="58" fillId="6" borderId="19" xfId="0" applyNumberFormat="1" applyFont="1" applyFill="1" applyBorder="1" applyAlignment="1">
      <alignment vertical="center" wrapText="1"/>
    </xf>
    <xf numFmtId="0" fontId="58" fillId="0" borderId="19" xfId="0" applyNumberFormat="1" applyFont="1" applyBorder="1" applyAlignment="1">
      <alignment vertical="center" wrapText="1"/>
    </xf>
    <xf numFmtId="0" fontId="58" fillId="0" borderId="34" xfId="0" applyNumberFormat="1" applyFont="1" applyBorder="1" applyAlignment="1">
      <alignment vertical="center" wrapText="1"/>
    </xf>
    <xf numFmtId="0" fontId="58" fillId="6" borderId="26" xfId="0" applyNumberFormat="1" applyFont="1" applyFill="1" applyBorder="1" applyAlignment="1">
      <alignment vertical="center" wrapText="1"/>
    </xf>
    <xf numFmtId="0" fontId="58" fillId="6" borderId="44" xfId="0" applyNumberFormat="1" applyFont="1" applyFill="1" applyBorder="1" applyAlignment="1">
      <alignment vertical="center" wrapText="1"/>
    </xf>
    <xf numFmtId="0" fontId="58" fillId="6" borderId="34" xfId="0" applyNumberFormat="1" applyFont="1" applyFill="1" applyBorder="1" applyAlignment="1">
      <alignment vertical="center" wrapText="1"/>
    </xf>
    <xf numFmtId="0" fontId="58" fillId="9" borderId="33" xfId="0" applyNumberFormat="1" applyFont="1" applyFill="1" applyBorder="1" applyAlignment="1">
      <alignment vertical="center" wrapText="1"/>
    </xf>
    <xf numFmtId="0" fontId="58" fillId="9" borderId="19" xfId="0" applyNumberFormat="1" applyFont="1" applyFill="1" applyBorder="1" applyAlignment="1">
      <alignment vertical="center" wrapText="1"/>
    </xf>
    <xf numFmtId="0" fontId="58" fillId="9" borderId="34" xfId="0" applyNumberFormat="1" applyFont="1" applyFill="1" applyBorder="1" applyAlignment="1">
      <alignment vertical="center" wrapText="1"/>
    </xf>
    <xf numFmtId="0" fontId="58" fillId="6" borderId="47" xfId="0" applyNumberFormat="1" applyFont="1" applyFill="1" applyBorder="1" applyAlignment="1">
      <alignment vertical="center" wrapText="1"/>
    </xf>
    <xf numFmtId="0" fontId="58" fillId="0" borderId="23" xfId="0" applyNumberFormat="1" applyFont="1" applyBorder="1" applyAlignment="1">
      <alignment vertical="center" wrapText="1"/>
    </xf>
    <xf numFmtId="0" fontId="58" fillId="0" borderId="44" xfId="0" applyNumberFormat="1" applyFont="1" applyBorder="1" applyAlignment="1">
      <alignment vertical="center" wrapText="1"/>
    </xf>
    <xf numFmtId="0" fontId="58" fillId="10" borderId="19" xfId="0" applyNumberFormat="1" applyFont="1" applyFill="1" applyBorder="1" applyAlignment="1">
      <alignment vertical="center" wrapText="1"/>
    </xf>
    <xf numFmtId="0" fontId="58" fillId="10" borderId="23" xfId="0" applyNumberFormat="1" applyFont="1" applyFill="1" applyBorder="1" applyAlignment="1">
      <alignment vertical="center" wrapText="1"/>
    </xf>
    <xf numFmtId="0" fontId="58" fillId="10" borderId="47" xfId="0" applyNumberFormat="1" applyFont="1" applyFill="1" applyBorder="1" applyAlignment="1">
      <alignment vertical="center" wrapText="1"/>
    </xf>
    <xf numFmtId="0" fontId="58" fillId="6" borderId="23" xfId="0" applyNumberFormat="1" applyFont="1" applyFill="1" applyBorder="1" applyAlignment="1">
      <alignment vertical="center" wrapText="1"/>
    </xf>
    <xf numFmtId="0" fontId="60" fillId="0" borderId="19" xfId="0" applyNumberFormat="1" applyFont="1" applyBorder="1" applyAlignment="1">
      <alignment vertical="center" wrapText="1"/>
    </xf>
    <xf numFmtId="0" fontId="58" fillId="7" borderId="74" xfId="0" applyNumberFormat="1" applyFont="1" applyFill="1" applyBorder="1" applyAlignment="1">
      <alignment vertical="center" wrapText="1"/>
    </xf>
    <xf numFmtId="0" fontId="58" fillId="7" borderId="75" xfId="0" applyNumberFormat="1" applyFont="1" applyFill="1" applyBorder="1" applyAlignment="1">
      <alignment vertical="center" wrapText="1"/>
    </xf>
    <xf numFmtId="0" fontId="58" fillId="7" borderId="76" xfId="0" applyNumberFormat="1" applyFont="1" applyFill="1" applyBorder="1" applyAlignment="1">
      <alignment vertical="center" wrapText="1"/>
    </xf>
    <xf numFmtId="0" fontId="58" fillId="0" borderId="19" xfId="0" applyNumberFormat="1" applyFont="1" applyFill="1" applyBorder="1" applyAlignment="1">
      <alignment vertical="center" wrapText="1"/>
    </xf>
    <xf numFmtId="0" fontId="63" fillId="10" borderId="105" xfId="0" applyNumberFormat="1" applyFont="1" applyFill="1" applyBorder="1" applyAlignment="1">
      <alignment vertical="center" wrapText="1"/>
    </xf>
    <xf numFmtId="0" fontId="63" fillId="10" borderId="108" xfId="0" applyNumberFormat="1" applyFont="1" applyFill="1" applyBorder="1" applyAlignment="1">
      <alignment vertical="center" wrapText="1"/>
    </xf>
    <xf numFmtId="0" fontId="63" fillId="6" borderId="105" xfId="0" applyNumberFormat="1" applyFont="1" applyFill="1" applyBorder="1" applyAlignment="1">
      <alignment vertical="center" wrapText="1"/>
    </xf>
    <xf numFmtId="0" fontId="63" fillId="6" borderId="108" xfId="0" applyNumberFormat="1" applyFont="1" applyFill="1" applyBorder="1" applyAlignment="1">
      <alignment vertical="center" wrapText="1"/>
    </xf>
    <xf numFmtId="0" fontId="58" fillId="0" borderId="91" xfId="0" applyNumberFormat="1" applyFont="1" applyFill="1" applyBorder="1" applyAlignment="1">
      <alignment vertical="center" wrapText="1"/>
    </xf>
    <xf numFmtId="0" fontId="58" fillId="0" borderId="48" xfId="0" applyNumberFormat="1" applyFont="1" applyFill="1" applyBorder="1" applyAlignment="1">
      <alignment vertical="center" wrapText="1"/>
    </xf>
    <xf numFmtId="0" fontId="58" fillId="7" borderId="69" xfId="0" applyNumberFormat="1" applyFont="1" applyFill="1" applyBorder="1" applyAlignment="1">
      <alignment vertical="center" wrapText="1"/>
    </xf>
    <xf numFmtId="0" fontId="58" fillId="7" borderId="70" xfId="0" applyNumberFormat="1" applyFont="1" applyFill="1" applyBorder="1" applyAlignment="1">
      <alignment vertical="center" wrapText="1"/>
    </xf>
    <xf numFmtId="0" fontId="58" fillId="7" borderId="92" xfId="0" applyNumberFormat="1" applyFont="1" applyFill="1" applyBorder="1" applyAlignment="1">
      <alignment vertical="center" wrapText="1"/>
    </xf>
    <xf numFmtId="0" fontId="58" fillId="7" borderId="93" xfId="0" applyNumberFormat="1" applyFont="1" applyFill="1" applyBorder="1" applyAlignment="1">
      <alignment vertical="center" wrapText="1"/>
    </xf>
    <xf numFmtId="0" fontId="58" fillId="7" borderId="43" xfId="0" applyNumberFormat="1" applyFont="1" applyFill="1" applyBorder="1" applyAlignment="1">
      <alignment vertical="center" wrapText="1"/>
    </xf>
    <xf numFmtId="0" fontId="58" fillId="6" borderId="53" xfId="0" applyNumberFormat="1" applyFont="1" applyFill="1" applyBorder="1" applyAlignment="1">
      <alignment vertical="center" wrapText="1"/>
    </xf>
    <xf numFmtId="0" fontId="58" fillId="6" borderId="91" xfId="0" applyNumberFormat="1" applyFont="1" applyFill="1" applyBorder="1" applyAlignment="1">
      <alignment vertical="center" wrapText="1"/>
    </xf>
    <xf numFmtId="0" fontId="60" fillId="0" borderId="34" xfId="0" applyNumberFormat="1" applyFont="1" applyBorder="1" applyAlignment="1">
      <alignment vertical="center" wrapText="1"/>
    </xf>
    <xf numFmtId="0" fontId="58" fillId="0" borderId="36" xfId="0" applyNumberFormat="1" applyFont="1" applyFill="1" applyBorder="1" applyAlignment="1">
      <alignment vertical="center" wrapText="1"/>
    </xf>
    <xf numFmtId="0" fontId="58" fillId="0" borderId="34" xfId="0" applyNumberFormat="1" applyFont="1" applyFill="1" applyBorder="1" applyAlignment="1">
      <alignment vertical="center" wrapText="1"/>
    </xf>
    <xf numFmtId="0" fontId="58" fillId="6" borderId="45" xfId="0" applyNumberFormat="1" applyFont="1" applyFill="1" applyBorder="1" applyAlignment="1">
      <alignment vertical="center" wrapText="1"/>
    </xf>
    <xf numFmtId="0" fontId="58" fillId="7" borderId="40" xfId="0" applyNumberFormat="1" applyFont="1" applyFill="1" applyBorder="1" applyAlignment="1">
      <alignment vertical="center" wrapText="1"/>
    </xf>
    <xf numFmtId="0" fontId="60" fillId="7" borderId="41" xfId="0" applyNumberFormat="1" applyFont="1" applyFill="1" applyBorder="1" applyAlignment="1">
      <alignment vertical="center" wrapText="1"/>
    </xf>
    <xf numFmtId="0" fontId="60" fillId="7" borderId="94" xfId="0" applyNumberFormat="1" applyFont="1" applyFill="1" applyBorder="1" applyAlignment="1">
      <alignment vertical="center" wrapText="1"/>
    </xf>
    <xf numFmtId="0" fontId="58" fillId="0" borderId="91" xfId="0" applyNumberFormat="1" applyFont="1" applyBorder="1" applyAlignment="1">
      <alignment vertical="center" wrapText="1"/>
    </xf>
    <xf numFmtId="0" fontId="58" fillId="6" borderId="54" xfId="0" applyNumberFormat="1" applyFont="1" applyFill="1" applyBorder="1" applyAlignment="1">
      <alignment vertical="center" wrapText="1"/>
    </xf>
    <xf numFmtId="0" fontId="58" fillId="6" borderId="46" xfId="0" applyNumberFormat="1" applyFont="1" applyFill="1" applyBorder="1" applyAlignment="1">
      <alignment vertical="center" wrapText="1"/>
    </xf>
    <xf numFmtId="0" fontId="63" fillId="6" borderId="46" xfId="0" applyNumberFormat="1" applyFont="1" applyFill="1" applyBorder="1" applyAlignment="1">
      <alignment vertical="center" wrapText="1"/>
    </xf>
    <xf numFmtId="0" fontId="58" fillId="0" borderId="23" xfId="0" applyNumberFormat="1" applyFont="1" applyFill="1" applyBorder="1" applyAlignment="1">
      <alignment vertical="center" wrapText="1"/>
    </xf>
    <xf numFmtId="0" fontId="58" fillId="0" borderId="44" xfId="0" applyNumberFormat="1" applyFont="1" applyFill="1" applyBorder="1" applyAlignment="1">
      <alignment vertical="center" wrapText="1"/>
    </xf>
    <xf numFmtId="0" fontId="58" fillId="10" borderId="95" xfId="0" applyNumberFormat="1" applyFont="1" applyFill="1" applyBorder="1" applyAlignment="1">
      <alignment vertical="center" wrapText="1"/>
    </xf>
    <xf numFmtId="0" fontId="58" fillId="10" borderId="99" xfId="0" applyNumberFormat="1" applyFont="1" applyFill="1" applyBorder="1" applyAlignment="1">
      <alignment vertical="center" wrapText="1"/>
    </xf>
    <xf numFmtId="0" fontId="58" fillId="10" borderId="105" xfId="0" applyNumberFormat="1" applyFont="1" applyFill="1" applyBorder="1" applyAlignment="1">
      <alignment vertical="center" wrapText="1"/>
    </xf>
    <xf numFmtId="0" fontId="58" fillId="10" borderId="108" xfId="0" applyNumberFormat="1" applyFont="1" applyFill="1" applyBorder="1" applyAlignment="1">
      <alignment vertical="center" wrapText="1"/>
    </xf>
    <xf numFmtId="0" fontId="60" fillId="0" borderId="91" xfId="0" applyNumberFormat="1" applyFont="1" applyBorder="1" applyAlignment="1">
      <alignment vertical="center" wrapText="1"/>
    </xf>
    <xf numFmtId="0" fontId="62" fillId="0" borderId="0" xfId="0" applyNumberFormat="1" applyFont="1" applyAlignment="1">
      <alignment vertical="center" wrapText="1"/>
    </xf>
    <xf numFmtId="0" fontId="60" fillId="0" borderId="23" xfId="0" applyNumberFormat="1" applyFont="1" applyFill="1" applyBorder="1" applyAlignment="1">
      <alignment vertical="center" wrapText="1"/>
    </xf>
    <xf numFmtId="0" fontId="60" fillId="0" borderId="45" xfId="0" applyNumberFormat="1" applyFont="1" applyFill="1" applyBorder="1" applyAlignment="1">
      <alignment vertical="center" wrapText="1"/>
    </xf>
    <xf numFmtId="0" fontId="60" fillId="0" borderId="95" xfId="0" applyNumberFormat="1" applyFont="1" applyFill="1" applyBorder="1" applyAlignment="1">
      <alignment vertical="center" wrapText="1"/>
    </xf>
    <xf numFmtId="0" fontId="60" fillId="0" borderId="96" xfId="0" applyNumberFormat="1" applyFont="1" applyFill="1" applyBorder="1" applyAlignment="1">
      <alignment vertical="center" wrapText="1"/>
    </xf>
    <xf numFmtId="0" fontId="60" fillId="0" borderId="97" xfId="0" applyNumberFormat="1" applyFont="1" applyFill="1" applyBorder="1" applyAlignment="1">
      <alignment vertical="center" wrapText="1"/>
    </xf>
    <xf numFmtId="0" fontId="58" fillId="6" borderId="98" xfId="0" applyNumberFormat="1" applyFont="1" applyFill="1" applyBorder="1" applyAlignment="1">
      <alignment vertical="center" wrapText="1"/>
    </xf>
    <xf numFmtId="0" fontId="58" fillId="6" borderId="99" xfId="0" applyNumberFormat="1" applyFont="1" applyFill="1" applyBorder="1" applyAlignment="1">
      <alignment vertical="center" wrapText="1"/>
    </xf>
    <xf numFmtId="0" fontId="58" fillId="7" borderId="71" xfId="0" applyNumberFormat="1" applyFont="1" applyFill="1" applyBorder="1" applyAlignment="1">
      <alignment vertical="center" wrapText="1"/>
    </xf>
    <xf numFmtId="0" fontId="58" fillId="6" borderId="35" xfId="0" applyNumberFormat="1" applyFont="1" applyFill="1" applyBorder="1" applyAlignment="1">
      <alignment vertical="center" wrapText="1"/>
    </xf>
    <xf numFmtId="0" fontId="58" fillId="6" borderId="36" xfId="0" applyNumberFormat="1" applyFont="1" applyFill="1" applyBorder="1" applyAlignment="1">
      <alignment vertical="center" wrapText="1"/>
    </xf>
    <xf numFmtId="0" fontId="58" fillId="6" borderId="100" xfId="0" applyNumberFormat="1" applyFont="1" applyFill="1" applyBorder="1" applyAlignment="1">
      <alignment vertical="center" wrapText="1"/>
    </xf>
    <xf numFmtId="0" fontId="58" fillId="0" borderId="36" xfId="0" applyNumberFormat="1" applyFont="1" applyBorder="1" applyAlignment="1">
      <alignment vertical="center" wrapText="1"/>
    </xf>
    <xf numFmtId="0" fontId="58" fillId="0" borderId="37" xfId="0" applyNumberFormat="1" applyFont="1" applyBorder="1" applyAlignment="1">
      <alignment vertical="center" wrapText="1"/>
    </xf>
    <xf numFmtId="0" fontId="58" fillId="6" borderId="101" xfId="0" applyNumberFormat="1" applyFont="1" applyFill="1" applyBorder="1" applyAlignment="1">
      <alignment vertical="center" wrapText="1"/>
    </xf>
    <xf numFmtId="0" fontId="58" fillId="6" borderId="102" xfId="0" applyNumberFormat="1" applyFont="1" applyFill="1" applyBorder="1" applyAlignment="1">
      <alignment vertical="center" wrapText="1"/>
    </xf>
    <xf numFmtId="0" fontId="58" fillId="0" borderId="103" xfId="0" applyNumberFormat="1" applyFont="1" applyBorder="1" applyAlignment="1">
      <alignment vertical="center" wrapText="1"/>
    </xf>
    <xf numFmtId="0" fontId="58" fillId="0" borderId="0" xfId="0" applyNumberFormat="1" applyFont="1" applyBorder="1" applyAlignment="1">
      <alignment vertical="center" wrapText="1"/>
    </xf>
    <xf numFmtId="0" fontId="58" fillId="0" borderId="73" xfId="0" applyNumberFormat="1" applyFont="1" applyBorder="1" applyAlignment="1">
      <alignment vertical="center" wrapText="1"/>
    </xf>
    <xf numFmtId="0" fontId="58" fillId="0" borderId="104" xfId="0" applyNumberFormat="1" applyFont="1" applyBorder="1" applyAlignment="1">
      <alignment vertical="center" wrapText="1"/>
    </xf>
    <xf numFmtId="0" fontId="58" fillId="0" borderId="75" xfId="0" applyNumberFormat="1" applyFont="1" applyBorder="1" applyAlignment="1">
      <alignment vertical="center" wrapText="1"/>
    </xf>
    <xf numFmtId="0" fontId="58" fillId="0" borderId="76" xfId="0" applyNumberFormat="1" applyFont="1" applyBorder="1" applyAlignment="1">
      <alignment vertical="center" wrapText="1"/>
    </xf>
    <xf numFmtId="0" fontId="60" fillId="0" borderId="47" xfId="0" applyNumberFormat="1" applyFont="1" applyFill="1" applyBorder="1" applyAlignment="1">
      <alignment vertical="center" wrapText="1"/>
    </xf>
    <xf numFmtId="0" fontId="58" fillId="10" borderId="44" xfId="0" applyNumberFormat="1" applyFont="1" applyFill="1" applyBorder="1" applyAlignment="1">
      <alignment vertical="center" wrapText="1"/>
    </xf>
    <xf numFmtId="0" fontId="62" fillId="6" borderId="23" xfId="0" applyNumberFormat="1" applyFont="1" applyFill="1" applyBorder="1" applyAlignment="1">
      <alignment vertical="center" wrapText="1"/>
    </xf>
    <xf numFmtId="0" fontId="62" fillId="6" borderId="47" xfId="0" applyNumberFormat="1" applyFont="1" applyFill="1" applyBorder="1" applyAlignment="1">
      <alignment vertical="center" wrapText="1"/>
    </xf>
    <xf numFmtId="0" fontId="62" fillId="6" borderId="45" xfId="0" applyNumberFormat="1" applyFont="1" applyFill="1" applyBorder="1" applyAlignment="1">
      <alignment vertical="center" wrapText="1"/>
    </xf>
    <xf numFmtId="0" fontId="59" fillId="8" borderId="30" xfId="0" applyNumberFormat="1" applyFont="1" applyFill="1" applyBorder="1" applyAlignment="1">
      <alignment vertical="center" wrapText="1"/>
    </xf>
    <xf numFmtId="0" fontId="59" fillId="8" borderId="31" xfId="0" applyNumberFormat="1" applyFont="1" applyFill="1" applyBorder="1" applyAlignment="1">
      <alignment vertical="center" wrapText="1"/>
    </xf>
    <xf numFmtId="0" fontId="59" fillId="8" borderId="32" xfId="0" applyNumberFormat="1" applyFont="1" applyFill="1" applyBorder="1" applyAlignment="1">
      <alignment vertical="center" wrapText="1"/>
    </xf>
    <xf numFmtId="0" fontId="58" fillId="7" borderId="33" xfId="0" applyNumberFormat="1" applyFont="1" applyFill="1" applyBorder="1" applyAlignment="1">
      <alignment vertical="center" wrapText="1"/>
    </xf>
    <xf numFmtId="0" fontId="58" fillId="7" borderId="19" xfId="0" applyNumberFormat="1" applyFont="1" applyFill="1" applyBorder="1" applyAlignment="1">
      <alignment vertical="center" wrapText="1"/>
    </xf>
    <xf numFmtId="0" fontId="58" fillId="7" borderId="34" xfId="0" applyNumberFormat="1" applyFont="1" applyFill="1" applyBorder="1" applyAlignment="1">
      <alignment vertical="center" wrapText="1"/>
    </xf>
    <xf numFmtId="0" fontId="58" fillId="9" borderId="40" xfId="0" applyNumberFormat="1" applyFont="1" applyFill="1" applyBorder="1" applyAlignment="1">
      <alignment vertical="center" wrapText="1"/>
    </xf>
    <xf numFmtId="0" fontId="58" fillId="9" borderId="41" xfId="0" applyNumberFormat="1" applyFont="1" applyFill="1" applyBorder="1" applyAlignment="1">
      <alignment vertical="center" wrapText="1"/>
    </xf>
    <xf numFmtId="0" fontId="58" fillId="9" borderId="94" xfId="0" applyNumberFormat="1" applyFont="1" applyFill="1" applyBorder="1" applyAlignment="1">
      <alignment vertical="center" wrapText="1"/>
    </xf>
    <xf numFmtId="0" fontId="58" fillId="0" borderId="105" xfId="0" applyNumberFormat="1" applyFont="1" applyBorder="1" applyAlignment="1">
      <alignment vertical="center" wrapText="1"/>
    </xf>
    <xf numFmtId="0" fontId="58" fillId="0" borderId="106" xfId="0" applyNumberFormat="1" applyFont="1" applyBorder="1" applyAlignment="1">
      <alignment vertical="center" wrapText="1"/>
    </xf>
    <xf numFmtId="0" fontId="58" fillId="0" borderId="107" xfId="0" applyNumberFormat="1" applyFont="1" applyBorder="1" applyAlignment="1">
      <alignment vertical="center" wrapText="1"/>
    </xf>
    <xf numFmtId="0" fontId="58" fillId="10" borderId="52" xfId="0" applyNumberFormat="1" applyFont="1" applyFill="1" applyBorder="1" applyAlignment="1">
      <alignment vertical="center" wrapText="1"/>
    </xf>
    <xf numFmtId="0" fontId="58" fillId="10" borderId="109" xfId="0" applyNumberFormat="1" applyFont="1" applyFill="1" applyBorder="1" applyAlignment="1">
      <alignment vertical="center" wrapText="1"/>
    </xf>
    <xf numFmtId="0" fontId="58" fillId="9" borderId="54" xfId="0" applyNumberFormat="1" applyFont="1" applyFill="1" applyBorder="1" applyAlignment="1">
      <alignment vertical="center" wrapText="1"/>
    </xf>
    <xf numFmtId="0" fontId="58" fillId="9" borderId="46" xfId="0" applyNumberFormat="1" applyFont="1" applyFill="1" applyBorder="1" applyAlignment="1">
      <alignment vertical="center" wrapText="1"/>
    </xf>
    <xf numFmtId="0" fontId="60" fillId="10" borderId="19" xfId="0" applyNumberFormat="1" applyFont="1" applyFill="1" applyBorder="1" applyAlignment="1">
      <alignment vertical="center" wrapText="1"/>
    </xf>
    <xf numFmtId="0" fontId="60" fillId="0" borderId="23" xfId="0" applyNumberFormat="1" applyFont="1" applyBorder="1" applyAlignment="1">
      <alignment vertical="center" wrapText="1"/>
    </xf>
    <xf numFmtId="0" fontId="60" fillId="0" borderId="47" xfId="0" applyNumberFormat="1" applyFont="1" applyBorder="1" applyAlignment="1">
      <alignment vertical="center" wrapText="1"/>
    </xf>
    <xf numFmtId="0" fontId="60" fillId="0" borderId="45" xfId="0" applyNumberFormat="1" applyFont="1" applyBorder="1" applyAlignment="1">
      <alignment vertical="center" wrapText="1"/>
    </xf>
    <xf numFmtId="0" fontId="58" fillId="6" borderId="28" xfId="0" applyNumberFormat="1" applyFont="1" applyFill="1" applyBorder="1" applyAlignment="1">
      <alignment vertical="center" wrapText="1"/>
    </xf>
    <xf numFmtId="0" fontId="58" fillId="0" borderId="47" xfId="0" applyNumberFormat="1" applyFont="1" applyFill="1" applyBorder="1" applyAlignment="1">
      <alignment vertical="center" wrapText="1"/>
    </xf>
    <xf numFmtId="0" fontId="58" fillId="0" borderId="45" xfId="0" applyNumberFormat="1" applyFont="1" applyFill="1" applyBorder="1" applyAlignment="1">
      <alignment vertical="center" wrapText="1"/>
    </xf>
    <xf numFmtId="0" fontId="60" fillId="0" borderId="46" xfId="0" applyNumberFormat="1" applyFont="1" applyBorder="1" applyAlignment="1">
      <alignment vertical="center" wrapText="1"/>
    </xf>
    <xf numFmtId="0" fontId="60" fillId="0" borderId="105" xfId="0" applyNumberFormat="1" applyFont="1" applyBorder="1" applyAlignment="1">
      <alignment vertical="center" wrapText="1"/>
    </xf>
    <xf numFmtId="0" fontId="60" fillId="0" borderId="106" xfId="0" applyNumberFormat="1" applyFont="1" applyBorder="1" applyAlignment="1">
      <alignment vertical="center" wrapText="1"/>
    </xf>
    <xf numFmtId="0" fontId="60" fillId="0" borderId="107" xfId="0" applyNumberFormat="1" applyFont="1" applyBorder="1" applyAlignment="1">
      <alignment vertical="center" wrapText="1"/>
    </xf>
    <xf numFmtId="0" fontId="58" fillId="6" borderId="51" xfId="0" applyNumberFormat="1" applyFont="1" applyFill="1" applyBorder="1" applyAlignment="1">
      <alignment vertical="center" wrapText="1"/>
    </xf>
    <xf numFmtId="0" fontId="58" fillId="6" borderId="108" xfId="0" applyNumberFormat="1" applyFont="1" applyFill="1" applyBorder="1" applyAlignment="1">
      <alignment vertical="center" wrapText="1"/>
    </xf>
    <xf numFmtId="0" fontId="58" fillId="9" borderId="30" xfId="0" applyNumberFormat="1" applyFont="1" applyFill="1" applyBorder="1" applyAlignment="1">
      <alignment vertical="center" wrapText="1"/>
    </xf>
    <xf numFmtId="0" fontId="58" fillId="9" borderId="31" xfId="0" applyNumberFormat="1" applyFont="1" applyFill="1" applyBorder="1" applyAlignment="1">
      <alignment vertical="center" wrapText="1"/>
    </xf>
    <xf numFmtId="0" fontId="58" fillId="9" borderId="32" xfId="0" applyNumberFormat="1" applyFont="1" applyFill="1" applyBorder="1" applyAlignment="1">
      <alignment vertical="center" wrapText="1"/>
    </xf>
    <xf numFmtId="0" fontId="58" fillId="6" borderId="39" xfId="0" applyNumberFormat="1" applyFont="1" applyFill="1" applyBorder="1" applyAlignment="1">
      <alignment vertical="center" wrapText="1"/>
    </xf>
    <xf numFmtId="0" fontId="58" fillId="6" borderId="90" xfId="0" applyNumberFormat="1" applyFont="1" applyFill="1" applyBorder="1" applyAlignment="1">
      <alignment vertical="center" wrapText="1"/>
    </xf>
    <xf numFmtId="0" fontId="58" fillId="6" borderId="49" xfId="0" applyNumberFormat="1" applyFont="1" applyFill="1" applyBorder="1" applyAlignment="1">
      <alignment vertical="center" wrapText="1"/>
    </xf>
    <xf numFmtId="0" fontId="58" fillId="0" borderId="47" xfId="0" applyNumberFormat="1" applyFont="1" applyBorder="1" applyAlignment="1">
      <alignment vertical="center" wrapText="1"/>
    </xf>
    <xf numFmtId="0" fontId="58" fillId="0" borderId="45" xfId="0" applyNumberFormat="1" applyFont="1" applyBorder="1" applyAlignment="1">
      <alignment vertical="center" wrapText="1"/>
    </xf>
    <xf numFmtId="0" fontId="62" fillId="6" borderId="19" xfId="0" applyNumberFormat="1" applyFont="1" applyFill="1" applyBorder="1" applyAlignment="1">
      <alignment vertical="center" wrapText="1"/>
    </xf>
    <xf numFmtId="0" fontId="62" fillId="6" borderId="34" xfId="0" applyNumberFormat="1" applyFont="1" applyFill="1" applyBorder="1" applyAlignment="1">
      <alignment vertical="center" wrapText="1"/>
    </xf>
    <xf numFmtId="171" fontId="6" fillId="0" borderId="0" xfId="0" applyNumberFormat="1" applyFont="1" applyFill="1" applyBorder="1"/>
    <xf numFmtId="171" fontId="6" fillId="0" borderId="0" xfId="0" applyNumberFormat="1" applyFont="1" applyFill="1" applyBorder="1" applyAlignment="1">
      <alignment horizontal="center" vertical="center"/>
    </xf>
    <xf numFmtId="171" fontId="6" fillId="0" borderId="10" xfId="0" applyNumberFormat="1" applyFont="1" applyFill="1" applyBorder="1" applyAlignment="1">
      <alignment horizontal="center" vertical="center"/>
    </xf>
    <xf numFmtId="171" fontId="31" fillId="0" borderId="0" xfId="0" applyNumberFormat="1" applyFont="1" applyFill="1" applyBorder="1" applyAlignment="1">
      <alignment horizontal="left" vertical="center"/>
    </xf>
    <xf numFmtId="171" fontId="14" fillId="0" borderId="0" xfId="0" applyNumberFormat="1" applyFont="1" applyFill="1" applyBorder="1" applyAlignment="1">
      <alignment horizontal="left" vertical="center"/>
    </xf>
    <xf numFmtId="171" fontId="6" fillId="0" borderId="10" xfId="0" applyNumberFormat="1" applyFont="1" applyFill="1" applyBorder="1" applyAlignment="1">
      <alignment horizontal="center"/>
    </xf>
    <xf numFmtId="171" fontId="6" fillId="0" borderId="10" xfId="0" applyNumberFormat="1" applyFont="1" applyFill="1" applyBorder="1"/>
    <xf numFmtId="171" fontId="22" fillId="0" borderId="10" xfId="0" applyNumberFormat="1" applyFont="1" applyFill="1" applyBorder="1" applyAlignment="1">
      <alignment horizontal="center" vertical="center"/>
    </xf>
    <xf numFmtId="171" fontId="30" fillId="0" borderId="55" xfId="0" applyNumberFormat="1" applyFont="1" applyFill="1" applyBorder="1" applyAlignment="1">
      <alignment horizontal="center"/>
    </xf>
    <xf numFmtId="171" fontId="6" fillId="0" borderId="55" xfId="0" applyNumberFormat="1" applyFont="1" applyFill="1" applyBorder="1"/>
    <xf numFmtId="171" fontId="6" fillId="0" borderId="0" xfId="0" applyNumberFormat="1" applyFont="1" applyFill="1" applyBorder="1" applyAlignment="1">
      <alignment vertical="center"/>
    </xf>
    <xf numFmtId="171" fontId="6" fillId="0" borderId="10" xfId="0" applyNumberFormat="1" applyFont="1" applyFill="1" applyBorder="1" applyAlignment="1">
      <alignment vertical="center"/>
    </xf>
    <xf numFmtId="171" fontId="24" fillId="0" borderId="10" xfId="0" applyNumberFormat="1" applyFont="1" applyFill="1" applyBorder="1" applyAlignment="1">
      <alignment horizontal="center" vertical="top" wrapText="1"/>
    </xf>
    <xf numFmtId="171" fontId="6" fillId="0" borderId="56" xfId="0" applyNumberFormat="1" applyFont="1" applyFill="1" applyBorder="1"/>
    <xf numFmtId="171" fontId="6" fillId="0" borderId="12" xfId="0" applyNumberFormat="1" applyFont="1" applyFill="1" applyBorder="1" applyAlignment="1">
      <alignment vertical="center"/>
    </xf>
    <xf numFmtId="171" fontId="14" fillId="0" borderId="0" xfId="0" applyNumberFormat="1" applyFont="1" applyFill="1" applyBorder="1" applyAlignment="1"/>
    <xf numFmtId="171" fontId="29" fillId="0" borderId="0" xfId="0" applyNumberFormat="1" applyFont="1" applyFill="1" applyBorder="1" applyAlignment="1"/>
    <xf numFmtId="171" fontId="16" fillId="0" borderId="56" xfId="0" applyNumberFormat="1" applyFont="1" applyFill="1" applyBorder="1" applyAlignment="1"/>
    <xf numFmtId="171" fontId="21" fillId="0" borderId="57" xfId="0" applyNumberFormat="1" applyFont="1" applyFill="1" applyBorder="1" applyAlignment="1"/>
    <xf numFmtId="171" fontId="21" fillId="0" borderId="22" xfId="0" applyNumberFormat="1" applyFont="1" applyFill="1" applyBorder="1" applyAlignment="1">
      <alignment horizontal="left"/>
    </xf>
    <xf numFmtId="171" fontId="19" fillId="0" borderId="10" xfId="0" applyNumberFormat="1" applyFont="1" applyFill="1" applyBorder="1" applyAlignment="1"/>
    <xf numFmtId="171" fontId="21" fillId="0" borderId="22" xfId="0" applyNumberFormat="1" applyFont="1" applyFill="1" applyBorder="1" applyAlignment="1"/>
    <xf numFmtId="171" fontId="21" fillId="0" borderId="0" xfId="0" applyNumberFormat="1" applyFont="1" applyFill="1" applyBorder="1" applyAlignment="1"/>
    <xf numFmtId="171" fontId="21" fillId="0" borderId="56" xfId="0" applyNumberFormat="1" applyFont="1" applyFill="1" applyBorder="1" applyAlignment="1"/>
    <xf numFmtId="171" fontId="17" fillId="0" borderId="0" xfId="29" applyNumberFormat="1" applyFont="1" applyFill="1" applyBorder="1" applyAlignment="1" applyProtection="1">
      <alignment horizontal="left"/>
    </xf>
    <xf numFmtId="171" fontId="22" fillId="0" borderId="10" xfId="0" applyNumberFormat="1" applyFont="1" applyFill="1" applyBorder="1"/>
    <xf numFmtId="171" fontId="16" fillId="0" borderId="0" xfId="0" applyNumberFormat="1" applyFont="1" applyFill="1" applyBorder="1" applyAlignment="1"/>
    <xf numFmtId="171" fontId="16" fillId="0" borderId="56" xfId="0" applyNumberFormat="1" applyFont="1" applyFill="1" applyBorder="1" applyAlignment="1">
      <alignment vertical="top" wrapText="1"/>
    </xf>
    <xf numFmtId="171" fontId="21" fillId="0" borderId="57" xfId="0" applyNumberFormat="1" applyFont="1" applyFill="1" applyBorder="1" applyAlignment="1">
      <alignment horizontal="left" wrapText="1"/>
    </xf>
    <xf numFmtId="171" fontId="21" fillId="0" borderId="10" xfId="0" applyNumberFormat="1" applyFont="1" applyFill="1" applyBorder="1"/>
    <xf numFmtId="171" fontId="6" fillId="0" borderId="58" xfId="0" applyNumberFormat="1" applyFont="1" applyFill="1" applyBorder="1"/>
    <xf numFmtId="171" fontId="23" fillId="0" borderId="59" xfId="0" applyNumberFormat="1" applyFont="1" applyFill="1" applyBorder="1" applyAlignment="1">
      <alignment horizontal="center" vertical="center" wrapText="1"/>
    </xf>
    <xf numFmtId="171" fontId="6" fillId="0" borderId="60" xfId="0" applyNumberFormat="1" applyFont="1" applyFill="1" applyBorder="1"/>
    <xf numFmtId="171" fontId="6" fillId="0" borderId="1" xfId="0" applyNumberFormat="1" applyFont="1" applyFill="1" applyBorder="1"/>
    <xf numFmtId="171" fontId="14" fillId="0" borderId="0" xfId="0" applyNumberFormat="1" applyFont="1" applyFill="1" applyBorder="1" applyAlignment="1">
      <alignment horizontal="left"/>
    </xf>
    <xf numFmtId="174" fontId="6" fillId="0" borderId="10" xfId="0" applyNumberFormat="1" applyFont="1" applyFill="1" applyBorder="1"/>
    <xf numFmtId="171" fontId="14" fillId="0" borderId="56" xfId="0" applyNumberFormat="1" applyFont="1" applyFill="1" applyBorder="1" applyAlignment="1"/>
    <xf numFmtId="171" fontId="20" fillId="0" borderId="57" xfId="0" applyNumberFormat="1" applyFont="1" applyFill="1" applyBorder="1" applyAlignment="1"/>
    <xf numFmtId="171" fontId="20" fillId="0" borderId="22" xfId="0" applyNumberFormat="1" applyFont="1" applyFill="1" applyBorder="1" applyAlignment="1"/>
    <xf numFmtId="171" fontId="16" fillId="0" borderId="0" xfId="0" applyNumberFormat="1" applyFont="1" applyFill="1" applyBorder="1" applyAlignment="1">
      <alignment horizontal="left"/>
    </xf>
    <xf numFmtId="171" fontId="25" fillId="0" borderId="61" xfId="0" applyNumberFormat="1" applyFont="1" applyFill="1" applyBorder="1" applyAlignment="1">
      <alignment horizontal="center" vertical="center" wrapText="1"/>
    </xf>
    <xf numFmtId="171" fontId="16" fillId="0" borderId="58" xfId="0" applyNumberFormat="1" applyFont="1" applyFill="1" applyBorder="1" applyAlignment="1">
      <alignment horizontal="center"/>
    </xf>
    <xf numFmtId="171" fontId="6" fillId="0" borderId="65" xfId="0" applyNumberFormat="1" applyFont="1" applyFill="1" applyBorder="1" applyAlignment="1">
      <alignment wrapText="1"/>
    </xf>
    <xf numFmtId="171" fontId="6" fillId="0" borderId="65" xfId="0" applyNumberFormat="1" applyFont="1" applyFill="1" applyBorder="1"/>
    <xf numFmtId="171" fontId="22" fillId="0" borderId="1" xfId="0" applyNumberFormat="1" applyFont="1" applyFill="1" applyBorder="1"/>
    <xf numFmtId="171" fontId="6" fillId="0" borderId="61" xfId="0" applyNumberFormat="1" applyFont="1" applyFill="1" applyBorder="1"/>
    <xf numFmtId="171" fontId="19" fillId="0" borderId="0" xfId="0" applyNumberFormat="1" applyFont="1" applyFill="1" applyBorder="1" applyAlignment="1"/>
    <xf numFmtId="171" fontId="23" fillId="0" borderId="64" xfId="0" applyNumberFormat="1" applyFont="1" applyFill="1" applyBorder="1" applyAlignment="1">
      <alignment horizontal="center" vertical="center" wrapText="1"/>
    </xf>
    <xf numFmtId="171" fontId="6" fillId="0" borderId="62" xfId="0" applyNumberFormat="1" applyFont="1" applyFill="1" applyBorder="1"/>
    <xf numFmtId="171" fontId="6" fillId="0" borderId="63" xfId="0" applyNumberFormat="1" applyFont="1" applyFill="1" applyBorder="1"/>
    <xf numFmtId="171" fontId="6" fillId="0" borderId="6" xfId="0" applyNumberFormat="1" applyFont="1" applyFill="1" applyBorder="1"/>
    <xf numFmtId="171" fontId="6" fillId="0" borderId="60" xfId="0" applyNumberFormat="1" applyFont="1" applyFill="1" applyBorder="1" applyAlignment="1">
      <alignment wrapText="1"/>
    </xf>
    <xf numFmtId="0" fontId="6" fillId="0" borderId="0" xfId="0" applyNumberFormat="1" applyFont="1" applyFill="1" applyBorder="1"/>
    <xf numFmtId="0" fontId="21" fillId="0" borderId="0" xfId="0" applyNumberFormat="1" applyFont="1" applyFill="1" applyBorder="1" applyAlignment="1">
      <alignment horizontal="left"/>
    </xf>
    <xf numFmtId="0" fontId="24" fillId="0" borderId="10" xfId="0" applyNumberFormat="1" applyFont="1" applyFill="1" applyBorder="1" applyAlignment="1">
      <alignment horizontal="center" vertical="top" wrapText="1"/>
    </xf>
    <xf numFmtId="0" fontId="21" fillId="0" borderId="0" xfId="0" applyNumberFormat="1" applyFont="1" applyFill="1" applyBorder="1" applyAlignment="1"/>
    <xf numFmtId="0" fontId="7" fillId="0" borderId="10" xfId="0" applyNumberFormat="1" applyFont="1" applyFill="1" applyBorder="1"/>
    <xf numFmtId="0" fontId="6" fillId="0" borderId="10" xfId="0" applyNumberFormat="1" applyFont="1" applyFill="1" applyBorder="1"/>
    <xf numFmtId="0" fontId="21" fillId="0" borderId="0" xfId="0" applyNumberFormat="1" applyFont="1" applyFill="1" applyBorder="1" applyAlignment="1">
      <alignment horizontal="right"/>
    </xf>
    <xf numFmtId="0" fontId="48" fillId="0" borderId="10" xfId="0" applyNumberFormat="1" applyFont="1" applyFill="1" applyBorder="1" applyAlignment="1">
      <alignment wrapText="1"/>
    </xf>
    <xf numFmtId="171" fontId="23" fillId="0" borderId="56" xfId="0" applyNumberFormat="1" applyFont="1" applyFill="1" applyBorder="1" applyAlignment="1">
      <alignment horizontal="left"/>
    </xf>
    <xf numFmtId="171" fontId="23" fillId="0" borderId="57" xfId="0" applyNumberFormat="1" applyFont="1" applyFill="1" applyBorder="1" applyAlignment="1"/>
    <xf numFmtId="171" fontId="48" fillId="0" borderId="10" xfId="0" applyNumberFormat="1" applyFont="1" applyFill="1" applyBorder="1" applyAlignment="1">
      <alignment horizontal="left" vertical="center" wrapText="1"/>
    </xf>
    <xf numFmtId="171" fontId="19" fillId="0" borderId="56" xfId="0" applyNumberFormat="1" applyFont="1" applyFill="1" applyBorder="1" applyAlignment="1">
      <alignment horizontal="left"/>
    </xf>
    <xf numFmtId="171" fontId="20" fillId="0" borderId="10" xfId="0" applyNumberFormat="1" applyFont="1" applyFill="1" applyBorder="1"/>
    <xf numFmtId="171" fontId="6" fillId="0" borderId="66" xfId="0" applyNumberFormat="1" applyFont="1" applyFill="1" applyBorder="1"/>
    <xf numFmtId="0" fontId="6" fillId="0" borderId="67" xfId="0" applyNumberFormat="1" applyFont="1" applyFill="1" applyBorder="1" applyAlignment="1">
      <alignment horizontal="left"/>
    </xf>
    <xf numFmtId="171" fontId="19" fillId="0" borderId="0" xfId="0" applyNumberFormat="1" applyFont="1" applyFill="1" applyBorder="1" applyAlignment="1">
      <alignment horizontal="left" vertical="center"/>
    </xf>
    <xf numFmtId="171" fontId="6" fillId="0" borderId="10" xfId="0" applyNumberFormat="1" applyFont="1" applyFill="1" applyBorder="1" applyAlignment="1">
      <alignment wrapText="1"/>
    </xf>
    <xf numFmtId="0" fontId="6" fillId="0" borderId="10" xfId="0" applyNumberFormat="1" applyFont="1" applyFill="1" applyBorder="1" applyAlignment="1">
      <alignment wrapText="1"/>
    </xf>
    <xf numFmtId="171" fontId="17" fillId="0" borderId="0" xfId="0" applyNumberFormat="1" applyFont="1" applyFill="1" applyBorder="1" applyAlignment="1"/>
    <xf numFmtId="171" fontId="18" fillId="0" borderId="0" xfId="0" applyNumberFormat="1" applyFont="1" applyFill="1" applyBorder="1" applyAlignment="1">
      <alignment horizontal="center"/>
    </xf>
    <xf numFmtId="0" fontId="6" fillId="0" borderId="14" xfId="0" applyNumberFormat="1" applyFont="1" applyFill="1" applyBorder="1" applyAlignment="1">
      <alignment wrapText="1"/>
    </xf>
    <xf numFmtId="171" fontId="7" fillId="0" borderId="0" xfId="29" applyNumberFormat="1" applyFont="1" applyFill="1" applyBorder="1" applyAlignment="1" applyProtection="1"/>
    <xf numFmtId="171" fontId="6" fillId="0" borderId="63" xfId="0" applyNumberFormat="1" applyFont="1" applyFill="1" applyBorder="1" applyAlignment="1">
      <alignment horizontal="justify"/>
    </xf>
    <xf numFmtId="171" fontId="7" fillId="0" borderId="0" xfId="29" applyNumberFormat="1" applyFont="1" applyFill="1" applyBorder="1" applyAlignment="1" applyProtection="1">
      <alignment horizontal="left"/>
    </xf>
    <xf numFmtId="15" fontId="6" fillId="0" borderId="63" xfId="0" applyNumberFormat="1" applyFont="1" applyFill="1" applyBorder="1" applyAlignment="1">
      <alignment horizontal="left"/>
    </xf>
    <xf numFmtId="171" fontId="6" fillId="0" borderId="55" xfId="0" applyNumberFormat="1" applyFont="1" applyFill="1" applyBorder="1" applyAlignment="1"/>
    <xf numFmtId="171" fontId="15" fillId="0" borderId="0" xfId="0" applyNumberFormat="1" applyFont="1" applyFill="1" applyBorder="1" applyAlignment="1">
      <alignment horizontal="justify" vertical="top"/>
    </xf>
    <xf numFmtId="171" fontId="6" fillId="0" borderId="68" xfId="0" applyNumberFormat="1" applyFont="1" applyFill="1" applyBorder="1"/>
    <xf numFmtId="171" fontId="13" fillId="0" borderId="0" xfId="29" applyNumberFormat="1" applyFont="1" applyFill="1" applyBorder="1" applyAlignment="1" applyProtection="1">
      <alignment horizontal="center"/>
    </xf>
    <xf numFmtId="14" fontId="29" fillId="0" borderId="10" xfId="0" applyNumberFormat="1" applyFont="1" applyFill="1" applyBorder="1" applyAlignment="1">
      <alignment horizontal="left"/>
    </xf>
    <xf numFmtId="171" fontId="7" fillId="0" borderId="0" xfId="29" applyNumberFormat="1" applyFont="1" applyFill="1" applyBorder="1" applyAlignment="1" applyProtection="1">
      <alignment horizontal="right"/>
    </xf>
    <xf numFmtId="171" fontId="50" fillId="0" borderId="10" xfId="0" applyNumberFormat="1" applyFont="1" applyFill="1" applyBorder="1" applyAlignment="1">
      <alignment horizontal="center" vertical="top" wrapText="1"/>
    </xf>
    <xf numFmtId="171" fontId="11" fillId="0" borderId="69" xfId="29" applyNumberFormat="1" applyFont="1" applyFill="1" applyBorder="1" applyAlignment="1" applyProtection="1">
      <alignment horizontal="left" vertical="center"/>
    </xf>
    <xf numFmtId="171" fontId="11" fillId="0" borderId="70" xfId="29" applyNumberFormat="1" applyFont="1" applyFill="1" applyBorder="1" applyAlignment="1" applyProtection="1">
      <alignment horizontal="left" vertical="center"/>
    </xf>
    <xf numFmtId="171" fontId="11" fillId="0" borderId="71" xfId="29" applyNumberFormat="1" applyFont="1" applyFill="1" applyBorder="1" applyAlignment="1" applyProtection="1">
      <alignment horizontal="left" vertical="center"/>
    </xf>
    <xf numFmtId="171" fontId="11" fillId="0" borderId="72" xfId="29" applyNumberFormat="1" applyFont="1" applyFill="1" applyBorder="1" applyAlignment="1" applyProtection="1">
      <alignment horizontal="left" vertical="center"/>
    </xf>
    <xf numFmtId="171" fontId="11" fillId="0" borderId="0" xfId="29" applyNumberFormat="1" applyFont="1" applyFill="1" applyBorder="1" applyAlignment="1" applyProtection="1">
      <alignment horizontal="left" vertical="center"/>
    </xf>
    <xf numFmtId="171" fontId="11" fillId="0" borderId="73" xfId="29" applyNumberFormat="1" applyFont="1" applyFill="1" applyBorder="1" applyAlignment="1" applyProtection="1">
      <alignment horizontal="left" vertical="center"/>
    </xf>
    <xf numFmtId="171" fontId="11" fillId="0" borderId="74" xfId="29" applyNumberFormat="1" applyFont="1" applyFill="1" applyBorder="1" applyAlignment="1" applyProtection="1">
      <alignment horizontal="left" vertical="center"/>
    </xf>
    <xf numFmtId="171" fontId="11" fillId="0" borderId="75" xfId="29" applyNumberFormat="1" applyFont="1" applyFill="1" applyBorder="1" applyAlignment="1" applyProtection="1">
      <alignment horizontal="left" vertical="center"/>
    </xf>
    <xf numFmtId="171" fontId="11" fillId="0" borderId="76" xfId="29" applyNumberFormat="1" applyFont="1" applyFill="1" applyBorder="1" applyAlignment="1" applyProtection="1">
      <alignment horizontal="left" vertical="center"/>
    </xf>
    <xf numFmtId="171" fontId="8" fillId="0" borderId="0" xfId="29" applyNumberFormat="1" applyFont="1" applyFill="1" applyBorder="1" applyAlignment="1" applyProtection="1">
      <alignment horizontal="center"/>
    </xf>
    <xf numFmtId="171" fontId="9" fillId="0" borderId="77" xfId="33" applyNumberFormat="1" applyFont="1" applyFill="1" applyBorder="1" applyAlignment="1" applyProtection="1"/>
    <xf numFmtId="171" fontId="10" fillId="0" borderId="0" xfId="29" applyNumberFormat="1" applyFont="1" applyFill="1" applyBorder="1" applyAlignment="1" applyProtection="1">
      <alignment horizontal="center"/>
    </xf>
    <xf numFmtId="171" fontId="11" fillId="0" borderId="0" xfId="29" applyNumberFormat="1" applyFont="1" applyFill="1" applyBorder="1" applyAlignment="1" applyProtection="1">
      <alignment horizontal="center"/>
    </xf>
    <xf numFmtId="171" fontId="10" fillId="0" borderId="78" xfId="0" applyNumberFormat="1" applyFont="1" applyFill="1" applyBorder="1" applyAlignment="1">
      <alignment horizontal="center" vertical="center"/>
    </xf>
    <xf numFmtId="171" fontId="7" fillId="0" borderId="0" xfId="0" applyNumberFormat="1" applyFont="1" applyFill="1" applyBorder="1" applyAlignment="1"/>
    <xf numFmtId="15" fontId="6" fillId="0" borderId="10" xfId="0" applyNumberFormat="1" applyFont="1" applyFill="1" applyBorder="1" applyAlignment="1">
      <alignment horizontal="left"/>
    </xf>
    <xf numFmtId="171" fontId="16" fillId="0" borderId="57" xfId="0" applyNumberFormat="1" applyFont="1" applyFill="1" applyBorder="1" applyAlignment="1">
      <alignment horizontal="left"/>
    </xf>
    <xf numFmtId="171" fontId="16" fillId="0" borderId="22" xfId="0" applyNumberFormat="1" applyFont="1" applyFill="1" applyBorder="1" applyAlignment="1">
      <alignment horizontal="left"/>
    </xf>
    <xf numFmtId="171" fontId="7" fillId="0" borderId="0" xfId="29" applyNumberFormat="1" applyFont="1" applyFill="1" applyBorder="1" applyAlignment="1" applyProtection="1">
      <alignment horizontal="center"/>
    </xf>
    <xf numFmtId="0" fontId="57" fillId="0" borderId="0" xfId="0" applyNumberFormat="1" applyFont="1" applyAlignment="1">
      <alignment vertical="top" wrapText="1"/>
    </xf>
    <xf numFmtId="0" fontId="6" fillId="0" borderId="55" xfId="0" applyNumberFormat="1" applyFont="1" applyBorder="1"/>
    <xf numFmtId="0" fontId="37" fillId="0" borderId="1" xfId="0" applyNumberFormat="1" applyFont="1" applyFill="1" applyBorder="1" applyAlignment="1">
      <alignment horizontal="center" vertical="center"/>
    </xf>
    <xf numFmtId="0" fontId="33" fillId="0" borderId="11" xfId="0" applyNumberFormat="1" applyFont="1" applyFill="1" applyBorder="1" applyAlignment="1">
      <alignment horizontal="center" vertical="center"/>
    </xf>
    <xf numFmtId="0" fontId="33" fillId="0" borderId="79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/>
    <xf numFmtId="0" fontId="6" fillId="0" borderId="62" xfId="0" applyNumberFormat="1" applyFont="1" applyFill="1" applyBorder="1" applyAlignment="1">
      <alignment wrapText="1"/>
    </xf>
    <xf numFmtId="0" fontId="6" fillId="0" borderId="63" xfId="0" applyNumberFormat="1" applyFont="1" applyFill="1" applyBorder="1" applyAlignment="1">
      <alignment wrapText="1"/>
    </xf>
    <xf numFmtId="0" fontId="6" fillId="0" borderId="6" xfId="0" applyNumberFormat="1" applyFont="1" applyFill="1" applyBorder="1" applyAlignment="1">
      <alignment wrapText="1"/>
    </xf>
    <xf numFmtId="0" fontId="6" fillId="0" borderId="80" xfId="0" applyNumberFormat="1" applyFont="1" applyFill="1" applyBorder="1"/>
    <xf numFmtId="0" fontId="6" fillId="0" borderId="81" xfId="0" applyNumberFormat="1" applyFont="1" applyFill="1" applyBorder="1"/>
    <xf numFmtId="0" fontId="6" fillId="0" borderId="67" xfId="0" applyNumberFormat="1" applyFont="1" applyFill="1" applyBorder="1"/>
    <xf numFmtId="0" fontId="33" fillId="4" borderId="82" xfId="0" applyNumberFormat="1" applyFont="1" applyFill="1" applyBorder="1" applyAlignment="1">
      <alignment horizontal="left" vertical="center"/>
    </xf>
    <xf numFmtId="0" fontId="6" fillId="0" borderId="83" xfId="0" applyNumberFormat="1" applyFont="1" applyFill="1" applyBorder="1"/>
    <xf numFmtId="0" fontId="6" fillId="0" borderId="58" xfId="0" applyNumberFormat="1" applyFont="1" applyFill="1" applyBorder="1"/>
    <xf numFmtId="0" fontId="37" fillId="4" borderId="82" xfId="0" applyNumberFormat="1" applyFont="1" applyFill="1" applyBorder="1" applyAlignment="1">
      <alignment horizontal="center"/>
    </xf>
    <xf numFmtId="0" fontId="6" fillId="0" borderId="84" xfId="0" applyNumberFormat="1" applyFont="1" applyFill="1" applyBorder="1"/>
    <xf numFmtId="0" fontId="16" fillId="0" borderId="7" xfId="0" applyNumberFormat="1" applyFont="1" applyFill="1" applyBorder="1" applyAlignment="1">
      <alignment horizontal="center" vertical="center" wrapText="1"/>
    </xf>
    <xf numFmtId="0" fontId="16" fillId="0" borderId="11" xfId="0" applyNumberFormat="1" applyFont="1" applyFill="1" applyBorder="1" applyAlignment="1">
      <alignment horizontal="center" vertical="center" wrapText="1"/>
    </xf>
    <xf numFmtId="0" fontId="6" fillId="0" borderId="9" xfId="0" applyNumberFormat="1" applyFont="1" applyFill="1" applyBorder="1"/>
    <xf numFmtId="0" fontId="34" fillId="4" borderId="82" xfId="0" applyNumberFormat="1" applyFont="1" applyFill="1" applyBorder="1" applyAlignment="1">
      <alignment horizontal="center"/>
    </xf>
    <xf numFmtId="0" fontId="33" fillId="4" borderId="82" xfId="0" applyNumberFormat="1" applyFont="1" applyFill="1" applyBorder="1" applyAlignment="1">
      <alignment horizontal="center" vertical="center"/>
    </xf>
    <xf numFmtId="0" fontId="44" fillId="0" borderId="1" xfId="0" applyNumberFormat="1" applyFont="1" applyFill="1" applyBorder="1" applyAlignment="1">
      <alignment horizontal="center" vertical="center" wrapText="1"/>
    </xf>
    <xf numFmtId="0" fontId="44" fillId="0" borderId="11" xfId="0" applyNumberFormat="1" applyFont="1" applyFill="1" applyBorder="1" applyAlignment="1">
      <alignment horizontal="center" vertical="center" wrapText="1"/>
    </xf>
    <xf numFmtId="0" fontId="6" fillId="0" borderId="11" xfId="0" applyNumberFormat="1" applyFont="1" applyFill="1" applyBorder="1"/>
    <xf numFmtId="0" fontId="6" fillId="0" borderId="7" xfId="0" applyNumberFormat="1" applyFont="1" applyFill="1" applyBorder="1"/>
    <xf numFmtId="0" fontId="6" fillId="0" borderId="63" xfId="0" applyNumberFormat="1" applyFont="1" applyFill="1" applyBorder="1"/>
    <xf numFmtId="0" fontId="6" fillId="0" borderId="6" xfId="0" applyNumberFormat="1" applyFont="1" applyFill="1" applyBorder="1"/>
    <xf numFmtId="0" fontId="6" fillId="0" borderId="5" xfId="0" applyNumberFormat="1" applyFont="1" applyFill="1" applyBorder="1"/>
    <xf numFmtId="0" fontId="6" fillId="0" borderId="85" xfId="0" applyNumberFormat="1" applyFont="1" applyFill="1" applyBorder="1"/>
    <xf numFmtId="0" fontId="31" fillId="0" borderId="7" xfId="0" applyNumberFormat="1" applyFont="1" applyFill="1" applyBorder="1" applyAlignment="1">
      <alignment horizontal="center"/>
    </xf>
    <xf numFmtId="0" fontId="31" fillId="0" borderId="11" xfId="0" applyNumberFormat="1" applyFont="1" applyFill="1" applyBorder="1" applyAlignment="1">
      <alignment horizontal="center"/>
    </xf>
    <xf numFmtId="0" fontId="29" fillId="0" borderId="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66" xfId="0" applyBorder="1"/>
    <xf numFmtId="0" fontId="6" fillId="0" borderId="84" xfId="0" applyNumberFormat="1" applyFont="1" applyFill="1" applyBorder="1" applyAlignment="1">
      <alignment horizontal="justify"/>
    </xf>
    <xf numFmtId="0" fontId="7" fillId="0" borderId="57" xfId="0" applyNumberFormat="1" applyFont="1" applyFill="1" applyBorder="1" applyAlignment="1">
      <alignment horizontal="justify" vertical="top" wrapText="1"/>
    </xf>
    <xf numFmtId="0" fontId="7" fillId="0" borderId="86" xfId="0" applyNumberFormat="1" applyFont="1" applyFill="1" applyBorder="1" applyAlignment="1">
      <alignment horizontal="justify" vertical="top" wrapText="1"/>
    </xf>
    <xf numFmtId="0" fontId="6" fillId="0" borderId="86" xfId="0" applyNumberFormat="1" applyFont="1" applyFill="1" applyBorder="1"/>
    <xf numFmtId="0" fontId="43" fillId="0" borderId="66" xfId="0" applyNumberFormat="1" applyFont="1" applyFill="1" applyBorder="1" applyAlignment="1"/>
    <xf numFmtId="0" fontId="34" fillId="4" borderId="87" xfId="0" applyNumberFormat="1" applyFont="1" applyFill="1" applyBorder="1" applyAlignment="1">
      <alignment horizontal="left" vertical="center"/>
    </xf>
    <xf numFmtId="0" fontId="6" fillId="0" borderId="10" xfId="0" applyNumberFormat="1" applyFont="1" applyFill="1" applyBorder="1" applyAlignment="1">
      <alignment vertical="center"/>
    </xf>
    <xf numFmtId="0" fontId="6" fillId="0" borderId="66" xfId="0" applyNumberFormat="1" applyFont="1" applyFill="1" applyBorder="1"/>
    <xf numFmtId="0" fontId="6" fillId="0" borderId="63" xfId="0" applyNumberFormat="1" applyFont="1" applyFill="1" applyBorder="1" applyAlignment="1">
      <alignment vertical="center"/>
    </xf>
    <xf numFmtId="0" fontId="40" fillId="0" borderId="0" xfId="0" applyNumberFormat="1" applyFont="1" applyFill="1" applyBorder="1" applyAlignment="1">
      <alignment horizontal="left"/>
    </xf>
    <xf numFmtId="0" fontId="7" fillId="0" borderId="11" xfId="0" applyNumberFormat="1" applyFont="1" applyFill="1" applyBorder="1" applyAlignment="1">
      <alignment horizontal="center" vertical="center" wrapText="1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88" xfId="0" applyNumberFormat="1" applyFont="1" applyFill="1" applyBorder="1"/>
    <xf numFmtId="0" fontId="38" fillId="0" borderId="9" xfId="0" applyNumberFormat="1" applyFont="1" applyFill="1" applyBorder="1" applyAlignment="1">
      <alignment horizontal="left" vertical="center"/>
    </xf>
    <xf numFmtId="0" fontId="41" fillId="0" borderId="0" xfId="0" applyNumberFormat="1" applyFont="1" applyFill="1" applyBorder="1" applyAlignment="1">
      <alignment horizontal="left"/>
    </xf>
    <xf numFmtId="0" fontId="40" fillId="0" borderId="0" xfId="0" applyNumberFormat="1" applyFont="1" applyFill="1" applyBorder="1" applyAlignment="1">
      <alignment horizontal="right"/>
    </xf>
    <xf numFmtId="0" fontId="6" fillId="0" borderId="14" xfId="0" applyNumberFormat="1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horizontal="left"/>
    </xf>
    <xf numFmtId="0" fontId="6" fillId="0" borderId="89" xfId="0" applyNumberFormat="1" applyFont="1" applyFill="1" applyBorder="1"/>
    <xf numFmtId="0" fontId="31" fillId="0" borderId="11" xfId="0" applyNumberFormat="1" applyFont="1" applyFill="1" applyBorder="1" applyAlignment="1">
      <alignment horizontal="center" vertical="center"/>
    </xf>
    <xf numFmtId="0" fontId="37" fillId="0" borderId="19" xfId="0" applyNumberFormat="1" applyFont="1" applyFill="1" applyBorder="1" applyAlignment="1">
      <alignment horizontal="center" vertical="center"/>
    </xf>
    <xf numFmtId="0" fontId="37" fillId="0" borderId="19" xfId="0" applyNumberFormat="1" applyFont="1" applyFill="1" applyBorder="1" applyAlignment="1">
      <alignment horizontal="left" vertical="center"/>
    </xf>
    <xf numFmtId="0" fontId="32" fillId="0" borderId="87" xfId="0" applyNumberFormat="1" applyFont="1" applyFill="1" applyBorder="1" applyAlignment="1"/>
    <xf numFmtId="0" fontId="33" fillId="0" borderId="9" xfId="0" applyNumberFormat="1" applyFont="1" applyFill="1" applyBorder="1" applyAlignment="1"/>
    <xf numFmtId="0" fontId="6" fillId="0" borderId="10" xfId="0" applyNumberFormat="1" applyFont="1" applyFill="1" applyBorder="1" applyAlignment="1">
      <alignment horizontal="center" vertical="center"/>
    </xf>
    <xf numFmtId="0" fontId="34" fillId="4" borderId="87" xfId="0" applyNumberFormat="1" applyFont="1" applyFill="1" applyBorder="1" applyAlignment="1">
      <alignment vertical="center"/>
    </xf>
    <xf numFmtId="0" fontId="31" fillId="0" borderId="16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/>
    <xf numFmtId="0" fontId="32" fillId="0" borderId="69" xfId="0" applyNumberFormat="1" applyFont="1" applyFill="1" applyBorder="1" applyAlignment="1"/>
    <xf numFmtId="0" fontId="32" fillId="0" borderId="70" xfId="0" applyNumberFormat="1" applyFont="1" applyFill="1" applyBorder="1" applyAlignment="1"/>
    <xf numFmtId="0" fontId="32" fillId="0" borderId="71" xfId="0" applyNumberFormat="1" applyFont="1" applyFill="1" applyBorder="1" applyAlignment="1"/>
    <xf numFmtId="0" fontId="32" fillId="0" borderId="72" xfId="0" applyNumberFormat="1" applyFont="1" applyFill="1" applyBorder="1" applyAlignment="1"/>
    <xf numFmtId="0" fontId="32" fillId="0" borderId="0" xfId="0" applyNumberFormat="1" applyFont="1" applyFill="1" applyBorder="1" applyAlignment="1"/>
    <xf numFmtId="0" fontId="32" fillId="0" borderId="73" xfId="0" applyNumberFormat="1" applyFont="1" applyFill="1" applyBorder="1" applyAlignment="1"/>
    <xf numFmtId="0" fontId="32" fillId="0" borderId="74" xfId="0" applyNumberFormat="1" applyFont="1" applyFill="1" applyBorder="1" applyAlignment="1"/>
    <xf numFmtId="0" fontId="32" fillId="0" borderId="75" xfId="0" applyNumberFormat="1" applyFont="1" applyFill="1" applyBorder="1" applyAlignment="1"/>
    <xf numFmtId="0" fontId="32" fillId="0" borderId="76" xfId="0" applyNumberFormat="1" applyFont="1" applyFill="1" applyBorder="1" applyAlignment="1"/>
    <xf numFmtId="0" fontId="55" fillId="0" borderId="0" xfId="0" applyFont="1" applyAlignment="1">
      <alignment horizontal="left" vertical="center" wrapText="1"/>
    </xf>
    <xf numFmtId="0" fontId="56" fillId="0" borderId="19" xfId="0" applyFont="1" applyBorder="1" applyAlignment="1">
      <alignment horizontal="left" vertical="center" wrapText="1"/>
    </xf>
  </cellXfs>
  <cellStyles count="79">
    <cellStyle name="Comma 2 2" xfId="1"/>
    <cellStyle name="Comma 2 3" xfId="2"/>
    <cellStyle name="Comma 3 10" xfId="3"/>
    <cellStyle name="Comma 3 11" xfId="4"/>
    <cellStyle name="Comma 3 2" xfId="5"/>
    <cellStyle name="Comma 3 3" xfId="6"/>
    <cellStyle name="Comma 3 4" xfId="7"/>
    <cellStyle name="Comma 3 5" xfId="8"/>
    <cellStyle name="Comma 3 6" xfId="9"/>
    <cellStyle name="Comma 3 7" xfId="10"/>
    <cellStyle name="Comma 3 8" xfId="11"/>
    <cellStyle name="Comma 3 9" xfId="12"/>
    <cellStyle name="F2" xfId="13"/>
    <cellStyle name="F3" xfId="14"/>
    <cellStyle name="F4" xfId="15"/>
    <cellStyle name="F5" xfId="16"/>
    <cellStyle name="F6" xfId="17"/>
    <cellStyle name="F7" xfId="18"/>
    <cellStyle name="F8" xfId="19"/>
    <cellStyle name="Grey" xfId="20"/>
    <cellStyle name="Input [yellow]" xfId="21"/>
    <cellStyle name="Normal" xfId="0" builtinId="0"/>
    <cellStyle name="Normal - Style1" xfId="22"/>
    <cellStyle name="Normal 10" xfId="23"/>
    <cellStyle name="Normal 10 2" xfId="24"/>
    <cellStyle name="Normal 10 3" xfId="25"/>
    <cellStyle name="Normal 11" xfId="26"/>
    <cellStyle name="Normal 2 10" xfId="27"/>
    <cellStyle name="Normal 2 11" xfId="28"/>
    <cellStyle name="Normal 2 2" xfId="29"/>
    <cellStyle name="Normal 2 3" xfId="30"/>
    <cellStyle name="Normal 2 3 2" xfId="31"/>
    <cellStyle name="Normal 2 4" xfId="32"/>
    <cellStyle name="Normal 2 5" xfId="33"/>
    <cellStyle name="Normal 2 6" xfId="34"/>
    <cellStyle name="Normal 2 7" xfId="35"/>
    <cellStyle name="Normal 2 8" xfId="36"/>
    <cellStyle name="Normal 2 9" xfId="37"/>
    <cellStyle name="Normal 3 2" xfId="38"/>
    <cellStyle name="Normal 3 3" xfId="39"/>
    <cellStyle name="Normal 3 4" xfId="40"/>
    <cellStyle name="Normal 3 4 2" xfId="41"/>
    <cellStyle name="Normal 3 5" xfId="42"/>
    <cellStyle name="Normal 3 6" xfId="43"/>
    <cellStyle name="Normal 3 7" xfId="44"/>
    <cellStyle name="Normal 4" xfId="45"/>
    <cellStyle name="Normal 4 2" xfId="46"/>
    <cellStyle name="Normal 4 2 2" xfId="47"/>
    <cellStyle name="Normal 4 3" xfId="48"/>
    <cellStyle name="Normal 4 4" xfId="49"/>
    <cellStyle name="Normal 5 2" xfId="50"/>
    <cellStyle name="Normal 5 3" xfId="51"/>
    <cellStyle name="Normal 5 4" xfId="52"/>
    <cellStyle name="Normal 5 5" xfId="53"/>
    <cellStyle name="Normal 5 5 2" xfId="54"/>
    <cellStyle name="Normal 5 5 3" xfId="55"/>
    <cellStyle name="Normal 5 5 4" xfId="56"/>
    <cellStyle name="Normal 5 6" xfId="57"/>
    <cellStyle name="Normal 5 7" xfId="58"/>
    <cellStyle name="Normal 6 2" xfId="59"/>
    <cellStyle name="Normal 6 3" xfId="60"/>
    <cellStyle name="Normal 6 4" xfId="61"/>
    <cellStyle name="Normal 7" xfId="62"/>
    <cellStyle name="Normal 7 2" xfId="63"/>
    <cellStyle name="Normal 7 3" xfId="64"/>
    <cellStyle name="Normal 7 4" xfId="65"/>
    <cellStyle name="Normal 7 5" xfId="66"/>
    <cellStyle name="Normal 8 2" xfId="67"/>
    <cellStyle name="Normal 8 3" xfId="68"/>
    <cellStyle name="Normal 8 4" xfId="69"/>
    <cellStyle name="Normal 9" xfId="70"/>
    <cellStyle name="Normal 9 2" xfId="71"/>
    <cellStyle name="Normal 9 3" xfId="72"/>
    <cellStyle name="Normal 9 4" xfId="73"/>
    <cellStyle name="Percent [2]" xfId="74"/>
    <cellStyle name="Tusental (0)_pldt" xfId="75"/>
    <cellStyle name="Tusental_pldt" xfId="76"/>
    <cellStyle name="Valuta (0)_pldt" xfId="77"/>
    <cellStyle name="Valuta_pldt" xfId="78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9C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190500</xdr:colOff>
      <xdr:row>90</xdr:row>
      <xdr:rowOff>19050</xdr:rowOff>
    </xdr:from>
    <xdr:to>
      <xdr:col>33</xdr:col>
      <xdr:colOff>57150</xdr:colOff>
      <xdr:row>92</xdr:row>
      <xdr:rowOff>28575</xdr:rowOff>
    </xdr:to>
    <xdr:sp macro="" textlink="">
      <xdr:nvSpPr>
        <xdr:cNvPr id="18897" name="Graphics 2"/>
        <xdr:cNvSpPr>
          <a:spLocks noChangeArrowheads="1"/>
        </xdr:cNvSpPr>
      </xdr:nvSpPr>
      <xdr:spPr bwMode="auto">
        <a:xfrm>
          <a:off x="5048250" y="13801725"/>
          <a:ext cx="2066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0</xdr:row>
      <xdr:rowOff>47625</xdr:rowOff>
    </xdr:from>
    <xdr:to>
      <xdr:col>8</xdr:col>
      <xdr:colOff>28575</xdr:colOff>
      <xdr:row>3</xdr:row>
      <xdr:rowOff>0</xdr:rowOff>
    </xdr:to>
    <xdr:pic>
      <xdr:nvPicPr>
        <xdr:cNvPr id="18898" name="Picture 2" descr="UCPB Logo 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14287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Normal="80" workbookViewId="0"/>
  </sheetViews>
  <sheetFormatPr defaultColWidth="7.875" defaultRowHeight="14.25" x14ac:dyDescent="0.2"/>
  <cols>
    <col min="1" max="16384" width="7.875" style="1"/>
  </cols>
  <sheetData/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62"/>
  <sheetViews>
    <sheetView tabSelected="1" view="pageBreakPreview" zoomScale="130" zoomScaleNormal="100" zoomScaleSheetLayoutView="130" workbookViewId="0">
      <selection sqref="A1:F1"/>
    </sheetView>
  </sheetViews>
  <sheetFormatPr defaultColWidth="9" defaultRowHeight="11.25" x14ac:dyDescent="0.2"/>
  <cols>
    <col min="1" max="1" width="8.625" style="198" customWidth="1"/>
    <col min="2" max="2" width="8" style="198" customWidth="1"/>
    <col min="3" max="4" width="8.75" style="198" customWidth="1"/>
    <col min="5" max="5" width="10.75" style="198" customWidth="1"/>
    <col min="6" max="6" width="8.75" style="198" customWidth="1"/>
    <col min="7" max="43" width="8.75" style="162" customWidth="1"/>
    <col min="44" max="16384" width="9" style="163"/>
  </cols>
  <sheetData>
    <row r="1" spans="1:6" ht="15" customHeight="1" x14ac:dyDescent="0.2">
      <c r="A1" s="279" t="s">
        <v>290</v>
      </c>
      <c r="B1" s="280"/>
      <c r="C1" s="280"/>
      <c r="D1" s="280"/>
      <c r="E1" s="280"/>
      <c r="F1" s="281"/>
    </row>
    <row r="2" spans="1:6" ht="15" customHeight="1" x14ac:dyDescent="0.2">
      <c r="A2" s="206" t="s">
        <v>982</v>
      </c>
      <c r="B2" s="207"/>
      <c r="C2" s="207"/>
      <c r="D2" s="207"/>
      <c r="E2" s="207"/>
      <c r="F2" s="208"/>
    </row>
    <row r="3" spans="1:6" ht="15" customHeight="1" x14ac:dyDescent="0.2">
      <c r="A3" s="282" t="s">
        <v>291</v>
      </c>
      <c r="B3" s="283"/>
      <c r="C3" s="283"/>
      <c r="D3" s="283"/>
      <c r="E3" s="283"/>
      <c r="F3" s="284"/>
    </row>
    <row r="4" spans="1:6" ht="14.45" customHeight="1" x14ac:dyDescent="0.2">
      <c r="A4" s="149" t="s">
        <v>292</v>
      </c>
      <c r="B4" s="201" t="s">
        <v>303</v>
      </c>
      <c r="C4" s="201"/>
      <c r="D4" s="201"/>
      <c r="E4" s="201"/>
      <c r="F4" s="202"/>
    </row>
    <row r="5" spans="1:6" ht="14.45" customHeight="1" x14ac:dyDescent="0.2">
      <c r="A5" s="149" t="s">
        <v>293</v>
      </c>
      <c r="B5" s="201" t="s">
        <v>304</v>
      </c>
      <c r="C5" s="201"/>
      <c r="D5" s="201"/>
      <c r="E5" s="201"/>
      <c r="F5" s="202"/>
    </row>
    <row r="6" spans="1:6" ht="33.75" x14ac:dyDescent="0.2">
      <c r="A6" s="149" t="s">
        <v>294</v>
      </c>
      <c r="B6" s="201" t="s">
        <v>305</v>
      </c>
      <c r="C6" s="201"/>
      <c r="D6" s="201"/>
      <c r="E6" s="201"/>
      <c r="F6" s="202"/>
    </row>
    <row r="7" spans="1:6" x14ac:dyDescent="0.2">
      <c r="A7" s="199" t="s">
        <v>295</v>
      </c>
      <c r="B7" s="216"/>
      <c r="C7" s="201" t="s">
        <v>306</v>
      </c>
      <c r="D7" s="216"/>
      <c r="E7" s="216"/>
      <c r="F7" s="234"/>
    </row>
    <row r="8" spans="1:6" ht="12" thickBot="1" x14ac:dyDescent="0.25">
      <c r="A8" s="199" t="s">
        <v>296</v>
      </c>
      <c r="B8" s="216"/>
      <c r="C8" s="201" t="s">
        <v>307</v>
      </c>
      <c r="D8" s="216"/>
      <c r="E8" s="216"/>
      <c r="F8" s="234"/>
    </row>
    <row r="9" spans="1:6" ht="12" thickBot="1" x14ac:dyDescent="0.25">
      <c r="A9" s="285" t="s">
        <v>297</v>
      </c>
      <c r="B9" s="286"/>
      <c r="C9" s="286"/>
      <c r="D9" s="286"/>
      <c r="E9" s="286"/>
      <c r="F9" s="287"/>
    </row>
    <row r="10" spans="1:6" ht="14.45" customHeight="1" x14ac:dyDescent="0.2">
      <c r="A10" s="150" t="s">
        <v>298</v>
      </c>
      <c r="B10" s="288" t="s">
        <v>308</v>
      </c>
      <c r="C10" s="289"/>
      <c r="D10" s="289"/>
      <c r="E10" s="289"/>
      <c r="F10" s="290"/>
    </row>
    <row r="11" spans="1:6" ht="14.45" customHeight="1" thickBot="1" x14ac:dyDescent="0.25">
      <c r="A11" s="151" t="s">
        <v>299</v>
      </c>
      <c r="B11" s="288" t="s">
        <v>309</v>
      </c>
      <c r="C11" s="289"/>
      <c r="D11" s="152" t="s">
        <v>300</v>
      </c>
      <c r="E11" s="291" t="s">
        <v>678</v>
      </c>
      <c r="F11" s="292"/>
    </row>
    <row r="12" spans="1:6" ht="15" customHeight="1" x14ac:dyDescent="0.2">
      <c r="A12" s="293" t="s">
        <v>301</v>
      </c>
      <c r="B12" s="294"/>
      <c r="C12" s="207"/>
      <c r="D12" s="207"/>
      <c r="E12" s="207"/>
      <c r="F12" s="208"/>
    </row>
    <row r="13" spans="1:6" ht="14.45" customHeight="1" x14ac:dyDescent="0.2">
      <c r="A13" s="153" t="s">
        <v>310</v>
      </c>
      <c r="B13" s="164" t="str">
        <f>IF(C13="OPEN DURING VISIT",1,IF(C13="CLOSED DURING VISIT",2,""))</f>
        <v/>
      </c>
      <c r="C13" s="214" t="s">
        <v>682</v>
      </c>
      <c r="D13" s="214"/>
      <c r="E13" s="275"/>
      <c r="F13" s="155" t="s">
        <v>311</v>
      </c>
    </row>
    <row r="14" spans="1:6" ht="14.45" customHeight="1" x14ac:dyDescent="0.2">
      <c r="A14" s="232" t="s">
        <v>313</v>
      </c>
      <c r="B14" s="251"/>
      <c r="C14" s="216"/>
      <c r="D14" s="212" t="s">
        <v>684</v>
      </c>
      <c r="E14" s="295"/>
      <c r="F14" s="155" t="s">
        <v>312</v>
      </c>
    </row>
    <row r="15" spans="1:6" ht="14.45" customHeight="1" x14ac:dyDescent="0.2">
      <c r="A15" s="199" t="s">
        <v>314</v>
      </c>
      <c r="B15" s="200"/>
      <c r="C15" s="165" t="s">
        <v>315</v>
      </c>
      <c r="D15" s="154" t="s">
        <v>316</v>
      </c>
      <c r="E15" s="165" t="s">
        <v>317</v>
      </c>
      <c r="F15" s="155" t="s">
        <v>318</v>
      </c>
    </row>
    <row r="16" spans="1:6" ht="14.45" customHeight="1" x14ac:dyDescent="0.2">
      <c r="A16" s="199" t="s">
        <v>319</v>
      </c>
      <c r="B16" s="200"/>
      <c r="C16" s="213" t="s">
        <v>686</v>
      </c>
      <c r="D16" s="214"/>
      <c r="E16" s="200" t="s">
        <v>320</v>
      </c>
      <c r="F16" s="205"/>
    </row>
    <row r="17" spans="1:6" ht="14.45" customHeight="1" x14ac:dyDescent="0.2">
      <c r="A17" s="199" t="s">
        <v>322</v>
      </c>
      <c r="B17" s="200"/>
      <c r="C17" s="213" t="s">
        <v>689</v>
      </c>
      <c r="D17" s="214"/>
      <c r="E17" s="200" t="s">
        <v>321</v>
      </c>
      <c r="F17" s="205"/>
    </row>
    <row r="18" spans="1:6" ht="14.45" customHeight="1" x14ac:dyDescent="0.2">
      <c r="A18" s="203" t="s">
        <v>323</v>
      </c>
      <c r="B18" s="204"/>
      <c r="C18" s="213" t="s">
        <v>694</v>
      </c>
      <c r="D18" s="214"/>
      <c r="E18" s="275"/>
      <c r="F18" s="154" t="s">
        <v>326</v>
      </c>
    </row>
    <row r="19" spans="1:6" ht="14.45" customHeight="1" x14ac:dyDescent="0.2">
      <c r="A19" s="199" t="s">
        <v>324</v>
      </c>
      <c r="B19" s="200"/>
      <c r="C19" s="201" t="s">
        <v>327</v>
      </c>
      <c r="D19" s="201"/>
      <c r="E19" s="201"/>
      <c r="F19" s="202"/>
    </row>
    <row r="20" spans="1:6" ht="14.45" customHeight="1" x14ac:dyDescent="0.2">
      <c r="A20" s="203" t="s">
        <v>325</v>
      </c>
      <c r="B20" s="204"/>
      <c r="C20" s="165" t="s">
        <v>328</v>
      </c>
      <c r="D20" s="215" t="s">
        <v>329</v>
      </c>
      <c r="E20" s="204"/>
      <c r="F20" s="166" t="s">
        <v>330</v>
      </c>
    </row>
    <row r="21" spans="1:6" x14ac:dyDescent="0.2">
      <c r="A21" s="206" t="s">
        <v>331</v>
      </c>
      <c r="B21" s="207"/>
      <c r="C21" s="207"/>
      <c r="D21" s="207"/>
      <c r="E21" s="207"/>
      <c r="F21" s="208"/>
    </row>
    <row r="22" spans="1:6" ht="13.9" customHeight="1" x14ac:dyDescent="0.2">
      <c r="A22" s="199" t="s">
        <v>332</v>
      </c>
      <c r="B22" s="216"/>
      <c r="C22" s="213" t="s">
        <v>699</v>
      </c>
      <c r="D22" s="214"/>
      <c r="E22" s="275"/>
      <c r="F22" s="167" t="s">
        <v>333</v>
      </c>
    </row>
    <row r="23" spans="1:6" ht="13.9" customHeight="1" x14ac:dyDescent="0.2">
      <c r="A23" s="199" t="s">
        <v>334</v>
      </c>
      <c r="B23" s="200"/>
      <c r="C23" s="165" t="s">
        <v>335</v>
      </c>
      <c r="D23" s="154" t="s">
        <v>336</v>
      </c>
      <c r="E23" s="165" t="s">
        <v>337</v>
      </c>
      <c r="F23" s="155" t="s">
        <v>338</v>
      </c>
    </row>
    <row r="24" spans="1:6" ht="13.9" customHeight="1" x14ac:dyDescent="0.2">
      <c r="A24" s="199" t="s">
        <v>339</v>
      </c>
      <c r="B24" s="200"/>
      <c r="C24" s="212" t="s">
        <v>704</v>
      </c>
      <c r="D24" s="212"/>
      <c r="E24" s="200" t="s">
        <v>340</v>
      </c>
      <c r="F24" s="205"/>
    </row>
    <row r="25" spans="1:6" ht="13.9" customHeight="1" x14ac:dyDescent="0.2">
      <c r="A25" s="199" t="s">
        <v>342</v>
      </c>
      <c r="B25" s="200"/>
      <c r="C25" s="212" t="s">
        <v>707</v>
      </c>
      <c r="D25" s="212"/>
      <c r="E25" s="200" t="s">
        <v>341</v>
      </c>
      <c r="F25" s="205"/>
    </row>
    <row r="26" spans="1:6" ht="13.9" customHeight="1" x14ac:dyDescent="0.2">
      <c r="A26" s="203" t="s">
        <v>343</v>
      </c>
      <c r="B26" s="204"/>
      <c r="C26" s="168" t="s">
        <v>712</v>
      </c>
      <c r="D26" s="276" t="s">
        <v>344</v>
      </c>
      <c r="E26" s="277"/>
      <c r="F26" s="278"/>
    </row>
    <row r="27" spans="1:6" ht="13.9" customHeight="1" x14ac:dyDescent="0.2">
      <c r="A27" s="199" t="s">
        <v>345</v>
      </c>
      <c r="B27" s="200"/>
      <c r="C27" s="201" t="s">
        <v>346</v>
      </c>
      <c r="D27" s="201"/>
      <c r="E27" s="201"/>
      <c r="F27" s="202"/>
    </row>
    <row r="28" spans="1:6" ht="13.9" customHeight="1" x14ac:dyDescent="0.2">
      <c r="A28" s="199" t="s">
        <v>978</v>
      </c>
      <c r="B28" s="200"/>
      <c r="C28" s="201" t="s">
        <v>347</v>
      </c>
      <c r="D28" s="201"/>
      <c r="E28" s="201"/>
      <c r="F28" s="202"/>
    </row>
    <row r="29" spans="1:6" ht="13.9" customHeight="1" x14ac:dyDescent="0.2">
      <c r="A29" s="203" t="s">
        <v>348</v>
      </c>
      <c r="B29" s="209"/>
      <c r="C29" s="204"/>
      <c r="D29" s="210" t="s">
        <v>349</v>
      </c>
      <c r="E29" s="211"/>
      <c r="F29" s="155" t="s">
        <v>350</v>
      </c>
    </row>
    <row r="30" spans="1:6" ht="15" customHeight="1" x14ac:dyDescent="0.2">
      <c r="A30" s="206" t="s">
        <v>351</v>
      </c>
      <c r="B30" s="207"/>
      <c r="C30" s="207"/>
      <c r="D30" s="207"/>
      <c r="E30" s="207"/>
      <c r="F30" s="208"/>
    </row>
    <row r="31" spans="1:6" ht="14.45" customHeight="1" x14ac:dyDescent="0.2">
      <c r="A31" s="199" t="s">
        <v>352</v>
      </c>
      <c r="B31" s="216"/>
      <c r="C31" s="213" t="s">
        <v>715</v>
      </c>
      <c r="D31" s="214"/>
      <c r="E31" s="214"/>
      <c r="F31" s="167" t="s">
        <v>353</v>
      </c>
    </row>
    <row r="32" spans="1:6" ht="14.45" customHeight="1" x14ac:dyDescent="0.2">
      <c r="A32" s="199" t="s">
        <v>354</v>
      </c>
      <c r="B32" s="200"/>
      <c r="C32" s="165" t="s">
        <v>355</v>
      </c>
      <c r="D32" s="154" t="s">
        <v>356</v>
      </c>
      <c r="E32" s="165" t="s">
        <v>357</v>
      </c>
      <c r="F32" s="155" t="s">
        <v>358</v>
      </c>
    </row>
    <row r="33" spans="1:6" ht="14.45" customHeight="1" x14ac:dyDescent="0.2">
      <c r="A33" s="199" t="s">
        <v>359</v>
      </c>
      <c r="B33" s="200"/>
      <c r="C33" s="212" t="s">
        <v>720</v>
      </c>
      <c r="D33" s="212"/>
      <c r="E33" s="200" t="s">
        <v>360</v>
      </c>
      <c r="F33" s="205"/>
    </row>
    <row r="34" spans="1:6" ht="14.45" customHeight="1" x14ac:dyDescent="0.2">
      <c r="A34" s="199" t="s">
        <v>362</v>
      </c>
      <c r="B34" s="200"/>
      <c r="C34" s="212" t="s">
        <v>723</v>
      </c>
      <c r="D34" s="212"/>
      <c r="E34" s="200" t="s">
        <v>361</v>
      </c>
      <c r="F34" s="205"/>
    </row>
    <row r="35" spans="1:6" ht="14.45" customHeight="1" x14ac:dyDescent="0.2">
      <c r="A35" s="203" t="s">
        <v>363</v>
      </c>
      <c r="B35" s="204"/>
      <c r="C35" s="168" t="s">
        <v>728</v>
      </c>
      <c r="D35" s="316" t="s">
        <v>364</v>
      </c>
      <c r="E35" s="316"/>
      <c r="F35" s="317"/>
    </row>
    <row r="36" spans="1:6" ht="14.45" customHeight="1" x14ac:dyDescent="0.2">
      <c r="A36" s="199" t="s">
        <v>365</v>
      </c>
      <c r="B36" s="200"/>
      <c r="C36" s="201" t="s">
        <v>366</v>
      </c>
      <c r="D36" s="201"/>
      <c r="E36" s="201"/>
      <c r="F36" s="202"/>
    </row>
    <row r="37" spans="1:6" ht="14.45" customHeight="1" x14ac:dyDescent="0.2">
      <c r="A37" s="199" t="s">
        <v>367</v>
      </c>
      <c r="B37" s="200"/>
      <c r="C37" s="201" t="s">
        <v>368</v>
      </c>
      <c r="D37" s="201"/>
      <c r="E37" s="201"/>
      <c r="F37" s="202"/>
    </row>
    <row r="38" spans="1:6" ht="14.45" customHeight="1" x14ac:dyDescent="0.2">
      <c r="A38" s="203" t="s">
        <v>369</v>
      </c>
      <c r="B38" s="209"/>
      <c r="C38" s="204"/>
      <c r="D38" s="210" t="s">
        <v>370</v>
      </c>
      <c r="E38" s="211"/>
      <c r="F38" s="155" t="s">
        <v>371</v>
      </c>
    </row>
    <row r="39" spans="1:6" x14ac:dyDescent="0.2">
      <c r="A39" s="206" t="s">
        <v>372</v>
      </c>
      <c r="B39" s="207"/>
      <c r="C39" s="207"/>
      <c r="D39" s="207"/>
      <c r="E39" s="207"/>
      <c r="F39" s="208"/>
    </row>
    <row r="40" spans="1:6" ht="14.45" customHeight="1" x14ac:dyDescent="0.2">
      <c r="A40" s="199" t="s">
        <v>373</v>
      </c>
      <c r="B40" s="216"/>
      <c r="C40" s="213" t="s">
        <v>731</v>
      </c>
      <c r="D40" s="214"/>
      <c r="E40" s="214"/>
      <c r="F40" s="167" t="s">
        <v>374</v>
      </c>
    </row>
    <row r="41" spans="1:6" ht="14.45" customHeight="1" x14ac:dyDescent="0.2">
      <c r="A41" s="199" t="s">
        <v>375</v>
      </c>
      <c r="B41" s="200"/>
      <c r="C41" s="165" t="s">
        <v>302</v>
      </c>
      <c r="D41" s="154" t="s">
        <v>376</v>
      </c>
      <c r="E41" s="165" t="s">
        <v>377</v>
      </c>
      <c r="F41" s="155" t="s">
        <v>378</v>
      </c>
    </row>
    <row r="42" spans="1:6" ht="14.45" customHeight="1" x14ac:dyDescent="0.2">
      <c r="A42" s="199" t="s">
        <v>379</v>
      </c>
      <c r="B42" s="200"/>
      <c r="C42" s="212" t="s">
        <v>736</v>
      </c>
      <c r="D42" s="212"/>
      <c r="E42" s="200" t="s">
        <v>380</v>
      </c>
      <c r="F42" s="205"/>
    </row>
    <row r="43" spans="1:6" ht="14.45" customHeight="1" x14ac:dyDescent="0.2">
      <c r="A43" s="199" t="s">
        <v>382</v>
      </c>
      <c r="B43" s="200"/>
      <c r="C43" s="212" t="s">
        <v>739</v>
      </c>
      <c r="D43" s="212"/>
      <c r="E43" s="200" t="s">
        <v>381</v>
      </c>
      <c r="F43" s="205"/>
    </row>
    <row r="44" spans="1:6" ht="14.45" customHeight="1" x14ac:dyDescent="0.2">
      <c r="A44" s="203" t="s">
        <v>383</v>
      </c>
      <c r="B44" s="204"/>
      <c r="C44" s="168" t="s">
        <v>744</v>
      </c>
      <c r="D44" s="276" t="s">
        <v>384</v>
      </c>
      <c r="E44" s="277"/>
      <c r="F44" s="278"/>
    </row>
    <row r="45" spans="1:6" ht="14.45" customHeight="1" x14ac:dyDescent="0.2">
      <c r="A45" s="199" t="s">
        <v>979</v>
      </c>
      <c r="B45" s="200"/>
      <c r="C45" s="201" t="s">
        <v>385</v>
      </c>
      <c r="D45" s="201"/>
      <c r="E45" s="201"/>
      <c r="F45" s="202"/>
    </row>
    <row r="46" spans="1:6" ht="14.45" customHeight="1" x14ac:dyDescent="0.2">
      <c r="A46" s="199" t="s">
        <v>386</v>
      </c>
      <c r="B46" s="200"/>
      <c r="C46" s="201" t="s">
        <v>387</v>
      </c>
      <c r="D46" s="201"/>
      <c r="E46" s="201"/>
      <c r="F46" s="202"/>
    </row>
    <row r="47" spans="1:6" ht="14.45" customHeight="1" x14ac:dyDescent="0.2">
      <c r="A47" s="203" t="s">
        <v>388</v>
      </c>
      <c r="B47" s="209"/>
      <c r="C47" s="204"/>
      <c r="D47" s="210" t="s">
        <v>389</v>
      </c>
      <c r="E47" s="211"/>
      <c r="F47" s="155" t="s">
        <v>390</v>
      </c>
    </row>
    <row r="48" spans="1:6" x14ac:dyDescent="0.2">
      <c r="A48" s="293" t="s">
        <v>391</v>
      </c>
      <c r="B48" s="294"/>
      <c r="C48" s="207"/>
      <c r="D48" s="207"/>
      <c r="E48" s="207"/>
      <c r="F48" s="208"/>
    </row>
    <row r="49" spans="1:6" ht="15" customHeight="1" x14ac:dyDescent="0.2">
      <c r="A49" s="153" t="s">
        <v>392</v>
      </c>
      <c r="B49" s="164" t="str">
        <f>IF(C49="SUBJECT WAS AROUND DURING VISIT",1,IF(C49="SUBJECT WAS NOT AROUND DURING VISIT",2,""))</f>
        <v/>
      </c>
      <c r="C49" s="214" t="s">
        <v>747</v>
      </c>
      <c r="D49" s="214"/>
      <c r="E49" s="275"/>
      <c r="F49" s="155" t="s">
        <v>393</v>
      </c>
    </row>
    <row r="50" spans="1:6" x14ac:dyDescent="0.2">
      <c r="A50" s="232" t="s">
        <v>394</v>
      </c>
      <c r="B50" s="233"/>
      <c r="C50" s="201" t="s">
        <v>395</v>
      </c>
      <c r="D50" s="201"/>
      <c r="E50" s="201"/>
      <c r="F50" s="202"/>
    </row>
    <row r="51" spans="1:6" x14ac:dyDescent="0.2">
      <c r="A51" s="242" t="s">
        <v>396</v>
      </c>
      <c r="B51" s="243"/>
      <c r="C51" s="201" t="s">
        <v>397</v>
      </c>
      <c r="D51" s="201"/>
      <c r="E51" s="201"/>
      <c r="F51" s="202"/>
    </row>
    <row r="52" spans="1:6" x14ac:dyDescent="0.2">
      <c r="A52" s="199" t="s">
        <v>398</v>
      </c>
      <c r="B52" s="200"/>
      <c r="C52" s="212" t="s">
        <v>749</v>
      </c>
      <c r="D52" s="212"/>
      <c r="E52" s="200" t="s">
        <v>399</v>
      </c>
      <c r="F52" s="205"/>
    </row>
    <row r="53" spans="1:6" ht="14.25" customHeight="1" x14ac:dyDescent="0.2">
      <c r="A53" s="199" t="s">
        <v>400</v>
      </c>
      <c r="B53" s="200"/>
      <c r="C53" s="220" t="s">
        <v>401</v>
      </c>
      <c r="D53" s="220"/>
      <c r="E53" s="215" t="s">
        <v>402</v>
      </c>
      <c r="F53" s="237"/>
    </row>
    <row r="54" spans="1:6" ht="38.25" customHeight="1" x14ac:dyDescent="0.2">
      <c r="A54" s="199" t="s">
        <v>403</v>
      </c>
      <c r="B54" s="200"/>
      <c r="C54" s="213" t="s">
        <v>754</v>
      </c>
      <c r="D54" s="214"/>
      <c r="E54" s="214"/>
      <c r="F54" s="155" t="s">
        <v>404</v>
      </c>
    </row>
    <row r="55" spans="1:6" ht="38.25" customHeight="1" x14ac:dyDescent="0.2">
      <c r="A55" s="199" t="s">
        <v>405</v>
      </c>
      <c r="B55" s="200"/>
      <c r="C55" s="165" t="s">
        <v>406</v>
      </c>
      <c r="D55" s="154" t="s">
        <v>407</v>
      </c>
      <c r="E55" s="165" t="s">
        <v>408</v>
      </c>
      <c r="F55" s="155" t="s">
        <v>409</v>
      </c>
    </row>
    <row r="56" spans="1:6" ht="15" customHeight="1" x14ac:dyDescent="0.2">
      <c r="A56" s="199" t="s">
        <v>410</v>
      </c>
      <c r="B56" s="200"/>
      <c r="C56" s="212" t="s">
        <v>759</v>
      </c>
      <c r="D56" s="212"/>
      <c r="E56" s="200" t="s">
        <v>411</v>
      </c>
      <c r="F56" s="205"/>
    </row>
    <row r="57" spans="1:6" ht="15" customHeight="1" x14ac:dyDescent="0.2">
      <c r="A57" s="199" t="s">
        <v>412</v>
      </c>
      <c r="B57" s="200"/>
      <c r="C57" s="212" t="s">
        <v>763</v>
      </c>
      <c r="D57" s="212"/>
      <c r="E57" s="200" t="s">
        <v>413</v>
      </c>
      <c r="F57" s="205"/>
    </row>
    <row r="58" spans="1:6" ht="36" customHeight="1" x14ac:dyDescent="0.2">
      <c r="A58" s="203" t="s">
        <v>414</v>
      </c>
      <c r="B58" s="209"/>
      <c r="C58" s="204"/>
      <c r="D58" s="165" t="s">
        <v>415</v>
      </c>
      <c r="E58" s="165" t="s">
        <v>416</v>
      </c>
      <c r="F58" s="169" t="s">
        <v>417</v>
      </c>
    </row>
    <row r="59" spans="1:6" ht="24" customHeight="1" x14ac:dyDescent="0.2">
      <c r="A59" s="203" t="s">
        <v>418</v>
      </c>
      <c r="B59" s="209"/>
      <c r="C59" s="204"/>
      <c r="D59" s="210" t="s">
        <v>419</v>
      </c>
      <c r="E59" s="314"/>
      <c r="F59" s="315"/>
    </row>
    <row r="60" spans="1:6" ht="30" customHeight="1" thickBot="1" x14ac:dyDescent="0.25">
      <c r="A60" s="199" t="s">
        <v>420</v>
      </c>
      <c r="B60" s="200"/>
      <c r="C60" s="170" t="s">
        <v>767</v>
      </c>
      <c r="D60" s="170" t="s">
        <v>779</v>
      </c>
      <c r="E60" s="170" t="s">
        <v>810</v>
      </c>
      <c r="F60" s="155" t="s">
        <v>421</v>
      </c>
    </row>
    <row r="61" spans="1:6" ht="21" customHeight="1" thickBot="1" x14ac:dyDescent="0.25">
      <c r="A61" s="227" t="s">
        <v>422</v>
      </c>
      <c r="B61" s="228"/>
      <c r="C61" s="229"/>
      <c r="D61" s="229"/>
      <c r="E61" s="229"/>
      <c r="F61" s="230"/>
    </row>
    <row r="62" spans="1:6" ht="14.45" customHeight="1" x14ac:dyDescent="0.2">
      <c r="A62" s="199" t="s">
        <v>423</v>
      </c>
      <c r="B62" s="200"/>
      <c r="C62" s="165" t="s">
        <v>424</v>
      </c>
      <c r="D62" s="154" t="s">
        <v>425</v>
      </c>
      <c r="E62" s="170" t="s">
        <v>426</v>
      </c>
      <c r="F62" s="155" t="s">
        <v>427</v>
      </c>
    </row>
    <row r="63" spans="1:6" ht="14.45" customHeight="1" x14ac:dyDescent="0.2">
      <c r="A63" s="199" t="s">
        <v>428</v>
      </c>
      <c r="B63" s="200"/>
      <c r="C63" s="171" t="s">
        <v>429</v>
      </c>
      <c r="D63" s="172" t="s">
        <v>430</v>
      </c>
      <c r="E63" s="173" t="s">
        <v>901</v>
      </c>
      <c r="F63" s="174" t="s">
        <v>903</v>
      </c>
    </row>
    <row r="64" spans="1:6" ht="14.45" customHeight="1" x14ac:dyDescent="0.2">
      <c r="A64" s="149" t="s">
        <v>431</v>
      </c>
      <c r="B64" s="175" t="s">
        <v>432</v>
      </c>
      <c r="C64" s="154" t="s">
        <v>433</v>
      </c>
      <c r="D64" s="175" t="s">
        <v>434</v>
      </c>
      <c r="E64" s="154" t="s">
        <v>435</v>
      </c>
      <c r="F64" s="176" t="s">
        <v>436</v>
      </c>
    </row>
    <row r="65" spans="1:6" ht="14.45" customHeight="1" x14ac:dyDescent="0.2">
      <c r="A65" s="150" t="s">
        <v>437</v>
      </c>
      <c r="B65" s="221" t="s">
        <v>905</v>
      </c>
      <c r="C65" s="222"/>
      <c r="D65" s="223" t="s">
        <v>438</v>
      </c>
      <c r="E65" s="224"/>
      <c r="F65" s="177" t="s">
        <v>439</v>
      </c>
    </row>
    <row r="66" spans="1:6" ht="14.45" customHeight="1" x14ac:dyDescent="0.2">
      <c r="A66" s="149" t="s">
        <v>440</v>
      </c>
      <c r="B66" s="178" t="s">
        <v>913</v>
      </c>
      <c r="C66" s="200" t="s">
        <v>441</v>
      </c>
      <c r="D66" s="216"/>
      <c r="E66" s="216" t="s">
        <v>442</v>
      </c>
      <c r="F66" s="234"/>
    </row>
    <row r="67" spans="1:6" ht="14.45" customHeight="1" x14ac:dyDescent="0.2">
      <c r="A67" s="199" t="s">
        <v>443</v>
      </c>
      <c r="B67" s="216"/>
      <c r="C67" s="216"/>
      <c r="D67" s="179" t="s">
        <v>444</v>
      </c>
      <c r="E67" s="154" t="s">
        <v>445</v>
      </c>
      <c r="F67" s="180" t="s">
        <v>911</v>
      </c>
    </row>
    <row r="68" spans="1:6" ht="14.45" customHeight="1" x14ac:dyDescent="0.2">
      <c r="A68" s="199" t="s">
        <v>446</v>
      </c>
      <c r="B68" s="216"/>
      <c r="C68" s="216"/>
      <c r="D68" s="216" t="s">
        <v>447</v>
      </c>
      <c r="E68" s="216"/>
      <c r="F68" s="155" t="s">
        <v>448</v>
      </c>
    </row>
    <row r="69" spans="1:6" ht="14.45" customHeight="1" thickBot="1" x14ac:dyDescent="0.25">
      <c r="A69" s="242" t="s">
        <v>450</v>
      </c>
      <c r="B69" s="302"/>
      <c r="C69" s="302"/>
      <c r="D69" s="302" t="s">
        <v>451</v>
      </c>
      <c r="E69" s="302"/>
      <c r="F69" s="155" t="s">
        <v>449</v>
      </c>
    </row>
    <row r="70" spans="1:6" ht="12" thickBot="1" x14ac:dyDescent="0.25">
      <c r="A70" s="231" t="s">
        <v>452</v>
      </c>
      <c r="B70" s="229"/>
      <c r="C70" s="229"/>
      <c r="D70" s="229"/>
      <c r="E70" s="229"/>
      <c r="F70" s="230"/>
    </row>
    <row r="71" spans="1:6" x14ac:dyDescent="0.2">
      <c r="A71" s="306" t="s">
        <v>453</v>
      </c>
      <c r="B71" s="307"/>
      <c r="C71" s="303" t="s">
        <v>456</v>
      </c>
      <c r="D71" s="304"/>
      <c r="E71" s="304"/>
      <c r="F71" s="305"/>
    </row>
    <row r="72" spans="1:6" x14ac:dyDescent="0.2">
      <c r="A72" s="203" t="s">
        <v>980</v>
      </c>
      <c r="B72" s="204"/>
      <c r="C72" s="303" t="s">
        <v>454</v>
      </c>
      <c r="D72" s="304"/>
      <c r="E72" s="304"/>
      <c r="F72" s="305"/>
    </row>
    <row r="73" spans="1:6" ht="22.5" x14ac:dyDescent="0.2">
      <c r="A73" s="203" t="s">
        <v>981</v>
      </c>
      <c r="B73" s="204"/>
      <c r="C73" s="181" t="s">
        <v>455</v>
      </c>
      <c r="D73" s="181" t="s">
        <v>457</v>
      </c>
      <c r="E73" s="182" t="s">
        <v>458</v>
      </c>
      <c r="F73" s="183" t="s">
        <v>459</v>
      </c>
    </row>
    <row r="74" spans="1:6" x14ac:dyDescent="0.2">
      <c r="A74" s="203" t="s">
        <v>460</v>
      </c>
      <c r="B74" s="204"/>
      <c r="C74" s="296" t="s">
        <v>466</v>
      </c>
      <c r="D74" s="297"/>
      <c r="E74" s="297"/>
      <c r="F74" s="298"/>
    </row>
    <row r="75" spans="1:6" x14ac:dyDescent="0.2">
      <c r="A75" s="203" t="s">
        <v>461</v>
      </c>
      <c r="B75" s="204"/>
      <c r="C75" s="296" t="s">
        <v>467</v>
      </c>
      <c r="D75" s="297"/>
      <c r="E75" s="297"/>
      <c r="F75" s="298"/>
    </row>
    <row r="76" spans="1:6" ht="22.5" x14ac:dyDescent="0.2">
      <c r="A76" s="203" t="s">
        <v>462</v>
      </c>
      <c r="B76" s="204"/>
      <c r="C76" s="184" t="s">
        <v>468</v>
      </c>
      <c r="D76" s="184" t="s">
        <v>469</v>
      </c>
      <c r="E76" s="182" t="s">
        <v>470</v>
      </c>
      <c r="F76" s="183" t="s">
        <v>471</v>
      </c>
    </row>
    <row r="77" spans="1:6" x14ac:dyDescent="0.2">
      <c r="A77" s="203" t="s">
        <v>463</v>
      </c>
      <c r="B77" s="204"/>
      <c r="C77" s="296" t="s">
        <v>472</v>
      </c>
      <c r="D77" s="297"/>
      <c r="E77" s="297"/>
      <c r="F77" s="298"/>
    </row>
    <row r="78" spans="1:6" x14ac:dyDescent="0.2">
      <c r="A78" s="203" t="s">
        <v>464</v>
      </c>
      <c r="B78" s="204"/>
      <c r="C78" s="296" t="s">
        <v>473</v>
      </c>
      <c r="D78" s="297"/>
      <c r="E78" s="297"/>
      <c r="F78" s="298"/>
    </row>
    <row r="79" spans="1:6" ht="23.25" thickBot="1" x14ac:dyDescent="0.25">
      <c r="A79" s="299" t="s">
        <v>465</v>
      </c>
      <c r="B79" s="263"/>
      <c r="C79" s="184" t="s">
        <v>474</v>
      </c>
      <c r="D79" s="184" t="s">
        <v>475</v>
      </c>
      <c r="E79" s="185" t="s">
        <v>476</v>
      </c>
      <c r="F79" s="186" t="s">
        <v>477</v>
      </c>
    </row>
    <row r="80" spans="1:6" ht="12" thickBot="1" x14ac:dyDescent="0.25">
      <c r="A80" s="231" t="s">
        <v>478</v>
      </c>
      <c r="B80" s="229"/>
      <c r="C80" s="229"/>
      <c r="D80" s="229"/>
      <c r="E80" s="229"/>
      <c r="F80" s="230"/>
    </row>
    <row r="81" spans="1:6" x14ac:dyDescent="0.2">
      <c r="A81" s="306" t="s">
        <v>479</v>
      </c>
      <c r="B81" s="307"/>
      <c r="C81" s="303" t="s">
        <v>489</v>
      </c>
      <c r="D81" s="304"/>
      <c r="E81" s="304"/>
      <c r="F81" s="305"/>
    </row>
    <row r="82" spans="1:6" x14ac:dyDescent="0.2">
      <c r="A82" s="203" t="s">
        <v>480</v>
      </c>
      <c r="B82" s="204"/>
      <c r="C82" s="303" t="s">
        <v>490</v>
      </c>
      <c r="D82" s="304"/>
      <c r="E82" s="304"/>
      <c r="F82" s="305"/>
    </row>
    <row r="83" spans="1:6" ht="22.5" x14ac:dyDescent="0.2">
      <c r="A83" s="203" t="s">
        <v>481</v>
      </c>
      <c r="B83" s="204"/>
      <c r="C83" s="181" t="s">
        <v>491</v>
      </c>
      <c r="D83" s="181" t="s">
        <v>492</v>
      </c>
      <c r="E83" s="182" t="s">
        <v>493</v>
      </c>
      <c r="F83" s="183" t="s">
        <v>494</v>
      </c>
    </row>
    <row r="84" spans="1:6" x14ac:dyDescent="0.2">
      <c r="A84" s="203" t="s">
        <v>482</v>
      </c>
      <c r="B84" s="204"/>
      <c r="C84" s="296" t="s">
        <v>495</v>
      </c>
      <c r="D84" s="297"/>
      <c r="E84" s="297"/>
      <c r="F84" s="298"/>
    </row>
    <row r="85" spans="1:6" x14ac:dyDescent="0.2">
      <c r="A85" s="203" t="s">
        <v>483</v>
      </c>
      <c r="B85" s="204"/>
      <c r="C85" s="296" t="s">
        <v>496</v>
      </c>
      <c r="D85" s="297"/>
      <c r="E85" s="297"/>
      <c r="F85" s="298"/>
    </row>
    <row r="86" spans="1:6" ht="22.5" x14ac:dyDescent="0.2">
      <c r="A86" s="203" t="s">
        <v>484</v>
      </c>
      <c r="B86" s="204"/>
      <c r="C86" s="184" t="s">
        <v>497</v>
      </c>
      <c r="D86" s="184" t="s">
        <v>498</v>
      </c>
      <c r="E86" s="182" t="s">
        <v>499</v>
      </c>
      <c r="F86" s="183" t="s">
        <v>500</v>
      </c>
    </row>
    <row r="87" spans="1:6" x14ac:dyDescent="0.2">
      <c r="A87" s="203" t="s">
        <v>485</v>
      </c>
      <c r="B87" s="204"/>
      <c r="C87" s="296" t="s">
        <v>501</v>
      </c>
      <c r="D87" s="297"/>
      <c r="E87" s="297"/>
      <c r="F87" s="298"/>
    </row>
    <row r="88" spans="1:6" x14ac:dyDescent="0.2">
      <c r="A88" s="203" t="s">
        <v>486</v>
      </c>
      <c r="B88" s="204"/>
      <c r="C88" s="296" t="s">
        <v>502</v>
      </c>
      <c r="D88" s="297"/>
      <c r="E88" s="297"/>
      <c r="F88" s="298"/>
    </row>
    <row r="89" spans="1:6" ht="23.25" thickBot="1" x14ac:dyDescent="0.25">
      <c r="A89" s="299" t="s">
        <v>487</v>
      </c>
      <c r="B89" s="263"/>
      <c r="C89" s="184" t="s">
        <v>503</v>
      </c>
      <c r="D89" s="184" t="s">
        <v>504</v>
      </c>
      <c r="E89" s="185" t="s">
        <v>505</v>
      </c>
      <c r="F89" s="186" t="s">
        <v>506</v>
      </c>
    </row>
    <row r="90" spans="1:6" ht="12" thickBot="1" x14ac:dyDescent="0.25">
      <c r="A90" s="231" t="s">
        <v>488</v>
      </c>
      <c r="B90" s="229"/>
      <c r="C90" s="229"/>
      <c r="D90" s="229"/>
      <c r="E90" s="229"/>
      <c r="F90" s="230"/>
    </row>
    <row r="91" spans="1:6" x14ac:dyDescent="0.2">
      <c r="A91" s="306" t="s">
        <v>507</v>
      </c>
      <c r="B91" s="307"/>
      <c r="C91" s="303" t="s">
        <v>516</v>
      </c>
      <c r="D91" s="304"/>
      <c r="E91" s="304"/>
      <c r="F91" s="305"/>
    </row>
    <row r="92" spans="1:6" x14ac:dyDescent="0.2">
      <c r="A92" s="203" t="s">
        <v>508</v>
      </c>
      <c r="B92" s="204"/>
      <c r="C92" s="303" t="s">
        <v>517</v>
      </c>
      <c r="D92" s="304"/>
      <c r="E92" s="304"/>
      <c r="F92" s="305"/>
    </row>
    <row r="93" spans="1:6" ht="22.5" x14ac:dyDescent="0.2">
      <c r="A93" s="203" t="s">
        <v>509</v>
      </c>
      <c r="B93" s="204"/>
      <c r="C93" s="181" t="s">
        <v>518</v>
      </c>
      <c r="D93" s="181" t="s">
        <v>519</v>
      </c>
      <c r="E93" s="182" t="s">
        <v>520</v>
      </c>
      <c r="F93" s="183" t="s">
        <v>521</v>
      </c>
    </row>
    <row r="94" spans="1:6" x14ac:dyDescent="0.2">
      <c r="A94" s="203" t="s">
        <v>510</v>
      </c>
      <c r="B94" s="204"/>
      <c r="C94" s="296" t="s">
        <v>522</v>
      </c>
      <c r="D94" s="297"/>
      <c r="E94" s="297"/>
      <c r="F94" s="298"/>
    </row>
    <row r="95" spans="1:6" x14ac:dyDescent="0.2">
      <c r="A95" s="203" t="s">
        <v>511</v>
      </c>
      <c r="B95" s="204"/>
      <c r="C95" s="296" t="s">
        <v>523</v>
      </c>
      <c r="D95" s="297"/>
      <c r="E95" s="297"/>
      <c r="F95" s="298"/>
    </row>
    <row r="96" spans="1:6" ht="22.5" x14ac:dyDescent="0.2">
      <c r="A96" s="203" t="s">
        <v>512</v>
      </c>
      <c r="B96" s="204"/>
      <c r="C96" s="184" t="s">
        <v>524</v>
      </c>
      <c r="D96" s="184" t="s">
        <v>525</v>
      </c>
      <c r="E96" s="182" t="s">
        <v>526</v>
      </c>
      <c r="F96" s="183" t="s">
        <v>527</v>
      </c>
    </row>
    <row r="97" spans="1:6" x14ac:dyDescent="0.2">
      <c r="A97" s="203" t="s">
        <v>513</v>
      </c>
      <c r="B97" s="204"/>
      <c r="C97" s="296" t="s">
        <v>528</v>
      </c>
      <c r="D97" s="297"/>
      <c r="E97" s="297"/>
      <c r="F97" s="298"/>
    </row>
    <row r="98" spans="1:6" x14ac:dyDescent="0.2">
      <c r="A98" s="203" t="s">
        <v>514</v>
      </c>
      <c r="B98" s="204"/>
      <c r="C98" s="296" t="s">
        <v>529</v>
      </c>
      <c r="D98" s="297"/>
      <c r="E98" s="297"/>
      <c r="F98" s="298"/>
    </row>
    <row r="99" spans="1:6" ht="23.25" thickBot="1" x14ac:dyDescent="0.25">
      <c r="A99" s="299" t="s">
        <v>515</v>
      </c>
      <c r="B99" s="263"/>
      <c r="C99" s="187" t="s">
        <v>530</v>
      </c>
      <c r="D99" s="184" t="s">
        <v>531</v>
      </c>
      <c r="E99" s="185" t="s">
        <v>532</v>
      </c>
      <c r="F99" s="186" t="s">
        <v>533</v>
      </c>
    </row>
    <row r="100" spans="1:6" ht="12" thickBot="1" x14ac:dyDescent="0.25">
      <c r="A100" s="231" t="s">
        <v>534</v>
      </c>
      <c r="B100" s="229"/>
      <c r="C100" s="229"/>
      <c r="D100" s="229"/>
      <c r="E100" s="229"/>
      <c r="F100" s="230"/>
    </row>
    <row r="101" spans="1:6" x14ac:dyDescent="0.2">
      <c r="A101" s="232" t="s">
        <v>535</v>
      </c>
      <c r="B101" s="233"/>
      <c r="C101" s="225" t="s">
        <v>552</v>
      </c>
      <c r="D101" s="225"/>
      <c r="E101" s="225"/>
      <c r="F101" s="226"/>
    </row>
    <row r="102" spans="1:6" ht="33.75" x14ac:dyDescent="0.2">
      <c r="A102" s="149" t="s">
        <v>536</v>
      </c>
      <c r="B102" s="220" t="s">
        <v>553</v>
      </c>
      <c r="C102" s="220"/>
      <c r="D102" s="154" t="s">
        <v>543</v>
      </c>
      <c r="E102" s="170" t="s">
        <v>554</v>
      </c>
      <c r="F102" s="155" t="s">
        <v>544</v>
      </c>
    </row>
    <row r="103" spans="1:6" x14ac:dyDescent="0.2">
      <c r="A103" s="199" t="s">
        <v>537</v>
      </c>
      <c r="B103" s="200"/>
      <c r="C103" s="245" t="s">
        <v>555</v>
      </c>
      <c r="D103" s="300"/>
      <c r="E103" s="300"/>
      <c r="F103" s="301"/>
    </row>
    <row r="104" spans="1:6" ht="33.75" x14ac:dyDescent="0.2">
      <c r="A104" s="149" t="s">
        <v>538</v>
      </c>
      <c r="B104" s="220" t="s">
        <v>556</v>
      </c>
      <c r="C104" s="220"/>
      <c r="D104" s="154" t="s">
        <v>545</v>
      </c>
      <c r="E104" s="170" t="s">
        <v>557</v>
      </c>
      <c r="F104" s="155" t="s">
        <v>546</v>
      </c>
    </row>
    <row r="105" spans="1:6" x14ac:dyDescent="0.2">
      <c r="A105" s="199" t="s">
        <v>539</v>
      </c>
      <c r="B105" s="200"/>
      <c r="C105" s="220" t="s">
        <v>558</v>
      </c>
      <c r="D105" s="220"/>
      <c r="E105" s="220"/>
      <c r="F105" s="236"/>
    </row>
    <row r="106" spans="1:6" ht="33.75" x14ac:dyDescent="0.2">
      <c r="A106" s="149" t="s">
        <v>540</v>
      </c>
      <c r="B106" s="220" t="s">
        <v>559</v>
      </c>
      <c r="C106" s="220"/>
      <c r="D106" s="154" t="s">
        <v>547</v>
      </c>
      <c r="E106" s="170" t="s">
        <v>560</v>
      </c>
      <c r="F106" s="155" t="s">
        <v>548</v>
      </c>
    </row>
    <row r="107" spans="1:6" x14ac:dyDescent="0.2">
      <c r="A107" s="199" t="s">
        <v>541</v>
      </c>
      <c r="B107" s="200"/>
      <c r="C107" s="220" t="s">
        <v>561</v>
      </c>
      <c r="D107" s="220"/>
      <c r="E107" s="220"/>
      <c r="F107" s="236"/>
    </row>
    <row r="108" spans="1:6" ht="34.5" thickBot="1" x14ac:dyDescent="0.25">
      <c r="A108" s="151" t="s">
        <v>542</v>
      </c>
      <c r="B108" s="235" t="s">
        <v>562</v>
      </c>
      <c r="C108" s="235"/>
      <c r="D108" s="156" t="s">
        <v>549</v>
      </c>
      <c r="E108" s="188" t="s">
        <v>563</v>
      </c>
      <c r="F108" s="157" t="s">
        <v>550</v>
      </c>
    </row>
    <row r="109" spans="1:6" ht="15.75" customHeight="1" thickBot="1" x14ac:dyDescent="0.25">
      <c r="A109" s="217" t="s">
        <v>551</v>
      </c>
      <c r="B109" s="218"/>
      <c r="C109" s="218"/>
      <c r="D109" s="218"/>
      <c r="E109" s="218"/>
      <c r="F109" s="219"/>
    </row>
    <row r="110" spans="1:6" x14ac:dyDescent="0.2">
      <c r="A110" s="306" t="s">
        <v>564</v>
      </c>
      <c r="B110" s="307"/>
      <c r="C110" s="225" t="s">
        <v>915</v>
      </c>
      <c r="D110" s="225"/>
      <c r="E110" s="225"/>
      <c r="F110" s="226"/>
    </row>
    <row r="111" spans="1:6" ht="33.75" x14ac:dyDescent="0.2">
      <c r="A111" s="199" t="s">
        <v>565</v>
      </c>
      <c r="B111" s="200"/>
      <c r="C111" s="165" t="s">
        <v>916</v>
      </c>
      <c r="D111" s="154" t="s">
        <v>566</v>
      </c>
      <c r="E111" s="200" t="s">
        <v>983</v>
      </c>
      <c r="F111" s="205"/>
    </row>
    <row r="112" spans="1:6" ht="33.75" x14ac:dyDescent="0.2">
      <c r="A112" s="149" t="s">
        <v>567</v>
      </c>
      <c r="B112" s="170" t="s">
        <v>917</v>
      </c>
      <c r="C112" s="154" t="s">
        <v>568</v>
      </c>
      <c r="D112" s="154" t="s">
        <v>569</v>
      </c>
      <c r="E112" s="154" t="s">
        <v>570</v>
      </c>
      <c r="F112" s="189" t="s">
        <v>919</v>
      </c>
    </row>
    <row r="113" spans="1:6" x14ac:dyDescent="0.2">
      <c r="A113" s="203" t="s">
        <v>571</v>
      </c>
      <c r="B113" s="204"/>
      <c r="C113" s="245" t="s">
        <v>918</v>
      </c>
      <c r="D113" s="246"/>
      <c r="E113" s="215" t="s">
        <v>572</v>
      </c>
      <c r="F113" s="237"/>
    </row>
    <row r="114" spans="1:6" ht="33.75" x14ac:dyDescent="0.2">
      <c r="A114" s="199" t="s">
        <v>573</v>
      </c>
      <c r="B114" s="216"/>
      <c r="C114" s="216"/>
      <c r="D114" s="178" t="s">
        <v>923</v>
      </c>
      <c r="E114" s="215" t="s">
        <v>574</v>
      </c>
      <c r="F114" s="237"/>
    </row>
    <row r="115" spans="1:6" x14ac:dyDescent="0.2">
      <c r="A115" s="199" t="s">
        <v>576</v>
      </c>
      <c r="B115" s="216"/>
      <c r="C115" s="216" t="s">
        <v>578</v>
      </c>
      <c r="D115" s="216"/>
      <c r="E115" s="215" t="s">
        <v>575</v>
      </c>
      <c r="F115" s="237"/>
    </row>
    <row r="116" spans="1:6" ht="14.25" customHeight="1" x14ac:dyDescent="0.2">
      <c r="A116" s="199" t="s">
        <v>577</v>
      </c>
      <c r="B116" s="216"/>
      <c r="C116" s="253" t="s">
        <v>579</v>
      </c>
      <c r="D116" s="274"/>
      <c r="E116" s="274"/>
      <c r="F116" s="254"/>
    </row>
    <row r="117" spans="1:6" ht="33.75" x14ac:dyDescent="0.2">
      <c r="A117" s="199" t="s">
        <v>580</v>
      </c>
      <c r="B117" s="200"/>
      <c r="C117" s="178" t="s">
        <v>927</v>
      </c>
      <c r="D117" s="190" t="s">
        <v>581</v>
      </c>
      <c r="E117" s="179" t="s">
        <v>582</v>
      </c>
      <c r="F117" s="158" t="s">
        <v>583</v>
      </c>
    </row>
    <row r="118" spans="1:6" ht="33.75" x14ac:dyDescent="0.2">
      <c r="A118" s="199" t="s">
        <v>584</v>
      </c>
      <c r="B118" s="200"/>
      <c r="C118" s="191" t="s">
        <v>585</v>
      </c>
      <c r="D118" s="159" t="s">
        <v>586</v>
      </c>
      <c r="E118" s="253" t="s">
        <v>587</v>
      </c>
      <c r="F118" s="254"/>
    </row>
    <row r="119" spans="1:6" ht="33.75" x14ac:dyDescent="0.2">
      <c r="A119" s="199" t="s">
        <v>589</v>
      </c>
      <c r="B119" s="200"/>
      <c r="C119" s="191" t="s">
        <v>590</v>
      </c>
      <c r="D119" s="159" t="s">
        <v>591</v>
      </c>
      <c r="E119" s="253" t="s">
        <v>588</v>
      </c>
      <c r="F119" s="254"/>
    </row>
    <row r="120" spans="1:6" ht="33.75" x14ac:dyDescent="0.2">
      <c r="A120" s="149" t="s">
        <v>592</v>
      </c>
      <c r="B120" s="245" t="s">
        <v>593</v>
      </c>
      <c r="C120" s="246"/>
      <c r="D120" s="159" t="s">
        <v>594</v>
      </c>
      <c r="E120" s="253" t="s">
        <v>595</v>
      </c>
      <c r="F120" s="254"/>
    </row>
    <row r="121" spans="1:6" ht="34.5" thickBot="1" x14ac:dyDescent="0.25">
      <c r="A121" s="242" t="s">
        <v>596</v>
      </c>
      <c r="B121" s="243"/>
      <c r="C121" s="192" t="s">
        <v>929</v>
      </c>
      <c r="D121" s="244" t="s">
        <v>597</v>
      </c>
      <c r="E121" s="244"/>
      <c r="F121" s="193" t="s">
        <v>598</v>
      </c>
    </row>
    <row r="122" spans="1:6" ht="12" thickBot="1" x14ac:dyDescent="0.25">
      <c r="A122" s="231" t="s">
        <v>599</v>
      </c>
      <c r="B122" s="229"/>
      <c r="C122" s="229"/>
      <c r="D122" s="229"/>
      <c r="E122" s="229"/>
      <c r="F122" s="230"/>
    </row>
    <row r="123" spans="1:6" ht="33.75" x14ac:dyDescent="0.2">
      <c r="A123" s="160" t="s">
        <v>600</v>
      </c>
      <c r="B123" s="249" t="s">
        <v>932</v>
      </c>
      <c r="C123" s="250"/>
      <c r="D123" s="233" t="s">
        <v>601</v>
      </c>
      <c r="E123" s="233"/>
      <c r="F123" s="194" t="s">
        <v>934</v>
      </c>
    </row>
    <row r="124" spans="1:6" ht="34.5" thickBot="1" x14ac:dyDescent="0.25">
      <c r="A124" s="161" t="s">
        <v>602</v>
      </c>
      <c r="B124" s="247" t="s">
        <v>938</v>
      </c>
      <c r="C124" s="248"/>
      <c r="D124" s="243" t="s">
        <v>603</v>
      </c>
      <c r="E124" s="243"/>
      <c r="F124" s="174" t="s">
        <v>936</v>
      </c>
    </row>
    <row r="125" spans="1:6" ht="12" thickBot="1" x14ac:dyDescent="0.25">
      <c r="A125" s="238" t="s">
        <v>604</v>
      </c>
      <c r="B125" s="239"/>
      <c r="C125" s="239"/>
      <c r="D125" s="239"/>
      <c r="E125" s="239"/>
      <c r="F125" s="240"/>
    </row>
    <row r="126" spans="1:6" ht="33.75" x14ac:dyDescent="0.2">
      <c r="A126" s="160" t="s">
        <v>605</v>
      </c>
      <c r="B126" s="249" t="s">
        <v>940</v>
      </c>
      <c r="C126" s="250"/>
      <c r="D126" s="233" t="s">
        <v>606</v>
      </c>
      <c r="E126" s="233"/>
      <c r="F126" s="194" t="s">
        <v>942</v>
      </c>
    </row>
    <row r="127" spans="1:6" ht="33.75" x14ac:dyDescent="0.2">
      <c r="A127" s="149" t="s">
        <v>607</v>
      </c>
      <c r="B127" s="249" t="s">
        <v>944</v>
      </c>
      <c r="C127" s="250"/>
      <c r="D127" s="200" t="s">
        <v>608</v>
      </c>
      <c r="E127" s="200"/>
      <c r="F127" s="194" t="s">
        <v>946</v>
      </c>
    </row>
    <row r="128" spans="1:6" ht="33.75" x14ac:dyDescent="0.2">
      <c r="A128" s="149" t="s">
        <v>609</v>
      </c>
      <c r="B128" s="249" t="s">
        <v>948</v>
      </c>
      <c r="C128" s="250"/>
      <c r="D128" s="200" t="s">
        <v>610</v>
      </c>
      <c r="E128" s="200"/>
      <c r="F128" s="194" t="s">
        <v>950</v>
      </c>
    </row>
    <row r="129" spans="1:6" ht="12" thickBot="1" x14ac:dyDescent="0.25">
      <c r="A129" s="258" t="s">
        <v>611</v>
      </c>
      <c r="B129" s="259"/>
      <c r="C129" s="255" t="s">
        <v>612</v>
      </c>
      <c r="D129" s="256"/>
      <c r="E129" s="256"/>
      <c r="F129" s="257"/>
    </row>
    <row r="130" spans="1:6" ht="12" thickBot="1" x14ac:dyDescent="0.25">
      <c r="A130" s="238" t="s">
        <v>613</v>
      </c>
      <c r="B130" s="239"/>
      <c r="C130" s="239"/>
      <c r="D130" s="239"/>
      <c r="E130" s="239"/>
      <c r="F130" s="240"/>
    </row>
    <row r="131" spans="1:6" ht="33.75" x14ac:dyDescent="0.2">
      <c r="A131" s="160" t="s">
        <v>614</v>
      </c>
      <c r="B131" s="241" t="s">
        <v>615</v>
      </c>
      <c r="C131" s="241"/>
      <c r="D131" s="233" t="s">
        <v>616</v>
      </c>
      <c r="E131" s="251"/>
      <c r="F131" s="195" t="s">
        <v>617</v>
      </c>
    </row>
    <row r="132" spans="1:6" ht="22.5" x14ac:dyDescent="0.2">
      <c r="A132" s="199" t="s">
        <v>618</v>
      </c>
      <c r="B132" s="200"/>
      <c r="C132" s="165" t="s">
        <v>619</v>
      </c>
      <c r="D132" s="200" t="s">
        <v>620</v>
      </c>
      <c r="E132" s="200"/>
      <c r="F132" s="166" t="s">
        <v>621</v>
      </c>
    </row>
    <row r="133" spans="1:6" x14ac:dyDescent="0.2">
      <c r="A133" s="199" t="s">
        <v>622</v>
      </c>
      <c r="B133" s="200"/>
      <c r="C133" s="201" t="s">
        <v>623</v>
      </c>
      <c r="D133" s="201"/>
      <c r="E133" s="201"/>
      <c r="F133" s="202"/>
    </row>
    <row r="134" spans="1:6" ht="33.75" x14ac:dyDescent="0.2">
      <c r="A134" s="149" t="s">
        <v>624</v>
      </c>
      <c r="B134" s="168" t="s">
        <v>952</v>
      </c>
      <c r="C134" s="215" t="s">
        <v>625</v>
      </c>
      <c r="D134" s="209"/>
      <c r="E134" s="209"/>
      <c r="F134" s="237"/>
    </row>
    <row r="135" spans="1:6" ht="33.75" x14ac:dyDescent="0.2">
      <c r="A135" s="149" t="s">
        <v>626</v>
      </c>
      <c r="B135" s="201" t="s">
        <v>627</v>
      </c>
      <c r="C135" s="201"/>
      <c r="D135" s="200" t="s">
        <v>628</v>
      </c>
      <c r="E135" s="216"/>
      <c r="F135" s="166" t="s">
        <v>629</v>
      </c>
    </row>
    <row r="136" spans="1:6" ht="22.5" x14ac:dyDescent="0.2">
      <c r="A136" s="199" t="s">
        <v>630</v>
      </c>
      <c r="B136" s="200"/>
      <c r="C136" s="165" t="s">
        <v>631</v>
      </c>
      <c r="D136" s="200" t="s">
        <v>632</v>
      </c>
      <c r="E136" s="200"/>
      <c r="F136" s="166" t="s">
        <v>633</v>
      </c>
    </row>
    <row r="137" spans="1:6" x14ac:dyDescent="0.2">
      <c r="A137" s="199" t="s">
        <v>634</v>
      </c>
      <c r="B137" s="200"/>
      <c r="C137" s="201" t="s">
        <v>635</v>
      </c>
      <c r="D137" s="201"/>
      <c r="E137" s="201"/>
      <c r="F137" s="202"/>
    </row>
    <row r="138" spans="1:6" ht="33.75" x14ac:dyDescent="0.2">
      <c r="A138" s="149" t="s">
        <v>636</v>
      </c>
      <c r="B138" s="168" t="s">
        <v>954</v>
      </c>
      <c r="C138" s="215" t="s">
        <v>637</v>
      </c>
      <c r="D138" s="209"/>
      <c r="E138" s="209"/>
      <c r="F138" s="237"/>
    </row>
    <row r="139" spans="1:6" ht="33.75" x14ac:dyDescent="0.2">
      <c r="A139" s="149" t="s">
        <v>638</v>
      </c>
      <c r="B139" s="201" t="s">
        <v>639</v>
      </c>
      <c r="C139" s="201"/>
      <c r="D139" s="200" t="s">
        <v>640</v>
      </c>
      <c r="E139" s="216"/>
      <c r="F139" s="166" t="s">
        <v>641</v>
      </c>
    </row>
    <row r="140" spans="1:6" ht="22.5" x14ac:dyDescent="0.2">
      <c r="A140" s="199" t="s">
        <v>642</v>
      </c>
      <c r="B140" s="200"/>
      <c r="C140" s="165" t="s">
        <v>643</v>
      </c>
      <c r="D140" s="200" t="s">
        <v>644</v>
      </c>
      <c r="E140" s="200"/>
      <c r="F140" s="166" t="s">
        <v>645</v>
      </c>
    </row>
    <row r="141" spans="1:6" x14ac:dyDescent="0.2">
      <c r="A141" s="199" t="s">
        <v>646</v>
      </c>
      <c r="B141" s="200"/>
      <c r="C141" s="201" t="s">
        <v>647</v>
      </c>
      <c r="D141" s="201"/>
      <c r="E141" s="201"/>
      <c r="F141" s="202"/>
    </row>
    <row r="142" spans="1:6" ht="33.75" x14ac:dyDescent="0.2">
      <c r="A142" s="149" t="s">
        <v>648</v>
      </c>
      <c r="B142" s="168" t="s">
        <v>956</v>
      </c>
      <c r="C142" s="215" t="s">
        <v>649</v>
      </c>
      <c r="D142" s="209"/>
      <c r="E142" s="209"/>
      <c r="F142" s="237"/>
    </row>
    <row r="143" spans="1:6" ht="33.75" x14ac:dyDescent="0.2">
      <c r="A143" s="149" t="s">
        <v>650</v>
      </c>
      <c r="B143" s="201" t="s">
        <v>651</v>
      </c>
      <c r="C143" s="201"/>
      <c r="D143" s="200" t="s">
        <v>652</v>
      </c>
      <c r="E143" s="216"/>
      <c r="F143" s="166" t="s">
        <v>653</v>
      </c>
    </row>
    <row r="144" spans="1:6" ht="22.5" x14ac:dyDescent="0.2">
      <c r="A144" s="199" t="s">
        <v>654</v>
      </c>
      <c r="B144" s="200"/>
      <c r="C144" s="165" t="s">
        <v>655</v>
      </c>
      <c r="D144" s="200" t="s">
        <v>656</v>
      </c>
      <c r="E144" s="200"/>
      <c r="F144" s="166" t="s">
        <v>657</v>
      </c>
    </row>
    <row r="145" spans="1:6" x14ac:dyDescent="0.2">
      <c r="A145" s="199" t="s">
        <v>658</v>
      </c>
      <c r="B145" s="200"/>
      <c r="C145" s="201" t="s">
        <v>659</v>
      </c>
      <c r="D145" s="201"/>
      <c r="E145" s="201"/>
      <c r="F145" s="202"/>
    </row>
    <row r="146" spans="1:6" ht="34.5" thickBot="1" x14ac:dyDescent="0.25">
      <c r="A146" s="149" t="s">
        <v>660</v>
      </c>
      <c r="B146" s="168" t="s">
        <v>958</v>
      </c>
      <c r="C146" s="311" t="s">
        <v>661</v>
      </c>
      <c r="D146" s="312"/>
      <c r="E146" s="312"/>
      <c r="F146" s="313"/>
    </row>
    <row r="147" spans="1:6" x14ac:dyDescent="0.2">
      <c r="A147" s="227" t="s">
        <v>662</v>
      </c>
      <c r="B147" s="228"/>
      <c r="C147" s="228"/>
      <c r="D147" s="228"/>
      <c r="E147" s="228"/>
      <c r="F147" s="260"/>
    </row>
    <row r="148" spans="1:6" ht="33.75" x14ac:dyDescent="0.2">
      <c r="A148" s="199" t="s">
        <v>663</v>
      </c>
      <c r="B148" s="200"/>
      <c r="C148" s="168" t="s">
        <v>960</v>
      </c>
      <c r="D148" s="204" t="s">
        <v>664</v>
      </c>
      <c r="E148" s="200"/>
      <c r="F148" s="189" t="s">
        <v>964</v>
      </c>
    </row>
    <row r="149" spans="1:6" ht="33.75" x14ac:dyDescent="0.2">
      <c r="A149" s="199" t="s">
        <v>665</v>
      </c>
      <c r="B149" s="200"/>
      <c r="C149" s="168" t="s">
        <v>967</v>
      </c>
      <c r="D149" s="204" t="s">
        <v>666</v>
      </c>
      <c r="E149" s="200"/>
      <c r="F149" s="189" t="s">
        <v>970</v>
      </c>
    </row>
    <row r="150" spans="1:6" ht="34.5" thickBot="1" x14ac:dyDescent="0.25">
      <c r="A150" s="261" t="s">
        <v>667</v>
      </c>
      <c r="B150" s="262"/>
      <c r="C150" s="196" t="s">
        <v>973</v>
      </c>
      <c r="D150" s="263" t="s">
        <v>668</v>
      </c>
      <c r="E150" s="262"/>
      <c r="F150" s="197" t="s">
        <v>975</v>
      </c>
    </row>
    <row r="151" spans="1:6" x14ac:dyDescent="0.2">
      <c r="A151" s="266" t="s">
        <v>669</v>
      </c>
      <c r="B151" s="268" t="s">
        <v>670</v>
      </c>
      <c r="C151" s="269"/>
      <c r="D151" s="269"/>
      <c r="E151" s="269"/>
      <c r="F151" s="270"/>
    </row>
    <row r="152" spans="1:6" x14ac:dyDescent="0.2">
      <c r="A152" s="266"/>
      <c r="B152" s="268"/>
      <c r="C152" s="269"/>
      <c r="D152" s="269"/>
      <c r="E152" s="269"/>
      <c r="F152" s="270"/>
    </row>
    <row r="153" spans="1:6" x14ac:dyDescent="0.2">
      <c r="A153" s="266"/>
      <c r="B153" s="268"/>
      <c r="C153" s="269"/>
      <c r="D153" s="269"/>
      <c r="E153" s="269"/>
      <c r="F153" s="270"/>
    </row>
    <row r="154" spans="1:6" ht="12" thickBot="1" x14ac:dyDescent="0.25">
      <c r="A154" s="267"/>
      <c r="B154" s="271"/>
      <c r="C154" s="272"/>
      <c r="D154" s="272"/>
      <c r="E154" s="272"/>
      <c r="F154" s="273"/>
    </row>
    <row r="155" spans="1:6" x14ac:dyDescent="0.2">
      <c r="A155" s="308" t="s">
        <v>671</v>
      </c>
      <c r="B155" s="309"/>
      <c r="C155" s="309"/>
      <c r="D155" s="309"/>
      <c r="E155" s="309"/>
      <c r="F155" s="310"/>
    </row>
    <row r="156" spans="1:6" ht="33.75" x14ac:dyDescent="0.2">
      <c r="A156" s="149" t="s">
        <v>672</v>
      </c>
      <c r="B156" s="201" t="s">
        <v>673</v>
      </c>
      <c r="C156" s="201"/>
      <c r="D156" s="201"/>
      <c r="E156" s="201"/>
      <c r="F156" s="202"/>
    </row>
    <row r="157" spans="1:6" ht="34.5" thickBot="1" x14ac:dyDescent="0.25">
      <c r="A157" s="151" t="s">
        <v>674</v>
      </c>
      <c r="B157" s="264" t="s">
        <v>675</v>
      </c>
      <c r="C157" s="264"/>
      <c r="D157" s="156" t="s">
        <v>676</v>
      </c>
      <c r="E157" s="264" t="s">
        <v>677</v>
      </c>
      <c r="F157" s="265"/>
    </row>
    <row r="159" spans="1:6" x14ac:dyDescent="0.2">
      <c r="A159" s="252" t="s">
        <v>984</v>
      </c>
      <c r="B159" s="252"/>
      <c r="C159" s="252"/>
      <c r="D159" s="252"/>
      <c r="E159" s="252"/>
      <c r="F159" s="252"/>
    </row>
    <row r="160" spans="1:6" x14ac:dyDescent="0.2">
      <c r="A160" s="252"/>
      <c r="B160" s="252"/>
      <c r="C160" s="252"/>
      <c r="D160" s="252"/>
      <c r="E160" s="252"/>
      <c r="F160" s="252"/>
    </row>
    <row r="161" spans="1:6" x14ac:dyDescent="0.2">
      <c r="A161" s="252"/>
      <c r="B161" s="252"/>
      <c r="C161" s="252"/>
      <c r="D161" s="252"/>
      <c r="E161" s="252"/>
      <c r="F161" s="252"/>
    </row>
    <row r="162" spans="1:6" x14ac:dyDescent="0.2">
      <c r="A162" s="252"/>
      <c r="B162" s="252"/>
      <c r="C162" s="252"/>
      <c r="D162" s="252"/>
      <c r="E162" s="252"/>
      <c r="F162" s="252"/>
    </row>
  </sheetData>
  <protectedRanges>
    <protectedRange sqref="B131 F131:F132 C132:C133 B134:B135 C136:C137 B138:B139 F139:F140 C140:C141 B142:B143 C144:C145 F143:F144 B146 F135:F136" name="VEHICLES"/>
    <protectedRange sqref="C110:C111 B112 F112 C113 D114 C115:C119 B120 C121 F121 B123:C124 F123:F124 B126:C128 F126:F128 C129 C148:C150 F148:F150 B151 E117:E120" name="FACILITIES_ASSETS AND FIXTURES"/>
    <protectedRange sqref="C101 B102 E102 C103 B104 E104 C105 B106 E106 C107 B108 E108 C71:F72 C73:D73 C74:F75 C76:D76 C77:F78 C79:D79 C81:F82 C83:D83 C84:F85 C86:D86 C87:F88 C89:D89 C91:F92 C93:D93 C94:F95 C96:D96 C97:F98 C99:D99" name="CLIENTS SUPPLIERS AND PRICE"/>
    <protectedRange sqref="C49 C52:D53 C54:C55 E55 C56:D57 D58:E58 D59 C60:E60 C62:C63 B64:B66 E62:E63 D64 F63:F65 E66 F67 D67:D69 C50:F51" name="BUSINESS"/>
    <protectedRange sqref="C13 D14 C15 E15 C16:D17 C18:C20 F20 C22:C23 E23 C24:D25 C26 D29 C31:C32 E32 C33:D34 C35 C36:F37 D38 C40:C41 E41 C42:D43 C44 D47 C27:F28 C45:F46" name="INFORMANTS"/>
    <protectedRange sqref="E11 B156:B157 E157 B4:F6 C7:F8 B10:B11" name="BUSINESS DATA"/>
  </protectedRanges>
  <mergeCells count="264">
    <mergeCell ref="C40:E40"/>
    <mergeCell ref="D35:F35"/>
    <mergeCell ref="A36:B36"/>
    <mergeCell ref="C36:F36"/>
    <mergeCell ref="A47:C47"/>
    <mergeCell ref="D47:E47"/>
    <mergeCell ref="A57:B57"/>
    <mergeCell ref="C57:D57"/>
    <mergeCell ref="E57:F57"/>
    <mergeCell ref="A53:B53"/>
    <mergeCell ref="C53:D53"/>
    <mergeCell ref="E53:F53"/>
    <mergeCell ref="A55:B55"/>
    <mergeCell ref="A56:B56"/>
    <mergeCell ref="A45:B45"/>
    <mergeCell ref="C45:F45"/>
    <mergeCell ref="A40:B40"/>
    <mergeCell ref="A41:B41"/>
    <mergeCell ref="A42:B42"/>
    <mergeCell ref="C42:D42"/>
    <mergeCell ref="E42:F42"/>
    <mergeCell ref="A46:B46"/>
    <mergeCell ref="C46:F46"/>
    <mergeCell ref="A43:B43"/>
    <mergeCell ref="A79:B79"/>
    <mergeCell ref="A81:B81"/>
    <mergeCell ref="A82:B82"/>
    <mergeCell ref="C82:F82"/>
    <mergeCell ref="A83:B83"/>
    <mergeCell ref="A80:F80"/>
    <mergeCell ref="A78:B78"/>
    <mergeCell ref="C78:F78"/>
    <mergeCell ref="C43:D43"/>
    <mergeCell ref="E43:F43"/>
    <mergeCell ref="D59:F59"/>
    <mergeCell ref="A59:C59"/>
    <mergeCell ref="A54:B54"/>
    <mergeCell ref="C54:E54"/>
    <mergeCell ref="A48:F48"/>
    <mergeCell ref="A52:B52"/>
    <mergeCell ref="C52:D52"/>
    <mergeCell ref="E52:F52"/>
    <mergeCell ref="A50:B50"/>
    <mergeCell ref="C50:F50"/>
    <mergeCell ref="A51:B51"/>
    <mergeCell ref="C51:F51"/>
    <mergeCell ref="D44:F44"/>
    <mergeCell ref="C81:F81"/>
    <mergeCell ref="C97:F97"/>
    <mergeCell ref="A90:F90"/>
    <mergeCell ref="A91:B91"/>
    <mergeCell ref="C91:F91"/>
    <mergeCell ref="A92:B92"/>
    <mergeCell ref="A88:B88"/>
    <mergeCell ref="C88:F88"/>
    <mergeCell ref="A89:B89"/>
    <mergeCell ref="C95:F95"/>
    <mergeCell ref="C92:F92"/>
    <mergeCell ref="A93:B93"/>
    <mergeCell ref="C84:F84"/>
    <mergeCell ref="A145:B145"/>
    <mergeCell ref="C145:F145"/>
    <mergeCell ref="B139:C139"/>
    <mergeCell ref="D139:E139"/>
    <mergeCell ref="A140:B140"/>
    <mergeCell ref="D140:E140"/>
    <mergeCell ref="A141:B141"/>
    <mergeCell ref="C141:F141"/>
    <mergeCell ref="A132:B132"/>
    <mergeCell ref="D132:E132"/>
    <mergeCell ref="C110:F110"/>
    <mergeCell ref="A111:B111"/>
    <mergeCell ref="E111:F111"/>
    <mergeCell ref="A110:B110"/>
    <mergeCell ref="E115:F115"/>
    <mergeCell ref="C85:F85"/>
    <mergeCell ref="A96:B96"/>
    <mergeCell ref="A97:B97"/>
    <mergeCell ref="A94:B94"/>
    <mergeCell ref="C94:F94"/>
    <mergeCell ref="A95:B95"/>
    <mergeCell ref="A87:B87"/>
    <mergeCell ref="C87:F87"/>
    <mergeCell ref="A155:F155"/>
    <mergeCell ref="B143:C143"/>
    <mergeCell ref="D143:E143"/>
    <mergeCell ref="C146:F146"/>
    <mergeCell ref="C133:F133"/>
    <mergeCell ref="B135:C135"/>
    <mergeCell ref="D135:E135"/>
    <mergeCell ref="A136:B136"/>
    <mergeCell ref="D136:E136"/>
    <mergeCell ref="A137:B137"/>
    <mergeCell ref="C137:F137"/>
    <mergeCell ref="A144:B144"/>
    <mergeCell ref="D144:E144"/>
    <mergeCell ref="A133:B133"/>
    <mergeCell ref="C142:F142"/>
    <mergeCell ref="C138:F138"/>
    <mergeCell ref="C134:F134"/>
    <mergeCell ref="A86:B86"/>
    <mergeCell ref="A98:B98"/>
    <mergeCell ref="C98:F98"/>
    <mergeCell ref="A99:B99"/>
    <mergeCell ref="A103:B103"/>
    <mergeCell ref="C103:F103"/>
    <mergeCell ref="A113:B113"/>
    <mergeCell ref="A69:C69"/>
    <mergeCell ref="D69:E69"/>
    <mergeCell ref="A73:B73"/>
    <mergeCell ref="A72:B72"/>
    <mergeCell ref="C72:F72"/>
    <mergeCell ref="C71:F71"/>
    <mergeCell ref="A76:B76"/>
    <mergeCell ref="A77:B77"/>
    <mergeCell ref="C77:F77"/>
    <mergeCell ref="A71:B71"/>
    <mergeCell ref="A70:F70"/>
    <mergeCell ref="A74:B74"/>
    <mergeCell ref="C74:F74"/>
    <mergeCell ref="A75:B75"/>
    <mergeCell ref="C75:F75"/>
    <mergeCell ref="A85:B85"/>
    <mergeCell ref="A84:B84"/>
    <mergeCell ref="A9:F9"/>
    <mergeCell ref="B10:F10"/>
    <mergeCell ref="B11:C11"/>
    <mergeCell ref="A16:B16"/>
    <mergeCell ref="A17:B17"/>
    <mergeCell ref="A19:B19"/>
    <mergeCell ref="C19:F19"/>
    <mergeCell ref="C18:E18"/>
    <mergeCell ref="E17:F17"/>
    <mergeCell ref="E16:F16"/>
    <mergeCell ref="C17:D17"/>
    <mergeCell ref="C16:D16"/>
    <mergeCell ref="E11:F11"/>
    <mergeCell ref="A12:F12"/>
    <mergeCell ref="A14:C14"/>
    <mergeCell ref="D14:E14"/>
    <mergeCell ref="C13:E13"/>
    <mergeCell ref="A18:B18"/>
    <mergeCell ref="A1:F1"/>
    <mergeCell ref="A2:F2"/>
    <mergeCell ref="A3:F3"/>
    <mergeCell ref="B4:F4"/>
    <mergeCell ref="B5:F5"/>
    <mergeCell ref="B6:F6"/>
    <mergeCell ref="A7:B7"/>
    <mergeCell ref="C7:F7"/>
    <mergeCell ref="A8:B8"/>
    <mergeCell ref="C8:F8"/>
    <mergeCell ref="B156:F156"/>
    <mergeCell ref="B157:C157"/>
    <mergeCell ref="E157:F157"/>
    <mergeCell ref="A151:A154"/>
    <mergeCell ref="B151:F154"/>
    <mergeCell ref="A15:B15"/>
    <mergeCell ref="A116:B116"/>
    <mergeCell ref="C116:F116"/>
    <mergeCell ref="B102:C102"/>
    <mergeCell ref="A21:F21"/>
    <mergeCell ref="A22:B22"/>
    <mergeCell ref="A23:B23"/>
    <mergeCell ref="A24:B24"/>
    <mergeCell ref="C24:D24"/>
    <mergeCell ref="E24:F24"/>
    <mergeCell ref="C22:E22"/>
    <mergeCell ref="A25:B25"/>
    <mergeCell ref="C25:D25"/>
    <mergeCell ref="E25:F25"/>
    <mergeCell ref="D26:F26"/>
    <mergeCell ref="C49:E49"/>
    <mergeCell ref="A58:C58"/>
    <mergeCell ref="A107:B107"/>
    <mergeCell ref="C107:F107"/>
    <mergeCell ref="A159:F162"/>
    <mergeCell ref="A118:B118"/>
    <mergeCell ref="A119:B119"/>
    <mergeCell ref="E119:F119"/>
    <mergeCell ref="E118:F118"/>
    <mergeCell ref="E120:F120"/>
    <mergeCell ref="B120:C120"/>
    <mergeCell ref="A125:F125"/>
    <mergeCell ref="C129:F129"/>
    <mergeCell ref="A129:B129"/>
    <mergeCell ref="B128:C128"/>
    <mergeCell ref="B127:C127"/>
    <mergeCell ref="B126:C126"/>
    <mergeCell ref="D126:E126"/>
    <mergeCell ref="D127:E127"/>
    <mergeCell ref="D128:E128"/>
    <mergeCell ref="A147:F147"/>
    <mergeCell ref="A150:B150"/>
    <mergeCell ref="A149:B149"/>
    <mergeCell ref="A148:B148"/>
    <mergeCell ref="D148:E148"/>
    <mergeCell ref="D149:E149"/>
    <mergeCell ref="D150:E150"/>
    <mergeCell ref="A122:F122"/>
    <mergeCell ref="A114:C114"/>
    <mergeCell ref="E114:F114"/>
    <mergeCell ref="A130:F130"/>
    <mergeCell ref="B131:C131"/>
    <mergeCell ref="A121:B121"/>
    <mergeCell ref="D121:E121"/>
    <mergeCell ref="E113:F113"/>
    <mergeCell ref="C113:D113"/>
    <mergeCell ref="A117:B117"/>
    <mergeCell ref="A115:B115"/>
    <mergeCell ref="C115:D115"/>
    <mergeCell ref="D124:E124"/>
    <mergeCell ref="D123:E123"/>
    <mergeCell ref="B124:C124"/>
    <mergeCell ref="B123:C123"/>
    <mergeCell ref="D131:E131"/>
    <mergeCell ref="C66:D66"/>
    <mergeCell ref="A109:F109"/>
    <mergeCell ref="B104:C104"/>
    <mergeCell ref="A63:B63"/>
    <mergeCell ref="B65:C65"/>
    <mergeCell ref="D65:E65"/>
    <mergeCell ref="A35:B35"/>
    <mergeCell ref="A44:B44"/>
    <mergeCell ref="A60:B60"/>
    <mergeCell ref="C56:D56"/>
    <mergeCell ref="E56:F56"/>
    <mergeCell ref="C101:F101"/>
    <mergeCell ref="A62:B62"/>
    <mergeCell ref="A61:F61"/>
    <mergeCell ref="A100:F100"/>
    <mergeCell ref="A101:B101"/>
    <mergeCell ref="E66:F66"/>
    <mergeCell ref="A67:C67"/>
    <mergeCell ref="A68:C68"/>
    <mergeCell ref="D68:E68"/>
    <mergeCell ref="B108:C108"/>
    <mergeCell ref="A105:B105"/>
    <mergeCell ref="C105:F105"/>
    <mergeCell ref="B106:C106"/>
    <mergeCell ref="A27:B27"/>
    <mergeCell ref="C27:F27"/>
    <mergeCell ref="A26:B26"/>
    <mergeCell ref="E34:F34"/>
    <mergeCell ref="A20:B20"/>
    <mergeCell ref="C37:F37"/>
    <mergeCell ref="A39:F39"/>
    <mergeCell ref="A38:C38"/>
    <mergeCell ref="D38:E38"/>
    <mergeCell ref="A33:B33"/>
    <mergeCell ref="C33:D33"/>
    <mergeCell ref="E33:F33"/>
    <mergeCell ref="A34:B34"/>
    <mergeCell ref="C34:D34"/>
    <mergeCell ref="A32:B32"/>
    <mergeCell ref="C31:E31"/>
    <mergeCell ref="A29:C29"/>
    <mergeCell ref="D29:E29"/>
    <mergeCell ref="A37:B37"/>
    <mergeCell ref="D20:E20"/>
    <mergeCell ref="A30:F30"/>
    <mergeCell ref="A31:B31"/>
    <mergeCell ref="A28:B28"/>
    <mergeCell ref="C28:F28"/>
  </mergeCells>
  <conditionalFormatting sqref="B10:F10 E11:F11 D14:E14 E15 C15 C16:D17 C18:E18 C19:F19 C22:E22 C23 E23 C24:D25 C26 D29:E29 C31:E31 E32 C32 C33:D34 C35 C36:F37 D38:E38 C40:E40 C41 E41 C42:D43 C44 D47:E47 C52:D53 C54:E54 C55 E55 C56:D57 D58:E58 D59:F59 C60:E60 C62:C63 E62:E63 F63:F65 D64 B64 B65:C65 B66 E66:F66 F67 D67 D68:E69 C101:F101 B102:C102 C103:F103 B104:C104 C105:F105 B106:C106 C107:F107 B108:C108 E102 E104 E106 E108 C110:F110 C111 B112 F112 C113:D113 D114 C115:D115 C116:F116 C117:C119 B120:C120 C121 E117 F121 B123:C124 F123:F124 F126:F128 B126:C128 C129:F129 B131:C131 C132 C133:F133 F131:F132 B134 B135:C135 C136 C137:F137 B138 B139:C139 C140 F139:F140 C141:F141 B142 B143:C143 C144 C145:F145 F143:F144 B146 C148:C150 F148:F150 B151:F154 B156:F156 B157:C157 E157:F157 B4:F6 C7:F8 B11:C11 C27:F28 C45:F46 C50:F51 C71:F72 C73:D73 C74:F75 C76:D76 C77:F78 C79:D79 C81:F82 C83:D83 C84:F85 C86:D86 C87:F88 C89:D89 C91:F92 C93:D93 C94:F95 C96:D96 C97:F98 C99:D99 E118:F120 F135:F136">
    <cfRule type="containsBlanks" dxfId="3" priority="4" stopIfTrue="1">
      <formula>LEN(TRIM(B4))=0</formula>
    </cfRule>
  </conditionalFormatting>
  <conditionalFormatting sqref="F20 C20:D20">
    <cfRule type="containsBlanks" dxfId="2" priority="3" stopIfTrue="1">
      <formula>LEN(TRIM(C20))=0</formula>
    </cfRule>
  </conditionalFormatting>
  <conditionalFormatting sqref="C13:E13">
    <cfRule type="containsBlanks" dxfId="1" priority="2" stopIfTrue="1">
      <formula>LEN(TRIM(C13))=0</formula>
    </cfRule>
  </conditionalFormatting>
  <conditionalFormatting sqref="C49:E49">
    <cfRule type="containsBlanks" dxfId="0" priority="1" stopIfTrue="1">
      <formula>LEN(TRIM(C49))=0</formula>
    </cfRule>
  </conditionalFormatting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5">
        <x14:dataValidation type="list" allowBlank="1" showInputMessage="1" showErrorMessage="1">
          <x14:formula1>
            <xm:f>'DROPDOWN LIST'!$P$16:$P$18</xm:f>
          </x14:formula1>
          <xm:sqref>C26</xm:sqref>
        </x14:dataValidation>
        <x14:dataValidation type="list" allowBlank="1" showInputMessage="1" showErrorMessage="1">
          <x14:formula1>
            <xm:f>'DROPDOWN LIST'!$O$1:$O$5</xm:f>
          </x14:formula1>
          <xm:sqref>C17</xm:sqref>
        </x14:dataValidation>
        <x14:dataValidation type="list" allowBlank="1" showInputMessage="1" showErrorMessage="1">
          <x14:formula1>
            <xm:f>'DROPDOWN LIST'!$L$9:$L$10</xm:f>
          </x14:formula1>
          <xm:sqref>D14:E14</xm:sqref>
        </x14:dataValidation>
        <x14:dataValidation type="list" allowBlank="1" showInputMessage="1" showErrorMessage="1">
          <x14:formula1>
            <xm:f>'DROPDOWN LIST'!$N$9:$N$10</xm:f>
          </x14:formula1>
          <xm:sqref>F67</xm:sqref>
        </x14:dataValidation>
        <x14:dataValidation type="list" allowBlank="1" showInputMessage="1" showErrorMessage="1">
          <x14:formula1>
            <xm:f>'DROPDOWN LIST'!$M$16:$M$19</xm:f>
          </x14:formula1>
          <xm:sqref>C57</xm:sqref>
        </x14:dataValidation>
        <x14:dataValidation type="list" allowBlank="1" showInputMessage="1" showErrorMessage="1">
          <x14:formula1>
            <xm:f>'DROPDOWN LIST'!$L$16:$L$19</xm:f>
          </x14:formula1>
          <xm:sqref>C56:D56</xm:sqref>
        </x14:dataValidation>
        <x14:dataValidation type="list" allowBlank="1" showInputMessage="1" showErrorMessage="1">
          <x14:formula1>
            <xm:f>'DROPDOWN LIST'!$Q$16:$Q$20</xm:f>
          </x14:formula1>
          <xm:sqref>C52:D52</xm:sqref>
        </x14:dataValidation>
        <x14:dataValidation type="list" allowBlank="1" showInputMessage="1" showErrorMessage="1">
          <x14:formula1>
            <xm:f>'DROPDOWN LIST'!$R$8:$R$9</xm:f>
          </x14:formula1>
          <xm:sqref>B66</xm:sqref>
        </x14:dataValidation>
        <x14:dataValidation type="list" allowBlank="1" showInputMessage="1" showErrorMessage="1">
          <x14:formula1>
            <xm:f>'DROPDOWN LIST'!$E$11:$E$14</xm:f>
          </x14:formula1>
          <xm:sqref>E11:F11</xm:sqref>
        </x14:dataValidation>
        <x14:dataValidation type="list" allowBlank="1" showInputMessage="1" showErrorMessage="1">
          <x14:formula1>
            <xm:f>'DROPDOWN LIST'!$G$11:$G$16</xm:f>
          </x14:formula1>
          <xm:sqref>B65</xm:sqref>
        </x14:dataValidation>
        <x14:dataValidation type="list" allowBlank="1" showInputMessage="1" showErrorMessage="1">
          <x14:formula1>
            <xm:f>'DROPDOWN LIST'!$C$17:$C$18</xm:f>
          </x14:formula1>
          <xm:sqref>C117</xm:sqref>
        </x14:dataValidation>
        <x14:dataValidation type="list" allowBlank="1" showInputMessage="1" showErrorMessage="1">
          <x14:formula1>
            <xm:f>'DROPDOWN LIST'!$R$22:$R$25</xm:f>
          </x14:formula1>
          <xm:sqref>D114</xm:sqref>
        </x14:dataValidation>
        <x14:dataValidation type="list" allowBlank="1" showInputMessage="1" showErrorMessage="1">
          <x14:formula1>
            <xm:f>'DROPDOWN LIST'!$Q$22:$Q$25</xm:f>
          </x14:formula1>
          <xm:sqref>F112</xm:sqref>
        </x14:dataValidation>
        <x14:dataValidation type="list" allowBlank="1" showInputMessage="1" showErrorMessage="1">
          <x14:formula1>
            <xm:f>'DROPDOWN LIST'!$D$20:$D$23</xm:f>
          </x14:formula1>
          <xm:sqref>C148</xm:sqref>
        </x14:dataValidation>
        <x14:dataValidation type="list" allowBlank="1" showInputMessage="1" showErrorMessage="1">
          <x14:formula1>
            <xm:f>'DROPDOWN LIST'!$C$20:$C$22</xm:f>
          </x14:formula1>
          <xm:sqref>C149</xm:sqref>
        </x14:dataValidation>
        <x14:dataValidation type="list" allowBlank="1" showInputMessage="1" showErrorMessage="1">
          <x14:formula1>
            <xm:f>'DROPDOWN LIST'!$E$20:$E$22</xm:f>
          </x14:formula1>
          <xm:sqref>C150</xm:sqref>
        </x14:dataValidation>
        <x14:dataValidation type="list" allowBlank="1" showInputMessage="1" showErrorMessage="1">
          <x14:formula1>
            <xm:f>'DROPDOWN LIST'!$F$20:$F$22</xm:f>
          </x14:formula1>
          <xm:sqref>F148</xm:sqref>
        </x14:dataValidation>
        <x14:dataValidation type="list" allowBlank="1" showInputMessage="1" showErrorMessage="1">
          <x14:formula1>
            <xm:f>'DROPDOWN LIST'!$G$20:$G$22</xm:f>
          </x14:formula1>
          <xm:sqref>F149</xm:sqref>
        </x14:dataValidation>
        <x14:dataValidation type="list" allowBlank="1" showInputMessage="1" showErrorMessage="1">
          <x14:formula1>
            <xm:f>'DROPDOWN LIST'!$H$20:$H$22</xm:f>
          </x14:formula1>
          <xm:sqref>F150</xm:sqref>
        </x14:dataValidation>
        <x14:dataValidation type="list" allowBlank="1" showInputMessage="1" showErrorMessage="1">
          <x14:formula1>
            <xm:f>'DROPDOWN LIST'!$C$25:$C$26</xm:f>
          </x14:formula1>
          <xm:sqref>B123:C123</xm:sqref>
        </x14:dataValidation>
        <x14:dataValidation type="list" allowBlank="1" showInputMessage="1" showErrorMessage="1">
          <x14:formula1>
            <xm:f>'DROPDOWN LIST'!$D$25:$D$27</xm:f>
          </x14:formula1>
          <xm:sqref>C121</xm:sqref>
        </x14:dataValidation>
        <x14:dataValidation type="list" allowBlank="1" showInputMessage="1" showErrorMessage="1">
          <x14:formula1>
            <xm:f>'DROPDOWN LIST'!$E$25:$E$26</xm:f>
          </x14:formula1>
          <xm:sqref>E63</xm:sqref>
        </x14:dataValidation>
        <x14:dataValidation type="list" allowBlank="1" showInputMessage="1" showErrorMessage="1">
          <x14:formula1>
            <xm:f>'DROPDOWN LIST'!$E$27:$E$28</xm:f>
          </x14:formula1>
          <xm:sqref>F63</xm:sqref>
        </x14:dataValidation>
        <x14:dataValidation type="list" allowBlank="1" showInputMessage="1" showErrorMessage="1">
          <x14:formula1>
            <xm:f>'DROPDOWN LIST'!$N$16:$N$18</xm:f>
          </x14:formula1>
          <xm:sqref>C16</xm:sqref>
        </x14:dataValidation>
        <x14:dataValidation type="list" allowBlank="1" showInputMessage="1" showErrorMessage="1">
          <x14:formula1>
            <xm:f>'DROPDOWN LIST'!$O$16:$O$20</xm:f>
          </x14:formula1>
          <xm:sqref>C18:E18</xm:sqref>
        </x14:dataValidation>
        <x14:dataValidation type="list" allowBlank="1" showInputMessage="1" showErrorMessage="1">
          <x14:formula1>
            <xm:f>'DROPDOWN LIST'!$I$25:$I$26</xm:f>
          </x14:formula1>
          <xm:sqref>C13:E13</xm:sqref>
        </x14:dataValidation>
        <x14:dataValidation type="list" allowBlank="1" showInputMessage="1" showErrorMessage="1">
          <x14:formula1>
            <xm:f>'DROPDOWN LIST'!$L$25:$L$26</xm:f>
          </x14:formula1>
          <xm:sqref>C49:E49</xm:sqref>
        </x14:dataValidation>
        <x14:dataValidation type="list" allowBlank="1" showInputMessage="1" showErrorMessage="1">
          <x14:formula1>
            <xm:f>'DROPDOWN LIST'!$O$22:$O$26</xm:f>
          </x14:formula1>
          <xm:sqref>C22:E22</xm:sqref>
        </x14:dataValidation>
        <x14:dataValidation type="list" allowBlank="1" showInputMessage="1" showErrorMessage="1">
          <x14:formula1>
            <xm:f>'DROPDOWN LIST'!$O$30:$O$32</xm:f>
          </x14:formula1>
          <xm:sqref>C24:D24</xm:sqref>
        </x14:dataValidation>
        <x14:dataValidation type="list" allowBlank="1" showInputMessage="1" showErrorMessage="1">
          <x14:formula1>
            <xm:f>'DROPDOWN LIST'!$O$34:$O$38</xm:f>
          </x14:formula1>
          <xm:sqref>C25:D25</xm:sqref>
        </x14:dataValidation>
        <x14:dataValidation type="list" allowBlank="1" showInputMessage="1" showErrorMessage="1">
          <x14:formula1>
            <xm:f>'DROPDOWN LIST'!$P$30:$P$34</xm:f>
          </x14:formula1>
          <xm:sqref>C31:E31</xm:sqref>
        </x14:dataValidation>
        <x14:dataValidation type="list" allowBlank="1" showInputMessage="1" showErrorMessage="1">
          <x14:formula1>
            <xm:f>'DROPDOWN LIST'!$Q$30:$Q$32</xm:f>
          </x14:formula1>
          <xm:sqref>C33:D33</xm:sqref>
        </x14:dataValidation>
        <x14:dataValidation type="list" allowBlank="1" showInputMessage="1" showErrorMessage="1">
          <x14:formula1>
            <xm:f>'DROPDOWN LIST'!$O$8:$O$11</xm:f>
          </x14:formula1>
          <xm:sqref>C34:D34</xm:sqref>
        </x14:dataValidation>
        <x14:dataValidation type="list" allowBlank="1" showInputMessage="1" showErrorMessage="1">
          <x14:formula1>
            <xm:f>'DROPDOWN LIST'!$R$30:$R$32</xm:f>
          </x14:formula1>
          <xm:sqref>C35</xm:sqref>
        </x14:dataValidation>
        <x14:dataValidation type="list" allowBlank="1" showInputMessage="1" showErrorMessage="1">
          <x14:formula1>
            <xm:f>'DROPDOWN LIST'!$Q$34:$Q$38</xm:f>
          </x14:formula1>
          <xm:sqref>C40:E40</xm:sqref>
        </x14:dataValidation>
        <x14:dataValidation type="list" allowBlank="1" showInputMessage="1" showErrorMessage="1">
          <x14:formula1>
            <xm:f>'DROPDOWN LIST'!$O$40:$O$42</xm:f>
          </x14:formula1>
          <xm:sqref>C42:D42</xm:sqref>
        </x14:dataValidation>
        <x14:dataValidation type="list" allowBlank="1" showInputMessage="1" showErrorMessage="1">
          <x14:formula1>
            <xm:f>'DROPDOWN LIST'!$R$34:$R$38</xm:f>
          </x14:formula1>
          <xm:sqref>C43:D43</xm:sqref>
        </x14:dataValidation>
        <x14:dataValidation type="list" allowBlank="1" showInputMessage="1" showErrorMessage="1">
          <x14:formula1>
            <xm:f>'DROPDOWN LIST'!$P$20:$P$22</xm:f>
          </x14:formula1>
          <xm:sqref>C44</xm:sqref>
        </x14:dataValidation>
        <x14:dataValidation type="list" allowBlank="1" showInputMessage="1" showErrorMessage="1">
          <x14:formula1>
            <xm:f>'DROPDOWN LIST'!$S$16:$S$20</xm:f>
          </x14:formula1>
          <xm:sqref>C54:E54</xm:sqref>
        </x14:dataValidation>
        <x14:dataValidation type="list" allowBlank="1" showInputMessage="1" showErrorMessage="1">
          <x14:formula1>
            <xm:f>'DROPDOWN LIST'!$C$63:$C$74</xm:f>
          </x14:formula1>
          <xm:sqref>C60</xm:sqref>
        </x14:dataValidation>
        <x14:dataValidation type="list" allowBlank="1" showInputMessage="1" showErrorMessage="1">
          <x14:formula1>
            <xm:f>'DROPDOWN LIST'!$D$63:$D$93</xm:f>
          </x14:formula1>
          <xm:sqref>D60</xm:sqref>
        </x14:dataValidation>
        <x14:dataValidation type="list" allowBlank="1" showInputMessage="1" showErrorMessage="1">
          <x14:formula1>
            <xm:f>'DROPDOWN LIST'!$E$63:$E$153</xm:f>
          </x14:formula1>
          <xm:sqref>E60</xm:sqref>
        </x14:dataValidation>
        <x14:dataValidation type="list" allowBlank="1" showInputMessage="1" showErrorMessage="1">
          <x14:formula1>
            <xm:f>'DROPDOWN LIST'!$M$56:$M$57</xm:f>
          </x14:formula1>
          <xm:sqref>F123</xm:sqref>
        </x14:dataValidation>
        <x14:dataValidation type="list" allowBlank="1" showInputMessage="1" showErrorMessage="1">
          <x14:formula1>
            <xm:f>'DROPDOWN LIST'!$M$59:$M$60</xm:f>
          </x14:formula1>
          <xm:sqref>B124:C124</xm:sqref>
        </x14:dataValidation>
        <x14:dataValidation type="list" allowBlank="1" showInputMessage="1" showErrorMessage="1">
          <x14:formula1>
            <xm:f>'DROPDOWN LIST'!$N$59:$N$60</xm:f>
          </x14:formula1>
          <xm:sqref>F124</xm:sqref>
        </x14:dataValidation>
        <x14:dataValidation type="list" allowBlank="1" showInputMessage="1" showErrorMessage="1">
          <x14:formula1>
            <xm:f>'DROPDOWN LIST'!$P$59:$P$60</xm:f>
          </x14:formula1>
          <xm:sqref>B126:C126</xm:sqref>
        </x14:dataValidation>
        <x14:dataValidation type="list" allowBlank="1" showInputMessage="1" showErrorMessage="1">
          <x14:formula1>
            <xm:f>'DROPDOWN LIST'!$Q$59:$Q$60</xm:f>
          </x14:formula1>
          <xm:sqref>F126</xm:sqref>
        </x14:dataValidation>
        <x14:dataValidation type="list" allowBlank="1" showInputMessage="1" showErrorMessage="1">
          <x14:formula1>
            <xm:f>'DROPDOWN LIST'!$M$63:$M$64</xm:f>
          </x14:formula1>
          <xm:sqref>B127:C127</xm:sqref>
        </x14:dataValidation>
        <x14:dataValidation type="list" allowBlank="1" showInputMessage="1" showErrorMessage="1">
          <x14:formula1>
            <xm:f>'DROPDOWN LIST'!$N$63:$N$64</xm:f>
          </x14:formula1>
          <xm:sqref>F127</xm:sqref>
        </x14:dataValidation>
        <x14:dataValidation type="list" allowBlank="1" showInputMessage="1" showErrorMessage="1">
          <x14:formula1>
            <xm:f>'DROPDOWN LIST'!$P$63:$P$64</xm:f>
          </x14:formula1>
          <xm:sqref>B128:C128</xm:sqref>
        </x14:dataValidation>
        <x14:dataValidation type="list" allowBlank="1" showInputMessage="1" showErrorMessage="1">
          <x14:formula1>
            <xm:f>'DROPDOWN LIST'!$Q$63:$Q$64</xm:f>
          </x14:formula1>
          <xm:sqref>F128</xm:sqref>
        </x14:dataValidation>
        <x14:dataValidation type="list" allowBlank="1" showInputMessage="1" showErrorMessage="1">
          <x14:formula1>
            <xm:f>'DROPDOWN LIST'!$B$133:$B$134</xm:f>
          </x14:formula1>
          <xm:sqref>B134</xm:sqref>
        </x14:dataValidation>
        <x14:dataValidation type="list" allowBlank="1" showInputMessage="1" showErrorMessage="1">
          <x14:formula1>
            <xm:f>'DROPDOWN LIST'!$B$135:$B$136</xm:f>
          </x14:formula1>
          <xm:sqref>B138</xm:sqref>
        </x14:dataValidation>
        <x14:dataValidation type="list" allowBlank="1" showInputMessage="1" showErrorMessage="1">
          <x14:formula1>
            <xm:f>'DROPDOWN LIST'!$B$137:$B$138</xm:f>
          </x14:formula1>
          <xm:sqref>B142</xm:sqref>
        </x14:dataValidation>
        <x14:dataValidation type="list" allowBlank="1" showInputMessage="1" showErrorMessage="1">
          <x14:formula1>
            <xm:f>'DROPDOWN LIST'!$B$139:$B$140</xm:f>
          </x14:formula1>
          <xm:sqref>B146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373"/>
  <sheetViews>
    <sheetView view="pageBreakPreview" zoomScaleNormal="80" zoomScaleSheetLayoutView="100" workbookViewId="0">
      <selection activeCell="AA30" sqref="AA30"/>
    </sheetView>
  </sheetViews>
  <sheetFormatPr defaultColWidth="7.875" defaultRowHeight="14.25" x14ac:dyDescent="0.2"/>
  <cols>
    <col min="1" max="1" width="3.875" style="2" customWidth="1"/>
    <col min="2" max="17" width="2.625" style="2" customWidth="1"/>
    <col min="18" max="18" width="4.875" style="2" customWidth="1"/>
    <col min="19" max="19" width="5.125" style="2" customWidth="1"/>
    <col min="20" max="33" width="2.625" style="2" customWidth="1"/>
    <col min="34" max="34" width="3.75" style="2" customWidth="1"/>
    <col min="35" max="35" width="13.75" style="2" customWidth="1"/>
    <col min="36" max="36" width="2.625" style="2" hidden="1" customWidth="1"/>
    <col min="37" max="37" width="8" style="2" hidden="1" customWidth="1"/>
    <col min="38" max="38" width="7.25" style="2" hidden="1" customWidth="1"/>
    <col min="39" max="39" width="8.875" style="2" customWidth="1"/>
    <col min="40" max="40" width="16.625" style="2" customWidth="1"/>
    <col min="41" max="41" width="18.125" style="2" customWidth="1"/>
    <col min="42" max="42" width="2.625" style="2" customWidth="1"/>
    <col min="43" max="52" width="27" style="2" customWidth="1"/>
    <col min="53" max="108" width="2.625" style="2" customWidth="1"/>
    <col min="109" max="16384" width="7.875" style="2"/>
  </cols>
  <sheetData>
    <row r="1" spans="1:64" ht="20.25" x14ac:dyDescent="0.3">
      <c r="A1" s="3"/>
      <c r="B1" s="3"/>
      <c r="C1" s="3"/>
      <c r="D1" s="3"/>
      <c r="E1" s="3"/>
      <c r="F1" s="3"/>
      <c r="G1" s="3"/>
      <c r="H1" s="3"/>
      <c r="I1" s="411" t="s">
        <v>0</v>
      </c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  <c r="X1" s="411"/>
      <c r="Y1" s="411"/>
      <c r="Z1" s="411"/>
      <c r="AA1" s="411"/>
      <c r="AB1" s="3"/>
      <c r="AC1" s="412" t="s">
        <v>1</v>
      </c>
      <c r="AD1" s="412"/>
      <c r="AE1" s="412"/>
      <c r="AF1" s="412"/>
      <c r="AG1" s="412"/>
      <c r="AH1" s="412"/>
      <c r="AI1" s="3"/>
      <c r="AJ1" s="3"/>
      <c r="AK1" s="3"/>
      <c r="AL1" s="3" t="s">
        <v>2</v>
      </c>
    </row>
    <row r="2" spans="1:64" ht="18.75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413" t="s">
        <v>3</v>
      </c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3"/>
      <c r="Y2" s="3"/>
      <c r="Z2" s="3"/>
      <c r="AA2" s="3"/>
      <c r="AB2" s="3"/>
      <c r="AC2" s="412"/>
      <c r="AD2" s="412"/>
      <c r="AE2" s="412"/>
      <c r="AF2" s="412"/>
      <c r="AG2" s="412"/>
      <c r="AH2" s="412"/>
      <c r="AI2" s="3"/>
      <c r="AJ2" s="3"/>
      <c r="AK2" s="3"/>
      <c r="AL2" s="3"/>
    </row>
    <row r="3" spans="1:64" x14ac:dyDescent="0.2">
      <c r="A3" s="3"/>
      <c r="B3" s="3"/>
      <c r="C3" s="3"/>
      <c r="D3" s="3"/>
      <c r="E3" s="3"/>
      <c r="F3" s="3"/>
      <c r="G3" s="3"/>
      <c r="H3" s="3"/>
      <c r="I3" s="3"/>
      <c r="J3" s="414" t="s">
        <v>4</v>
      </c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3"/>
      <c r="Z3" s="415" t="s">
        <v>5</v>
      </c>
      <c r="AA3" s="415"/>
      <c r="AB3" s="415"/>
      <c r="AC3" s="415"/>
      <c r="AD3" s="415"/>
      <c r="AE3" s="415"/>
      <c r="AF3" s="415"/>
      <c r="AG3" s="415"/>
      <c r="AH3" s="415"/>
      <c r="AI3" s="3"/>
      <c r="AJ3" s="3"/>
      <c r="AK3" s="3"/>
      <c r="AL3" s="3"/>
      <c r="AW3" s="318"/>
      <c r="AX3" s="318"/>
      <c r="AY3" s="318"/>
      <c r="AZ3" s="318"/>
      <c r="BA3" s="318"/>
      <c r="BB3" s="318"/>
      <c r="BC3" s="318"/>
      <c r="BD3" s="318"/>
      <c r="BE3" s="318"/>
      <c r="BF3" s="318"/>
      <c r="BG3" s="318"/>
      <c r="BH3" s="318"/>
      <c r="BI3" s="318"/>
      <c r="BJ3" s="318"/>
      <c r="BK3" s="318"/>
    </row>
    <row r="4" spans="1:64" x14ac:dyDescent="0.2">
      <c r="A4" s="318"/>
      <c r="B4" s="318"/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415"/>
      <c r="AA4" s="415"/>
      <c r="AB4" s="415"/>
      <c r="AC4" s="415"/>
      <c r="AD4" s="415"/>
      <c r="AE4" s="415"/>
      <c r="AF4" s="415"/>
      <c r="AG4" s="415"/>
      <c r="AH4" s="415"/>
      <c r="AI4" s="3"/>
      <c r="AJ4" s="5" t="s">
        <v>6</v>
      </c>
      <c r="AK4" s="3"/>
      <c r="AL4" s="3"/>
    </row>
    <row r="5" spans="1:64" ht="4.5" customHeight="1" x14ac:dyDescent="0.2">
      <c r="A5" s="318"/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  <c r="R5" s="318"/>
      <c r="S5" s="318"/>
      <c r="T5" s="318"/>
      <c r="U5" s="318"/>
      <c r="V5" s="318"/>
      <c r="W5" s="318"/>
      <c r="X5" s="318"/>
      <c r="Y5" s="318"/>
      <c r="Z5" s="397"/>
      <c r="AA5" s="397"/>
      <c r="AB5" s="397"/>
      <c r="AC5" s="397"/>
      <c r="AD5" s="397"/>
      <c r="AE5" s="397"/>
      <c r="AF5" s="397"/>
      <c r="AG5" s="397"/>
      <c r="AH5" s="397"/>
      <c r="AI5" s="3"/>
      <c r="AJ5" s="3"/>
      <c r="AK5" s="3"/>
      <c r="AL5" s="3"/>
    </row>
    <row r="6" spans="1:64" ht="20.25" x14ac:dyDescent="0.4">
      <c r="A6" s="398" t="s">
        <v>7</v>
      </c>
      <c r="B6" s="398"/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  <c r="N6" s="398"/>
      <c r="O6" s="398"/>
      <c r="P6" s="398"/>
      <c r="Q6" s="398"/>
      <c r="R6" s="398"/>
      <c r="S6" s="398"/>
      <c r="T6" s="398"/>
      <c r="U6" s="398"/>
      <c r="V6" s="398"/>
      <c r="W6" s="398"/>
      <c r="X6" s="398"/>
      <c r="Y6" s="398"/>
      <c r="Z6" s="398"/>
      <c r="AA6" s="398"/>
      <c r="AB6" s="398"/>
      <c r="AC6" s="398"/>
      <c r="AD6" s="398"/>
      <c r="AE6" s="398"/>
      <c r="AF6" s="398"/>
      <c r="AG6" s="398"/>
      <c r="AH6" s="398"/>
      <c r="AI6" s="3"/>
      <c r="AJ6" s="3"/>
      <c r="AK6" s="6"/>
      <c r="AL6" s="3"/>
    </row>
    <row r="7" spans="1:64" ht="3.95" customHeight="1" x14ac:dyDescent="0.2">
      <c r="A7" s="318"/>
      <c r="B7" s="318"/>
      <c r="C7" s="318"/>
      <c r="D7" s="318"/>
      <c r="E7" s="318"/>
      <c r="F7" s="318"/>
      <c r="G7" s="318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18"/>
      <c r="Z7" s="318"/>
      <c r="AA7" s="318"/>
      <c r="AB7" s="318"/>
      <c r="AC7" s="318"/>
      <c r="AD7" s="318"/>
      <c r="AE7" s="318"/>
      <c r="AF7" s="318"/>
      <c r="AG7" s="318"/>
      <c r="AH7" s="318"/>
      <c r="AI7" s="3"/>
      <c r="AJ7" s="3"/>
      <c r="AK7" s="3"/>
      <c r="AL7" s="3"/>
    </row>
    <row r="8" spans="1:64" ht="16.5" customHeight="1" x14ac:dyDescent="0.25">
      <c r="A8" s="393" t="s">
        <v>8</v>
      </c>
      <c r="B8" s="393"/>
      <c r="C8" s="393"/>
      <c r="D8" s="393"/>
      <c r="E8" s="393"/>
      <c r="F8" s="393"/>
      <c r="G8" s="399" t="str">
        <f>TRIM(UPPER('BVR2'!B4&amp;", "&amp;'BVR2'!B5&amp;" "&amp;'BVR2'!B6))</f>
        <v>INPUT||PT=B:4||VAL=, INPUT||PT=B:5||VAL= INPUT||PT=B:6||VAL=</v>
      </c>
      <c r="H8" s="399"/>
      <c r="I8" s="399"/>
      <c r="J8" s="399"/>
      <c r="K8" s="399"/>
      <c r="L8" s="399"/>
      <c r="M8" s="399"/>
      <c r="N8" s="399"/>
      <c r="O8" s="399"/>
      <c r="P8" s="399"/>
      <c r="Q8" s="399"/>
      <c r="R8" s="399"/>
      <c r="S8" s="399"/>
      <c r="T8" s="400" t="s">
        <v>9</v>
      </c>
      <c r="U8" s="400"/>
      <c r="V8" s="400"/>
      <c r="W8" s="400"/>
      <c r="X8" s="400"/>
      <c r="Y8" s="400"/>
      <c r="Z8" s="401" t="str">
        <f>TRIM(UPPER('BVR2'!B10))</f>
        <v>INPUT||PT=B:10||VAL=</v>
      </c>
      <c r="AA8" s="401"/>
      <c r="AB8" s="401"/>
      <c r="AC8" s="401"/>
      <c r="AD8" s="401"/>
      <c r="AE8" s="401"/>
      <c r="AF8" s="401"/>
      <c r="AG8" s="401"/>
      <c r="AH8" s="401"/>
      <c r="AI8" s="3"/>
      <c r="AJ8" s="3"/>
      <c r="AK8" s="3"/>
      <c r="AL8" s="3"/>
    </row>
    <row r="9" spans="1:64" ht="16.5" customHeight="1" x14ac:dyDescent="0.2">
      <c r="A9" s="393" t="s">
        <v>10</v>
      </c>
      <c r="B9" s="393"/>
      <c r="C9" s="393"/>
      <c r="D9" s="393"/>
      <c r="E9" s="393"/>
      <c r="F9" s="393"/>
      <c r="G9" s="324" t="str">
        <f>TRIM(UPPER('BVR2'!C7))</f>
        <v>INPUT||PT=C:7||VAL=</v>
      </c>
      <c r="H9" s="324"/>
      <c r="I9" s="324"/>
      <c r="J9" s="324"/>
      <c r="K9" s="324"/>
      <c r="L9" s="324"/>
      <c r="M9" s="324"/>
      <c r="N9" s="324"/>
      <c r="O9" s="324"/>
      <c r="P9" s="324"/>
      <c r="Q9" s="324"/>
      <c r="R9" s="324"/>
      <c r="S9" s="324"/>
      <c r="T9" s="324"/>
      <c r="U9" s="324"/>
      <c r="V9" s="324"/>
      <c r="W9" s="324"/>
      <c r="X9" s="324"/>
      <c r="Y9" s="324"/>
      <c r="Z9" s="324"/>
      <c r="AA9" s="324"/>
      <c r="AB9" s="324"/>
      <c r="AC9" s="324"/>
      <c r="AD9" s="324"/>
      <c r="AE9" s="324"/>
      <c r="AF9" s="324"/>
      <c r="AG9" s="324"/>
      <c r="AH9" s="324"/>
      <c r="AI9" s="3"/>
      <c r="AJ9" s="3" t="s">
        <v>195</v>
      </c>
      <c r="AK9" s="3"/>
      <c r="AL9" s="3"/>
      <c r="AP9" s="318"/>
      <c r="AQ9" s="318"/>
      <c r="AR9" s="318"/>
      <c r="AS9" s="318"/>
      <c r="AT9" s="318"/>
      <c r="AU9" s="318"/>
      <c r="AV9" s="318"/>
      <c r="AW9" s="318"/>
      <c r="AX9" s="318"/>
      <c r="AZ9" s="318"/>
      <c r="BA9" s="318"/>
      <c r="BB9" s="318"/>
      <c r="BC9" s="318"/>
      <c r="BD9" s="318"/>
      <c r="BE9" s="318"/>
      <c r="BF9" s="318"/>
      <c r="BG9" s="318"/>
      <c r="BH9" s="318"/>
      <c r="BI9" s="318"/>
      <c r="BJ9" s="318"/>
      <c r="BK9" s="318"/>
      <c r="BL9" s="318"/>
    </row>
    <row r="10" spans="1:64" ht="26.1" customHeight="1" x14ac:dyDescent="0.2">
      <c r="A10" s="391" t="s">
        <v>11</v>
      </c>
      <c r="B10" s="391"/>
      <c r="C10" s="391"/>
      <c r="D10" s="391"/>
      <c r="E10" s="391"/>
      <c r="F10" s="391"/>
      <c r="G10" s="392" t="str">
        <f>TRIM(UPPER('BVR2'!C8))</f>
        <v>INPUT||PT=C:8||VAL=</v>
      </c>
      <c r="H10" s="392"/>
      <c r="I10" s="392"/>
      <c r="J10" s="392"/>
      <c r="K10" s="392"/>
      <c r="L10" s="392"/>
      <c r="M10" s="392"/>
      <c r="N10" s="392"/>
      <c r="O10" s="392"/>
      <c r="P10" s="392"/>
      <c r="Q10" s="392"/>
      <c r="R10" s="392"/>
      <c r="S10" s="392"/>
      <c r="T10" s="392"/>
      <c r="U10" s="392"/>
      <c r="V10" s="392"/>
      <c r="W10" s="392"/>
      <c r="X10" s="392"/>
      <c r="Y10" s="392"/>
      <c r="Z10" s="392"/>
      <c r="AA10" s="392"/>
      <c r="AB10" s="392"/>
      <c r="AC10" s="392"/>
      <c r="AD10" s="392"/>
      <c r="AE10" s="392"/>
      <c r="AF10" s="392"/>
      <c r="AG10" s="392"/>
      <c r="AH10" s="392"/>
      <c r="AI10" s="3"/>
      <c r="AJ10" s="3"/>
      <c r="AK10" s="3"/>
      <c r="AL10" s="3"/>
      <c r="AP10" s="318"/>
      <c r="AQ10" s="318"/>
      <c r="AR10" s="318"/>
      <c r="AS10" s="318"/>
      <c r="AT10" s="318"/>
      <c r="AU10" s="318"/>
      <c r="AV10" s="318"/>
      <c r="AW10" s="318"/>
      <c r="AX10" s="318"/>
      <c r="AZ10" s="318"/>
      <c r="BA10" s="318"/>
      <c r="BB10" s="318"/>
      <c r="BC10" s="318"/>
      <c r="BD10" s="318"/>
      <c r="BE10" s="318"/>
      <c r="BF10" s="318"/>
      <c r="BG10" s="318"/>
      <c r="BH10" s="318"/>
      <c r="BI10" s="318"/>
      <c r="BJ10" s="318"/>
      <c r="BK10" s="318"/>
      <c r="BL10" s="318"/>
    </row>
    <row r="11" spans="1:64" ht="15" customHeight="1" x14ac:dyDescent="0.2">
      <c r="A11" s="393" t="s">
        <v>12</v>
      </c>
      <c r="B11" s="393"/>
      <c r="C11" s="393"/>
      <c r="D11" s="393"/>
      <c r="E11" s="393"/>
      <c r="F11" s="393"/>
      <c r="G11" s="394" t="str">
        <f>TRIM('BVR2'!B11)</f>
        <v>INPUT||pt=B:11||val=</v>
      </c>
      <c r="H11" s="394"/>
      <c r="I11" s="394"/>
      <c r="J11" s="394"/>
      <c r="K11" s="394"/>
      <c r="L11" s="394"/>
      <c r="M11" s="394"/>
      <c r="N11" s="394"/>
      <c r="O11" s="394"/>
      <c r="P11" s="394"/>
      <c r="Q11" s="394"/>
      <c r="R11" s="394"/>
      <c r="S11" s="394"/>
      <c r="U11" s="395" t="s">
        <v>13</v>
      </c>
      <c r="V11" s="395"/>
      <c r="W11" s="395"/>
      <c r="Y11" s="7" t="s">
        <v>14</v>
      </c>
      <c r="Z11" s="327" t="str">
        <f>TRIM('BVR2'!E11)</f>
        <v>SELECT||pt=E:11||val=Small Business Loan</v>
      </c>
      <c r="AA11" s="327"/>
      <c r="AB11" s="327"/>
      <c r="AC11" s="327"/>
      <c r="AD11" s="327"/>
      <c r="AE11" s="327"/>
      <c r="AF11" s="327"/>
      <c r="AG11" s="327"/>
      <c r="AH11" s="327"/>
      <c r="AI11" s="3"/>
      <c r="AJ11" s="3"/>
      <c r="AK11" s="3"/>
      <c r="AL11" s="3"/>
      <c r="AS11" s="396" t="s">
        <v>15</v>
      </c>
      <c r="AT11" s="396"/>
      <c r="AU11" s="396"/>
      <c r="AV11" s="396"/>
      <c r="AW11" s="396"/>
      <c r="AX11" s="396"/>
      <c r="AY11" s="396"/>
      <c r="AZ11" s="396"/>
      <c r="BA11" s="396"/>
    </row>
    <row r="12" spans="1:64" ht="3" customHeight="1" x14ac:dyDescent="0.2">
      <c r="A12" s="318"/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318"/>
      <c r="O12" s="318"/>
      <c r="P12" s="318"/>
      <c r="Q12" s="318"/>
      <c r="R12" s="318"/>
      <c r="S12" s="318"/>
      <c r="T12" s="318"/>
      <c r="U12" s="318"/>
      <c r="V12" s="318"/>
      <c r="W12" s="318"/>
      <c r="X12" s="318"/>
      <c r="Y12" s="318"/>
      <c r="Z12" s="318"/>
      <c r="AA12" s="318"/>
      <c r="AB12" s="318"/>
      <c r="AC12" s="318"/>
      <c r="AD12" s="318"/>
      <c r="AE12" s="318"/>
      <c r="AF12" s="318"/>
      <c r="AG12" s="318"/>
      <c r="AH12" s="318"/>
      <c r="AI12" s="3"/>
      <c r="AJ12" s="3"/>
      <c r="AK12" s="3"/>
      <c r="AL12" s="3"/>
      <c r="AS12" s="396"/>
      <c r="AT12" s="396"/>
      <c r="AU12" s="396"/>
      <c r="AV12" s="396"/>
      <c r="AW12" s="396"/>
      <c r="AX12" s="396"/>
      <c r="AY12" s="396"/>
      <c r="AZ12" s="396"/>
      <c r="BA12" s="396"/>
    </row>
    <row r="13" spans="1:64" ht="16.5" customHeight="1" x14ac:dyDescent="0.2">
      <c r="A13" s="416" t="s">
        <v>16</v>
      </c>
      <c r="B13" s="416"/>
      <c r="C13" s="416"/>
      <c r="D13" s="416"/>
      <c r="E13" s="416"/>
      <c r="F13" s="416"/>
      <c r="G13" s="417" t="str">
        <f>TRIM('BVR2'!B157)</f>
        <v>INPUT||pt=B:157||val=</v>
      </c>
      <c r="H13" s="417"/>
      <c r="I13" s="417"/>
      <c r="J13" s="417"/>
      <c r="K13" s="417"/>
      <c r="L13" s="417"/>
      <c r="M13" s="417"/>
      <c r="N13" s="417"/>
      <c r="O13" s="417"/>
      <c r="P13" s="417"/>
      <c r="Q13" s="417"/>
      <c r="R13" s="417"/>
      <c r="S13" s="417"/>
      <c r="U13" s="9" t="str">
        <f>IF('BVR2'!E11="Small Business Loan","√","")</f>
        <v/>
      </c>
      <c r="V13" s="418" t="s">
        <v>17</v>
      </c>
      <c r="W13" s="418"/>
      <c r="X13" s="9" t="str">
        <f>IF('BVR2'!E11="Real Estate Loan","√","")</f>
        <v/>
      </c>
      <c r="Y13" s="418" t="s">
        <v>18</v>
      </c>
      <c r="Z13" s="418"/>
      <c r="AA13" s="9" t="str">
        <f>IF('BVR2'!E11="Personal Loan","√","")</f>
        <v/>
      </c>
      <c r="AB13" s="418" t="s">
        <v>19</v>
      </c>
      <c r="AC13" s="418"/>
      <c r="AD13" s="418"/>
      <c r="AE13" s="9" t="str">
        <f>IF('BVR2'!E11="Auto Loan","√","")</f>
        <v/>
      </c>
      <c r="AF13" s="419" t="s">
        <v>20</v>
      </c>
      <c r="AG13" s="419"/>
      <c r="AH13" s="419"/>
      <c r="AI13" s="3"/>
    </row>
    <row r="14" spans="1:64" ht="3.95" customHeight="1" x14ac:dyDescent="0.2">
      <c r="A14" s="420" t="s">
        <v>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0"/>
      <c r="M14" s="420"/>
      <c r="N14" s="420"/>
      <c r="O14" s="420"/>
      <c r="P14" s="420"/>
      <c r="Q14" s="420"/>
      <c r="R14" s="420"/>
      <c r="S14" s="420"/>
      <c r="T14" s="420"/>
      <c r="U14" s="420"/>
      <c r="V14" s="420"/>
      <c r="W14" s="420"/>
      <c r="X14" s="420"/>
      <c r="Y14" s="420"/>
      <c r="Z14" s="420"/>
      <c r="AA14" s="420"/>
      <c r="AB14" s="420"/>
      <c r="AC14" s="420"/>
      <c r="AD14" s="420"/>
      <c r="AE14" s="420"/>
      <c r="AF14" s="420"/>
      <c r="AG14" s="420"/>
      <c r="AH14" s="420"/>
      <c r="AI14" s="3"/>
      <c r="AJ14" s="3"/>
      <c r="AK14" s="3"/>
      <c r="AL14" s="3"/>
    </row>
    <row r="15" spans="1:64" ht="19.5" thickBot="1" x14ac:dyDescent="0.45">
      <c r="A15" s="4" t="s">
        <v>21</v>
      </c>
      <c r="B15" s="342" t="s">
        <v>22</v>
      </c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2"/>
      <c r="N15" s="342"/>
      <c r="O15" s="342"/>
      <c r="P15" s="342"/>
      <c r="Q15" s="342"/>
      <c r="R15" s="342"/>
      <c r="S15" s="342"/>
      <c r="T15" s="342"/>
      <c r="U15" s="342"/>
      <c r="V15" s="342"/>
      <c r="W15" s="342"/>
      <c r="X15" s="342"/>
      <c r="Y15" s="342"/>
      <c r="Z15" s="342"/>
      <c r="AA15" s="342"/>
      <c r="AB15" s="342"/>
      <c r="AC15" s="342"/>
      <c r="AD15" s="342"/>
      <c r="AE15" s="342"/>
      <c r="AF15" s="342"/>
      <c r="AG15" s="342"/>
      <c r="AH15" s="342"/>
      <c r="AI15" s="3"/>
      <c r="AJ15" s="3"/>
      <c r="AK15" s="3"/>
      <c r="AL15" s="3"/>
    </row>
    <row r="16" spans="1:64" ht="12.75" customHeight="1" x14ac:dyDescent="0.2">
      <c r="A16" s="402" t="str">
        <f>TRIM(UPPER('BVR2'!B151))</f>
        <v>INPUT||PT=B:151||VAL=</v>
      </c>
      <c r="B16" s="403"/>
      <c r="C16" s="403"/>
      <c r="D16" s="403"/>
      <c r="E16" s="403"/>
      <c r="F16" s="403"/>
      <c r="G16" s="403"/>
      <c r="H16" s="403"/>
      <c r="I16" s="403"/>
      <c r="J16" s="403"/>
      <c r="K16" s="403"/>
      <c r="L16" s="403"/>
      <c r="M16" s="403"/>
      <c r="N16" s="403"/>
      <c r="O16" s="403"/>
      <c r="P16" s="403"/>
      <c r="Q16" s="403"/>
      <c r="R16" s="403"/>
      <c r="S16" s="403"/>
      <c r="T16" s="403"/>
      <c r="U16" s="403"/>
      <c r="V16" s="403"/>
      <c r="W16" s="403"/>
      <c r="X16" s="403"/>
      <c r="Y16" s="403"/>
      <c r="Z16" s="403"/>
      <c r="AA16" s="403"/>
      <c r="AB16" s="403"/>
      <c r="AC16" s="403"/>
      <c r="AD16" s="403"/>
      <c r="AE16" s="403"/>
      <c r="AF16" s="403"/>
      <c r="AG16" s="403"/>
      <c r="AH16" s="404"/>
      <c r="AI16" s="3"/>
      <c r="AJ16" s="3"/>
    </row>
    <row r="17" spans="1:70" ht="12.75" customHeight="1" x14ac:dyDescent="0.2">
      <c r="A17" s="405"/>
      <c r="B17" s="406"/>
      <c r="C17" s="406"/>
      <c r="D17" s="406"/>
      <c r="E17" s="406"/>
      <c r="F17" s="406"/>
      <c r="G17" s="406"/>
      <c r="H17" s="406"/>
      <c r="I17" s="406"/>
      <c r="J17" s="406"/>
      <c r="K17" s="406"/>
      <c r="L17" s="406"/>
      <c r="M17" s="406"/>
      <c r="N17" s="406"/>
      <c r="O17" s="406"/>
      <c r="P17" s="406"/>
      <c r="Q17" s="406"/>
      <c r="R17" s="406"/>
      <c r="S17" s="406"/>
      <c r="T17" s="406"/>
      <c r="U17" s="406"/>
      <c r="V17" s="406"/>
      <c r="W17" s="406"/>
      <c r="X17" s="406"/>
      <c r="Y17" s="406"/>
      <c r="Z17" s="406"/>
      <c r="AA17" s="406"/>
      <c r="AB17" s="406"/>
      <c r="AC17" s="406"/>
      <c r="AD17" s="406"/>
      <c r="AE17" s="406"/>
      <c r="AF17" s="406"/>
      <c r="AG17" s="406"/>
      <c r="AH17" s="407"/>
      <c r="AI17" s="3"/>
      <c r="AJ17" s="3"/>
    </row>
    <row r="18" spans="1:70" ht="12.75" customHeight="1" x14ac:dyDescent="0.2">
      <c r="A18" s="405"/>
      <c r="B18" s="406"/>
      <c r="C18" s="406"/>
      <c r="D18" s="406"/>
      <c r="E18" s="406"/>
      <c r="F18" s="406"/>
      <c r="G18" s="406"/>
      <c r="H18" s="406"/>
      <c r="I18" s="406"/>
      <c r="J18" s="406"/>
      <c r="K18" s="406"/>
      <c r="L18" s="406"/>
      <c r="M18" s="406"/>
      <c r="N18" s="406"/>
      <c r="O18" s="406"/>
      <c r="P18" s="406"/>
      <c r="Q18" s="406"/>
      <c r="R18" s="406"/>
      <c r="S18" s="406"/>
      <c r="T18" s="406"/>
      <c r="U18" s="406"/>
      <c r="V18" s="406"/>
      <c r="W18" s="406"/>
      <c r="X18" s="406"/>
      <c r="Y18" s="406"/>
      <c r="Z18" s="406"/>
      <c r="AA18" s="406"/>
      <c r="AB18" s="406"/>
      <c r="AC18" s="406"/>
      <c r="AD18" s="406"/>
      <c r="AE18" s="406"/>
      <c r="AF18" s="406"/>
      <c r="AG18" s="406"/>
      <c r="AH18" s="407"/>
      <c r="AI18" s="3"/>
      <c r="AJ18" s="3"/>
    </row>
    <row r="19" spans="1:70" ht="12.75" customHeight="1" x14ac:dyDescent="0.2">
      <c r="A19" s="405"/>
      <c r="B19" s="406"/>
      <c r="C19" s="406"/>
      <c r="D19" s="406"/>
      <c r="E19" s="406"/>
      <c r="F19" s="406"/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406"/>
      <c r="AA19" s="406"/>
      <c r="AB19" s="406"/>
      <c r="AC19" s="406"/>
      <c r="AD19" s="406"/>
      <c r="AE19" s="406"/>
      <c r="AF19" s="406"/>
      <c r="AG19" s="406"/>
      <c r="AH19" s="407"/>
      <c r="AI19" s="3"/>
      <c r="AJ19" s="3"/>
    </row>
    <row r="20" spans="1:70" ht="15" customHeight="1" thickBot="1" x14ac:dyDescent="0.25">
      <c r="A20" s="408"/>
      <c r="B20" s="409"/>
      <c r="C20" s="409"/>
      <c r="D20" s="409"/>
      <c r="E20" s="409"/>
      <c r="F20" s="409"/>
      <c r="G20" s="409"/>
      <c r="H20" s="409"/>
      <c r="I20" s="409"/>
      <c r="J20" s="409"/>
      <c r="K20" s="409"/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09"/>
      <c r="Y20" s="409"/>
      <c r="Z20" s="409"/>
      <c r="AA20" s="409"/>
      <c r="AB20" s="409"/>
      <c r="AC20" s="409"/>
      <c r="AD20" s="409"/>
      <c r="AE20" s="409"/>
      <c r="AF20" s="409"/>
      <c r="AG20" s="409"/>
      <c r="AH20" s="410"/>
      <c r="AI20" s="3"/>
      <c r="AJ20" s="3"/>
    </row>
    <row r="21" spans="1:70" ht="3.75" customHeight="1" x14ac:dyDescent="0.2">
      <c r="A21" s="318"/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18"/>
      <c r="Z21" s="318"/>
      <c r="AA21" s="318"/>
      <c r="AB21" s="318"/>
      <c r="AC21" s="318"/>
      <c r="AD21" s="318"/>
      <c r="AE21" s="318"/>
      <c r="AF21" s="318"/>
      <c r="AG21" s="318"/>
      <c r="AH21" s="318"/>
    </row>
    <row r="22" spans="1:70" ht="18.75" customHeight="1" x14ac:dyDescent="0.4">
      <c r="A22" s="4" t="s">
        <v>23</v>
      </c>
      <c r="B22" s="388" t="s">
        <v>24</v>
      </c>
      <c r="C22" s="388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388"/>
      <c r="O22" s="388"/>
      <c r="P22" s="389" t="s">
        <v>25</v>
      </c>
      <c r="Q22" s="389"/>
      <c r="R22" s="389"/>
      <c r="S22" s="389"/>
      <c r="T22" s="389"/>
      <c r="U22" s="389"/>
      <c r="V22" s="389"/>
      <c r="W22" s="389"/>
      <c r="X22" s="382" t="str">
        <f>IF('BVR2'!B49=1,TRIM(UPPER('BVR2'!B4&amp;", "&amp;'BVR2'!B5&amp;" "&amp;'BVR2'!B6)),TRIM(UPPER('BVR2'!C27)))</f>
        <v>INPUT||PT=C:27||VAL=</v>
      </c>
      <c r="Y22" s="382"/>
      <c r="Z22" s="382"/>
      <c r="AA22" s="382"/>
      <c r="AB22" s="382"/>
      <c r="AC22" s="382"/>
      <c r="AD22" s="382"/>
      <c r="AE22" s="382"/>
      <c r="AF22" s="382"/>
      <c r="AG22" s="382"/>
      <c r="AH22" s="382"/>
      <c r="AI22" s="3"/>
      <c r="AJ22" s="3"/>
      <c r="AK22" s="3"/>
      <c r="AL22" s="3"/>
    </row>
    <row r="23" spans="1:70" ht="4.5" customHeight="1" thickBot="1" x14ac:dyDescent="0.25">
      <c r="A23" s="318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18"/>
      <c r="R23" s="318"/>
      <c r="S23" s="318"/>
      <c r="T23" s="318"/>
      <c r="U23" s="318"/>
      <c r="V23" s="318"/>
      <c r="W23" s="318"/>
      <c r="X23" s="318"/>
      <c r="Y23" s="318"/>
      <c r="Z23" s="318"/>
      <c r="AA23" s="318"/>
      <c r="AB23" s="318"/>
      <c r="AC23" s="318"/>
      <c r="AD23" s="318"/>
      <c r="AE23" s="318"/>
      <c r="AF23" s="318"/>
      <c r="AG23" s="318"/>
      <c r="AH23" s="318"/>
      <c r="AI23" s="3"/>
      <c r="AJ23" s="3"/>
      <c r="AK23" s="3"/>
      <c r="AL23" s="3"/>
    </row>
    <row r="24" spans="1:70" ht="18" customHeight="1" x14ac:dyDescent="0.2">
      <c r="A24" s="318"/>
      <c r="B24" s="318"/>
      <c r="C24" s="385" t="s">
        <v>26</v>
      </c>
      <c r="D24" s="385"/>
      <c r="E24" s="385"/>
      <c r="F24" s="385"/>
      <c r="G24" s="385"/>
      <c r="H24" s="385"/>
      <c r="I24" s="385"/>
      <c r="J24" s="385"/>
      <c r="K24" s="386" t="str">
        <f>G9</f>
        <v>INPUT||PT=C:7||VAL=</v>
      </c>
      <c r="L24" s="387"/>
      <c r="M24" s="387"/>
      <c r="N24" s="387"/>
      <c r="O24" s="387"/>
      <c r="P24" s="387"/>
      <c r="Q24" s="387"/>
      <c r="R24" s="387"/>
      <c r="S24" s="387"/>
      <c r="T24" s="387"/>
      <c r="U24" s="387"/>
      <c r="V24" s="387"/>
      <c r="W24" s="387"/>
      <c r="X24" s="387"/>
      <c r="Y24" s="390"/>
      <c r="Z24" s="10" t="s">
        <v>27</v>
      </c>
      <c r="AA24" s="11"/>
      <c r="AB24" s="11"/>
      <c r="AC24" s="11"/>
      <c r="AD24" s="11"/>
      <c r="AE24" s="11"/>
      <c r="AF24" s="11"/>
      <c r="AG24" s="11"/>
      <c r="AH24" s="12"/>
      <c r="AI24" s="3"/>
      <c r="AJ24" s="3"/>
      <c r="AK24" s="3"/>
      <c r="AL24" s="3"/>
    </row>
    <row r="25" spans="1:70" ht="14.25" customHeight="1" x14ac:dyDescent="0.2">
      <c r="A25" s="383"/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  <c r="V25" s="383"/>
      <c r="W25" s="383"/>
      <c r="X25" s="383"/>
      <c r="Y25" s="383"/>
      <c r="Z25" s="384" t="str">
        <f>IF(AND('BVR2'!D58="",'BVR2'!E58=""),"",IF('BVR2'!E58="",TRIM('BVR2'!D58),TRIM('BVR2'!D58&amp;" / "&amp;'BVR2'!E58)))</f>
        <v>INPUT||pt=D:58||val= / INPUT||pt=E:58||val=</v>
      </c>
      <c r="AA25" s="384"/>
      <c r="AB25" s="384"/>
      <c r="AC25" s="384"/>
      <c r="AD25" s="384"/>
      <c r="AE25" s="384"/>
      <c r="AF25" s="384"/>
      <c r="AG25" s="384"/>
      <c r="AH25" s="384"/>
      <c r="AI25" s="3"/>
      <c r="AJ25" s="3"/>
      <c r="AK25" s="3"/>
      <c r="AL25" s="3"/>
    </row>
    <row r="26" spans="1:70" ht="20.25" customHeight="1" x14ac:dyDescent="0.2">
      <c r="A26" s="318"/>
      <c r="B26" s="318"/>
      <c r="C26" s="385" t="s">
        <v>28</v>
      </c>
      <c r="D26" s="385"/>
      <c r="E26" s="385"/>
      <c r="F26" s="385"/>
      <c r="G26" s="385"/>
      <c r="H26" s="385"/>
      <c r="I26" s="385"/>
      <c r="J26" s="385"/>
      <c r="K26" s="386" t="str">
        <f>G10</f>
        <v>INPUT||PT=C:8||VAL=</v>
      </c>
      <c r="L26" s="387"/>
      <c r="M26" s="387"/>
      <c r="N26" s="387"/>
      <c r="O26" s="387"/>
      <c r="P26" s="387"/>
      <c r="Q26" s="387"/>
      <c r="R26" s="387"/>
      <c r="S26" s="387"/>
      <c r="T26" s="387"/>
      <c r="U26" s="387"/>
      <c r="V26" s="387"/>
      <c r="W26" s="387"/>
      <c r="X26" s="387"/>
      <c r="Y26" s="387"/>
      <c r="Z26" s="387"/>
      <c r="AA26" s="387"/>
      <c r="AB26" s="387"/>
      <c r="AC26" s="387"/>
      <c r="AD26" s="387"/>
      <c r="AE26" s="387"/>
      <c r="AF26" s="387"/>
      <c r="AG26" s="387"/>
      <c r="AH26" s="387"/>
      <c r="AI26" s="3"/>
      <c r="AJ26" s="3"/>
      <c r="AK26" s="3"/>
      <c r="AL26" s="3"/>
    </row>
    <row r="27" spans="1:70" ht="3.95" customHeight="1" x14ac:dyDescent="0.2">
      <c r="A27" s="318"/>
      <c r="B27" s="318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18"/>
      <c r="R27" s="318"/>
      <c r="S27" s="318"/>
      <c r="T27" s="318"/>
      <c r="U27" s="318"/>
      <c r="V27" s="318"/>
      <c r="W27" s="318"/>
      <c r="X27" s="318"/>
      <c r="Y27" s="318"/>
      <c r="Z27" s="318"/>
      <c r="AA27" s="318"/>
      <c r="AB27" s="318"/>
      <c r="AC27" s="318"/>
      <c r="AD27" s="318"/>
      <c r="AE27" s="318"/>
      <c r="AF27" s="318"/>
      <c r="AG27" s="318"/>
      <c r="AH27" s="318"/>
    </row>
    <row r="28" spans="1:70" ht="15.75" customHeight="1" x14ac:dyDescent="0.3">
      <c r="A28" s="318"/>
      <c r="B28" s="318"/>
      <c r="C28" s="381" t="s">
        <v>29</v>
      </c>
      <c r="D28" s="381"/>
      <c r="E28" s="381"/>
      <c r="F28" s="381"/>
      <c r="G28" s="381"/>
      <c r="H28" s="381"/>
      <c r="I28" s="381"/>
      <c r="J28" s="5" t="str">
        <f>IF('BVR2'!C56="Corporation","√","")</f>
        <v/>
      </c>
      <c r="K28" s="336" t="s">
        <v>30</v>
      </c>
      <c r="L28" s="336"/>
      <c r="M28" s="336"/>
      <c r="N28" s="336"/>
      <c r="O28" s="336"/>
      <c r="P28" s="9" t="str">
        <f>IF('BVR2'!C56="Partnership","√","")</f>
        <v/>
      </c>
      <c r="Q28" s="336" t="s">
        <v>31</v>
      </c>
      <c r="R28" s="336"/>
      <c r="S28" s="336"/>
      <c r="T28" s="336"/>
      <c r="U28" s="5" t="str">
        <f>IF('BVR2'!C56="Single","√","")</f>
        <v/>
      </c>
      <c r="V28" s="336" t="s">
        <v>32</v>
      </c>
      <c r="W28" s="336"/>
      <c r="X28" s="336"/>
      <c r="Y28" s="336"/>
      <c r="Z28" s="336"/>
      <c r="AA28" s="9" t="str">
        <f>IF('BVR2'!C56="Family Business","√","")</f>
        <v/>
      </c>
      <c r="AB28" s="337" t="s">
        <v>33</v>
      </c>
      <c r="AC28" s="337"/>
      <c r="AD28" s="337"/>
      <c r="AE28" s="324" t="str">
        <f>IF('BVR2'!C56="Family Business",TRIM('BVR2'!C56),"")</f>
        <v/>
      </c>
      <c r="AF28" s="324"/>
      <c r="AG28" s="324"/>
      <c r="AH28" s="324"/>
    </row>
    <row r="29" spans="1:70" ht="3.95" customHeight="1" x14ac:dyDescent="0.2">
      <c r="A29" s="318"/>
      <c r="B29" s="318"/>
      <c r="C29" s="318"/>
      <c r="D29" s="318"/>
      <c r="E29" s="318"/>
      <c r="F29" s="318"/>
      <c r="G29" s="318"/>
      <c r="H29" s="318"/>
      <c r="I29" s="318"/>
      <c r="J29" s="318"/>
      <c r="K29" s="318"/>
      <c r="L29" s="318"/>
      <c r="M29" s="318"/>
      <c r="N29" s="318"/>
      <c r="O29" s="318"/>
      <c r="P29" s="318"/>
      <c r="Q29" s="318"/>
      <c r="R29" s="318"/>
      <c r="S29" s="318"/>
      <c r="T29" s="318"/>
      <c r="U29" s="318"/>
      <c r="V29" s="318"/>
      <c r="W29" s="318"/>
      <c r="X29" s="318"/>
      <c r="Y29" s="318"/>
      <c r="Z29" s="318"/>
      <c r="AA29" s="318"/>
      <c r="AB29" s="318"/>
      <c r="AC29" s="318"/>
      <c r="AD29" s="318"/>
      <c r="AE29" s="318"/>
      <c r="AF29" s="318"/>
      <c r="AG29" s="318"/>
      <c r="AH29" s="318"/>
      <c r="AJ29" s="3"/>
      <c r="AU29" s="318"/>
      <c r="AV29" s="318"/>
      <c r="AW29" s="318"/>
      <c r="AX29" s="318"/>
      <c r="AY29" s="318"/>
      <c r="AZ29" s="318"/>
      <c r="BA29" s="318"/>
      <c r="BB29" s="318"/>
      <c r="BC29" s="318"/>
      <c r="BD29" s="318"/>
      <c r="BE29" s="318"/>
      <c r="BF29" s="318"/>
      <c r="BG29" s="318"/>
      <c r="BH29" s="318"/>
      <c r="BI29" s="318"/>
      <c r="BJ29" s="318"/>
      <c r="BK29" s="318"/>
      <c r="BL29" s="318"/>
      <c r="BM29" s="318"/>
      <c r="BN29" s="318"/>
      <c r="BO29" s="318"/>
      <c r="BP29" s="318"/>
      <c r="BQ29" s="318"/>
      <c r="BR29" s="318"/>
    </row>
    <row r="30" spans="1:70" ht="16.5" customHeight="1" x14ac:dyDescent="0.3">
      <c r="A30" s="318"/>
      <c r="B30" s="318"/>
      <c r="C30" s="381" t="s">
        <v>34</v>
      </c>
      <c r="D30" s="381"/>
      <c r="E30" s="381"/>
      <c r="F30" s="381"/>
      <c r="G30" s="381"/>
      <c r="H30" s="381"/>
      <c r="I30" s="381"/>
      <c r="J30" s="9" t="str">
        <f>IF('BVR2'!C57="Manufacturing","√","")</f>
        <v/>
      </c>
      <c r="K30" s="336" t="s">
        <v>35</v>
      </c>
      <c r="L30" s="336"/>
      <c r="M30" s="336"/>
      <c r="N30" s="336"/>
      <c r="O30" s="336"/>
      <c r="P30" s="5" t="str">
        <f>IF('BVR2'!C57="Trading","√","")</f>
        <v/>
      </c>
      <c r="Q30" s="336" t="s">
        <v>36</v>
      </c>
      <c r="R30" s="336"/>
      <c r="S30" s="336"/>
      <c r="T30" s="336"/>
      <c r="U30" s="9" t="str">
        <f>IF('BVR2'!C57="Services","√","")</f>
        <v/>
      </c>
      <c r="V30" s="336" t="s">
        <v>37</v>
      </c>
      <c r="W30" s="336"/>
      <c r="X30" s="336"/>
      <c r="Y30" s="336"/>
      <c r="Z30" s="336"/>
      <c r="AA30" s="9" t="str">
        <f>IF('BVR2'!C57="Others","√","")</f>
        <v/>
      </c>
      <c r="AB30" s="339" t="s">
        <v>33</v>
      </c>
      <c r="AC30" s="339"/>
      <c r="AD30" s="339"/>
      <c r="AE30" s="382"/>
      <c r="AF30" s="382"/>
      <c r="AG30" s="382"/>
      <c r="AH30" s="382"/>
      <c r="AJ30" s="3"/>
    </row>
    <row r="31" spans="1:70" ht="3.95" customHeight="1" x14ac:dyDescent="0.2">
      <c r="A31" s="318"/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8"/>
      <c r="P31" s="318"/>
      <c r="Q31" s="318"/>
      <c r="R31" s="318"/>
      <c r="S31" s="318"/>
      <c r="T31" s="318"/>
      <c r="U31" s="318"/>
      <c r="V31" s="318"/>
      <c r="W31" s="318"/>
      <c r="X31" s="318"/>
      <c r="Y31" s="318"/>
      <c r="Z31" s="318"/>
      <c r="AA31" s="318"/>
      <c r="AB31" s="318"/>
      <c r="AC31" s="318"/>
      <c r="AD31" s="318"/>
      <c r="AE31" s="318"/>
      <c r="AF31" s="318"/>
      <c r="AG31" s="318"/>
      <c r="AH31" s="318"/>
      <c r="AJ31" s="3"/>
    </row>
    <row r="32" spans="1:70" ht="18.600000000000001" customHeight="1" x14ac:dyDescent="0.3">
      <c r="A32" s="318"/>
      <c r="B32" s="318"/>
      <c r="C32" s="378" t="s">
        <v>38</v>
      </c>
      <c r="D32" s="378"/>
      <c r="E32" s="378"/>
      <c r="F32" s="378"/>
      <c r="G32" s="378"/>
      <c r="H32" s="378"/>
      <c r="I32" s="378"/>
      <c r="J32" s="9" t="str">
        <f>IF('BVR2'!B65="SEC","√","")</f>
        <v/>
      </c>
      <c r="K32" s="379" t="s">
        <v>39</v>
      </c>
      <c r="L32" s="379"/>
      <c r="M32" s="379"/>
      <c r="N32" s="379"/>
      <c r="O32" s="379"/>
      <c r="P32" s="9" t="str">
        <f>IF('BVR2'!B65="DTI","√","")</f>
        <v/>
      </c>
      <c r="Q32" s="379" t="s">
        <v>40</v>
      </c>
      <c r="R32" s="379"/>
      <c r="S32" s="379"/>
      <c r="T32" s="379"/>
      <c r="U32" s="9" t="str">
        <f>IF('BVR2'!B65="LTO","√","")</f>
        <v/>
      </c>
      <c r="V32" s="379" t="s">
        <v>41</v>
      </c>
      <c r="W32" s="379"/>
      <c r="X32" s="379"/>
      <c r="Y32" s="379"/>
      <c r="Z32" s="379"/>
      <c r="AA32" s="9" t="str">
        <f>IF(OR('BVR2'!B65="BARANGAY PERMIT",'BVR2'!B65="MAYORS PERMIT",'BVR2'!B65="NO DOCUMENTS PRESENTED"),"√","")</f>
        <v/>
      </c>
      <c r="AB32" s="339" t="s">
        <v>33</v>
      </c>
      <c r="AC32" s="339"/>
      <c r="AD32" s="339"/>
      <c r="AE32" s="380" t="str">
        <f>IF(OR('BVR2'!B65="BARANGAY PERMIT",'BVR2'!B65="MAYORS PERMIT",'BVR2'!B65="NO DOCUMENTS PRESENTED"),TRIM('BVR2'!B65),"")</f>
        <v/>
      </c>
      <c r="AF32" s="380"/>
      <c r="AG32" s="380"/>
      <c r="AH32" s="380"/>
      <c r="AJ32" s="3"/>
    </row>
    <row r="33" spans="1:37" ht="3.95" customHeight="1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  <c r="Q33" s="318"/>
      <c r="R33" s="318"/>
      <c r="S33" s="318"/>
      <c r="T33" s="318"/>
      <c r="U33" s="318"/>
      <c r="V33" s="318"/>
      <c r="W33" s="318"/>
      <c r="X33" s="318"/>
      <c r="Y33" s="318"/>
      <c r="Z33" s="318"/>
      <c r="AA33" s="318"/>
      <c r="AB33" s="318"/>
      <c r="AC33" s="318"/>
      <c r="AD33" s="318"/>
      <c r="AE33" s="318"/>
      <c r="AF33" s="318"/>
      <c r="AG33" s="318"/>
      <c r="AH33" s="318"/>
      <c r="AJ33" s="3"/>
    </row>
    <row r="34" spans="1:37" ht="22.15" customHeight="1" x14ac:dyDescent="0.2">
      <c r="A34" s="370"/>
      <c r="B34" s="370"/>
      <c r="C34" s="370"/>
      <c r="D34" s="371" t="s">
        <v>42</v>
      </c>
      <c r="E34" s="371"/>
      <c r="F34" s="371"/>
      <c r="G34" s="371"/>
      <c r="H34" s="371"/>
      <c r="I34" s="371"/>
      <c r="J34" s="374" t="str">
        <f>TRIM('BVR2'!F65)</f>
        <v>INPUT||pt=F:65||val=</v>
      </c>
      <c r="K34" s="374"/>
      <c r="L34" s="374"/>
      <c r="M34" s="374"/>
      <c r="N34" s="374"/>
      <c r="O34" s="374"/>
      <c r="P34" s="371" t="s">
        <v>43</v>
      </c>
      <c r="Q34" s="371"/>
      <c r="R34" s="371"/>
      <c r="S34" s="371"/>
      <c r="T34" s="371"/>
      <c r="U34" s="375" t="str">
        <f>'DROPDOWN LIST'!C53</f>
        <v>SELECT||pt=C:60||val=1 SELECT||pt=D:60||val=1, SELECT||pt=E:60||val=1930</v>
      </c>
      <c r="V34" s="375"/>
      <c r="W34" s="375"/>
      <c r="X34" s="375"/>
      <c r="Y34" s="375"/>
      <c r="Z34" s="376" t="s">
        <v>44</v>
      </c>
      <c r="AA34" s="376"/>
      <c r="AB34" s="376"/>
      <c r="AC34" s="376"/>
      <c r="AD34" s="376"/>
      <c r="AE34" s="376"/>
      <c r="AF34" s="377" t="str">
        <f>IF(AND('BVR2'!C55="",'BVR2'!E55=""),"",IF('BVR2'!C55="",'BVR2'!E55&amp;" MONTH(S)",IF('BVR2'!E55="",'BVR2'!C55&amp;" YEAR(S)",'BVR2'!C55&amp;" YEAR(S) AND "&amp;'BVR2'!E55&amp;" MONTH(S)")))</f>
        <v>INPUT||pt=C:55||val= YEAR(S) AND INPUT||pt=E:55||val= MONTH(S)</v>
      </c>
      <c r="AG34" s="377"/>
      <c r="AH34" s="377"/>
      <c r="AI34" s="18"/>
      <c r="AK34" s="18" t="e">
        <f ca="1">DATEDIF(U34,TODAY(),"Y")</f>
        <v>#VALUE!</v>
      </c>
    </row>
    <row r="35" spans="1:37" ht="3.95" customHeight="1" x14ac:dyDescent="0.2">
      <c r="A35" s="370"/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70"/>
      <c r="Z35" s="370"/>
      <c r="AA35" s="370"/>
      <c r="AB35" s="370"/>
      <c r="AC35" s="370"/>
      <c r="AD35" s="370"/>
      <c r="AE35" s="370"/>
      <c r="AF35" s="370"/>
      <c r="AG35" s="370"/>
      <c r="AH35" s="370"/>
    </row>
    <row r="36" spans="1:37" ht="16.5" customHeight="1" x14ac:dyDescent="0.2">
      <c r="A36" s="370"/>
      <c r="B36" s="370"/>
      <c r="C36" s="370"/>
      <c r="D36" s="371" t="s">
        <v>45</v>
      </c>
      <c r="E36" s="371"/>
      <c r="F36" s="371"/>
      <c r="G36" s="371"/>
      <c r="H36" s="371"/>
      <c r="I36" s="371"/>
      <c r="J36" s="372" t="str">
        <f>TRIM('BVR2'!C62)</f>
        <v>INPUT||pt=C:62||val=</v>
      </c>
      <c r="K36" s="372"/>
      <c r="L36" s="372"/>
      <c r="M36" s="372"/>
      <c r="N36" s="373" t="s">
        <v>46</v>
      </c>
      <c r="O36" s="373"/>
      <c r="P36" s="373"/>
      <c r="Q36" s="373"/>
      <c r="R36" s="373"/>
      <c r="S36" s="372" t="str">
        <f>TRIM('BVR2'!E62)</f>
        <v>INPUT||pt=E:62||val=</v>
      </c>
      <c r="T36" s="372"/>
      <c r="U36" s="372"/>
      <c r="V36" s="372"/>
      <c r="W36" s="373" t="s">
        <v>47</v>
      </c>
      <c r="X36" s="373"/>
      <c r="Y36" s="373"/>
      <c r="Z36" s="373"/>
      <c r="AA36" s="373"/>
      <c r="AB36" s="373"/>
      <c r="AC36" s="373"/>
      <c r="AD36" s="373"/>
      <c r="AE36" s="373"/>
      <c r="AF36" s="373"/>
      <c r="AG36" s="373"/>
      <c r="AH36" s="373"/>
    </row>
    <row r="37" spans="1:37" ht="3.95" customHeight="1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18"/>
      <c r="N37" s="318"/>
      <c r="O37" s="318"/>
      <c r="P37" s="318"/>
      <c r="Q37" s="318"/>
      <c r="R37" s="318"/>
      <c r="S37" s="318"/>
      <c r="T37" s="318"/>
      <c r="U37" s="318"/>
      <c r="V37" s="318"/>
      <c r="W37" s="318"/>
      <c r="X37" s="318"/>
      <c r="Y37" s="318"/>
      <c r="Z37" s="318"/>
      <c r="AA37" s="318"/>
      <c r="AB37" s="318"/>
      <c r="AC37" s="318"/>
      <c r="AD37" s="318"/>
      <c r="AE37" s="318"/>
      <c r="AF37" s="318"/>
      <c r="AG37" s="318"/>
      <c r="AH37" s="318"/>
      <c r="AJ37" s="3"/>
    </row>
    <row r="38" spans="1:37" ht="16.5" customHeight="1" x14ac:dyDescent="0.3">
      <c r="A38" s="318"/>
      <c r="B38" s="318"/>
      <c r="C38" s="364" t="s">
        <v>48</v>
      </c>
      <c r="D38" s="364"/>
      <c r="E38" s="364"/>
      <c r="F38" s="364"/>
      <c r="G38" s="364"/>
      <c r="H38" s="364"/>
      <c r="I38" s="364"/>
      <c r="J38" s="364"/>
      <c r="K38" s="364"/>
      <c r="L38" s="364"/>
      <c r="M38" s="324" t="str">
        <f>TRIM(UPPER('BVR2'!C57))</f>
        <v>SELECT||PT=C:57||VAL=MANUFACTURING</v>
      </c>
      <c r="N38" s="324"/>
      <c r="O38" s="324"/>
      <c r="P38" s="324"/>
      <c r="Q38" s="324"/>
      <c r="R38" s="324"/>
      <c r="S38" s="324"/>
      <c r="T38" s="324"/>
      <c r="U38" s="324"/>
      <c r="V38" s="324"/>
      <c r="W38" s="324"/>
      <c r="X38" s="324"/>
      <c r="Y38" s="324"/>
      <c r="Z38" s="324"/>
      <c r="AA38" s="324"/>
      <c r="AB38" s="324"/>
      <c r="AC38" s="324"/>
      <c r="AD38" s="324"/>
      <c r="AE38" s="324"/>
      <c r="AF38" s="324"/>
      <c r="AG38" s="324"/>
      <c r="AH38" s="324"/>
      <c r="AJ38" s="3"/>
    </row>
    <row r="39" spans="1:37" ht="3.95" customHeight="1" x14ac:dyDescent="0.2">
      <c r="A39" s="318"/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318"/>
      <c r="Y39" s="318"/>
      <c r="Z39" s="318"/>
      <c r="AA39" s="318"/>
      <c r="AB39" s="318"/>
      <c r="AC39" s="318"/>
      <c r="AD39" s="318"/>
      <c r="AE39" s="318"/>
      <c r="AF39" s="318"/>
      <c r="AG39" s="318"/>
      <c r="AH39" s="318"/>
      <c r="AJ39" s="3"/>
    </row>
    <row r="40" spans="1:37" ht="16.5" customHeight="1" x14ac:dyDescent="0.3">
      <c r="A40" s="318"/>
      <c r="B40" s="318"/>
      <c r="C40" s="364" t="s">
        <v>49</v>
      </c>
      <c r="D40" s="364"/>
      <c r="E40" s="364"/>
      <c r="F40" s="364"/>
      <c r="G40" s="364"/>
      <c r="H40" s="364"/>
      <c r="I40" s="364"/>
      <c r="J40" s="364"/>
      <c r="K40" s="364"/>
      <c r="L40" s="364"/>
      <c r="M40" s="364"/>
      <c r="N40" s="324" t="str">
        <f>TRIM(UPPER('BVR2'!D59))</f>
        <v>INPUT||PT=D:59||VAL=</v>
      </c>
      <c r="O40" s="324"/>
      <c r="P40" s="324"/>
      <c r="Q40" s="324"/>
      <c r="R40" s="324"/>
      <c r="S40" s="324"/>
      <c r="T40" s="324"/>
      <c r="U40" s="324"/>
      <c r="V40" s="324"/>
      <c r="W40" s="324"/>
      <c r="X40" s="324"/>
      <c r="Y40" s="324"/>
      <c r="Z40" s="324"/>
      <c r="AA40" s="324"/>
      <c r="AB40" s="324"/>
      <c r="AC40" s="324"/>
      <c r="AD40" s="324"/>
      <c r="AE40" s="324"/>
      <c r="AF40" s="324"/>
      <c r="AG40" s="324"/>
      <c r="AH40" s="324"/>
      <c r="AJ40" s="3"/>
    </row>
    <row r="41" spans="1:37" ht="3.95" customHeight="1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18"/>
      <c r="N41" s="318"/>
      <c r="O41" s="318"/>
      <c r="P41" s="318"/>
      <c r="Q41" s="318"/>
      <c r="R41" s="318"/>
      <c r="S41" s="318"/>
      <c r="T41" s="318"/>
      <c r="U41" s="318"/>
      <c r="V41" s="318"/>
      <c r="W41" s="318"/>
      <c r="X41" s="318"/>
      <c r="Y41" s="318"/>
      <c r="Z41" s="318"/>
      <c r="AA41" s="318"/>
      <c r="AB41" s="318"/>
      <c r="AC41" s="318"/>
      <c r="AD41" s="318"/>
      <c r="AE41" s="318"/>
      <c r="AF41" s="318"/>
      <c r="AG41" s="318"/>
      <c r="AH41" s="318"/>
      <c r="AJ41" s="3"/>
    </row>
    <row r="42" spans="1:37" ht="13.5" customHeight="1" x14ac:dyDescent="0.2">
      <c r="A42" s="331"/>
      <c r="B42" s="331"/>
      <c r="C42" s="358" t="s">
        <v>50</v>
      </c>
      <c r="D42" s="358"/>
      <c r="E42" s="358"/>
      <c r="F42" s="358"/>
      <c r="G42" s="358"/>
      <c r="H42" s="358"/>
      <c r="I42" s="358"/>
      <c r="J42" s="359" t="s">
        <v>51</v>
      </c>
      <c r="K42" s="359"/>
      <c r="L42" s="359"/>
      <c r="M42" s="359"/>
      <c r="N42" s="359"/>
      <c r="O42" s="359"/>
      <c r="P42" s="359"/>
      <c r="Q42" s="359"/>
      <c r="R42" s="359"/>
      <c r="S42" s="359"/>
      <c r="T42" s="359"/>
      <c r="U42" s="359"/>
      <c r="V42" s="359" t="s">
        <v>52</v>
      </c>
      <c r="W42" s="359"/>
      <c r="X42" s="359"/>
      <c r="Y42" s="359"/>
      <c r="Z42" s="359"/>
      <c r="AA42" s="359"/>
      <c r="AB42" s="359"/>
      <c r="AC42" s="359" t="s">
        <v>53</v>
      </c>
      <c r="AD42" s="359"/>
      <c r="AE42" s="359"/>
      <c r="AF42" s="359"/>
      <c r="AG42" s="359"/>
      <c r="AH42" s="359"/>
      <c r="AJ42" s="3"/>
    </row>
    <row r="43" spans="1:37" ht="15" customHeight="1" thickTop="1" thickBot="1" x14ac:dyDescent="0.25">
      <c r="A43" s="331"/>
      <c r="B43" s="331"/>
      <c r="C43" s="358"/>
      <c r="D43" s="358"/>
      <c r="E43" s="358"/>
      <c r="F43" s="358"/>
      <c r="G43" s="358"/>
      <c r="H43" s="358"/>
      <c r="I43" s="358"/>
      <c r="J43" s="360" t="str">
        <f>TRIM(UPPER('BVR2'!C81))</f>
        <v>INPUT||PT=C:81||VAL=</v>
      </c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1" t="str">
        <f>TRIM(UPPER('BVR2'!C82))</f>
        <v>INPUT||PT=C:82||VAL=</v>
      </c>
      <c r="W43" s="361"/>
      <c r="X43" s="361"/>
      <c r="Y43" s="361"/>
      <c r="Z43" s="361"/>
      <c r="AA43" s="361"/>
      <c r="AB43" s="361"/>
      <c r="AC43" s="361" t="str">
        <f>IF(AND('BVR2'!C83="",'BVR2'!D83=""),"",IF('BVR2'!D83="",TRIM('BVR2'!C83),TRIM('BVR2'!C83&amp;" / "&amp;'BVR2'!D83)))</f>
        <v>INPUT||pt=C:83||val= / INPUT||pt=D:83||val=</v>
      </c>
      <c r="AD43" s="361"/>
      <c r="AE43" s="361"/>
      <c r="AF43" s="361"/>
      <c r="AG43" s="361"/>
      <c r="AH43" s="361"/>
      <c r="AJ43" s="3"/>
    </row>
    <row r="44" spans="1:37" ht="15" customHeight="1" thickTop="1" thickBot="1" x14ac:dyDescent="0.25">
      <c r="A44" s="331"/>
      <c r="B44" s="331"/>
      <c r="C44" s="358"/>
      <c r="D44" s="358"/>
      <c r="E44" s="358"/>
      <c r="F44" s="358"/>
      <c r="G44" s="358"/>
      <c r="H44" s="358"/>
      <c r="I44" s="358"/>
      <c r="J44" s="362" t="str">
        <f>TRIM(UPPER('BVR2'!C84))</f>
        <v>INPUT||PT=C:84||VAL=</v>
      </c>
      <c r="K44" s="362"/>
      <c r="L44" s="362"/>
      <c r="M44" s="362"/>
      <c r="N44" s="362"/>
      <c r="O44" s="362"/>
      <c r="P44" s="362"/>
      <c r="Q44" s="362"/>
      <c r="R44" s="362"/>
      <c r="S44" s="362"/>
      <c r="T44" s="362"/>
      <c r="U44" s="362"/>
      <c r="V44" s="351" t="str">
        <f>TRIM(UPPER('BVR2'!C85))</f>
        <v>INPUT||PT=C:85||VAL=</v>
      </c>
      <c r="W44" s="351"/>
      <c r="X44" s="351"/>
      <c r="Y44" s="351"/>
      <c r="Z44" s="351"/>
      <c r="AA44" s="351"/>
      <c r="AB44" s="351"/>
      <c r="AC44" s="366" t="str">
        <f>IF(AND('BVR2'!C86="",'BVR2'!D86=""),"",IF('BVR2'!D86="",TRIM('BVR2'!C86),TRIM('BVR2'!C86&amp;" / "&amp;'BVR2'!D86)))</f>
        <v>INPUT||pt=C:86||val= / INPUT||pt=D:86||val=</v>
      </c>
      <c r="AD44" s="367"/>
      <c r="AE44" s="367"/>
      <c r="AF44" s="367"/>
      <c r="AG44" s="367"/>
      <c r="AH44" s="368"/>
      <c r="AJ44" s="3"/>
    </row>
    <row r="45" spans="1:37" ht="17.25" customHeight="1" thickTop="1" thickBot="1" x14ac:dyDescent="0.25">
      <c r="A45" s="331"/>
      <c r="B45" s="331"/>
      <c r="C45" s="358"/>
      <c r="D45" s="358"/>
      <c r="E45" s="358"/>
      <c r="F45" s="358"/>
      <c r="G45" s="358"/>
      <c r="H45" s="358"/>
      <c r="I45" s="358"/>
      <c r="J45" s="363" t="str">
        <f>TRIM(UPPER('BVR2'!C87))</f>
        <v>INPUT||PT=C:87||VAL=</v>
      </c>
      <c r="K45" s="363"/>
      <c r="L45" s="363"/>
      <c r="M45" s="363"/>
      <c r="N45" s="363"/>
      <c r="O45" s="363"/>
      <c r="P45" s="363"/>
      <c r="Q45" s="363"/>
      <c r="R45" s="363"/>
      <c r="S45" s="363"/>
      <c r="T45" s="363"/>
      <c r="U45" s="363"/>
      <c r="V45" s="363" t="str">
        <f>TRIM(UPPER('BVR2'!C88))</f>
        <v>INPUT||PT=C:88||VAL=</v>
      </c>
      <c r="W45" s="363"/>
      <c r="X45" s="363"/>
      <c r="Y45" s="363"/>
      <c r="Z45" s="363"/>
      <c r="AA45" s="363"/>
      <c r="AB45" s="363"/>
      <c r="AC45" s="363" t="str">
        <f>IF(AND('BVR2'!C89="",'BVR2'!D89=""),"",IF('BVR2'!D89="",TRIM('BVR2'!C89),TRIM('BVR2'!C89&amp;" / "&amp;'BVR2'!D89)))</f>
        <v>INPUT||pt=C:89||val= / INPUT||pt=D:89||val=</v>
      </c>
      <c r="AD45" s="363"/>
      <c r="AE45" s="363"/>
      <c r="AF45" s="363"/>
      <c r="AG45" s="363"/>
      <c r="AH45" s="363"/>
      <c r="AJ45" s="3"/>
    </row>
    <row r="46" spans="1:37" ht="17.25" customHeight="1" x14ac:dyDescent="0.2">
      <c r="A46" s="331"/>
      <c r="B46" s="331"/>
      <c r="C46" s="365" t="s">
        <v>54</v>
      </c>
      <c r="D46" s="365"/>
      <c r="E46" s="365"/>
      <c r="F46" s="365"/>
      <c r="G46" s="365"/>
      <c r="H46" s="365"/>
      <c r="I46" s="365"/>
      <c r="J46" s="369" t="str">
        <f>TRIM(UPPER('BVR2'!C71))</f>
        <v>INPUT||PT=C:71||VAL=</v>
      </c>
      <c r="K46" s="369"/>
      <c r="L46" s="369"/>
      <c r="M46" s="369"/>
      <c r="N46" s="369"/>
      <c r="O46" s="369"/>
      <c r="P46" s="369"/>
      <c r="Q46" s="369"/>
      <c r="R46" s="369"/>
      <c r="S46" s="369"/>
      <c r="T46" s="369"/>
      <c r="U46" s="369"/>
      <c r="V46" s="350" t="str">
        <f>TRIM(UPPER('BVR2'!C72))</f>
        <v>INPUT||PT=C:72||VAL=</v>
      </c>
      <c r="W46" s="350"/>
      <c r="X46" s="350"/>
      <c r="Y46" s="350"/>
      <c r="Z46" s="350"/>
      <c r="AA46" s="350"/>
      <c r="AB46" s="350"/>
      <c r="AC46" s="350" t="str">
        <f>IF(AND('BVR2'!C73="",'BVR2'!D73=""),"",IF('BVR2'!D73="",TRIM('BVR2'!C73),TRIM('BVR2'!C73&amp;" / "&amp;'BVR2'!D73)))</f>
        <v>INPUT||pt=C:73||val= / INPUT||pt=D:72||val=</v>
      </c>
      <c r="AD46" s="350"/>
      <c r="AE46" s="350"/>
      <c r="AF46" s="350"/>
      <c r="AG46" s="350"/>
      <c r="AH46" s="350"/>
      <c r="AJ46" s="3"/>
    </row>
    <row r="47" spans="1:37" ht="16.5" customHeight="1" x14ac:dyDescent="0.2">
      <c r="A47" s="331"/>
      <c r="B47" s="331"/>
      <c r="C47" s="365"/>
      <c r="D47" s="365"/>
      <c r="E47" s="365"/>
      <c r="F47" s="365"/>
      <c r="G47" s="365"/>
      <c r="H47" s="365"/>
      <c r="I47" s="365"/>
      <c r="J47" s="351" t="str">
        <f>TRIM(UPPER('BVR2'!C74))</f>
        <v>INPUT||PT=C:74||VAL=</v>
      </c>
      <c r="K47" s="351"/>
      <c r="L47" s="351"/>
      <c r="M47" s="351"/>
      <c r="N47" s="351"/>
      <c r="O47" s="351"/>
      <c r="P47" s="351"/>
      <c r="Q47" s="351"/>
      <c r="R47" s="351"/>
      <c r="S47" s="351"/>
      <c r="T47" s="351"/>
      <c r="U47" s="351"/>
      <c r="V47" s="351" t="str">
        <f>TRIM(UPPER('BVR2'!C75))</f>
        <v>INPUT||PT=C:75||VAL=</v>
      </c>
      <c r="W47" s="351"/>
      <c r="X47" s="351"/>
      <c r="Y47" s="351"/>
      <c r="Z47" s="351"/>
      <c r="AA47" s="351"/>
      <c r="AB47" s="351"/>
      <c r="AC47" s="351" t="str">
        <f>IF(AND('BVR2'!C76="",'BVR2'!D76=""),"",IF('BVR2'!D76="",TRIM('BVR2'!C76),TRIM('BVR2'!C76&amp;" / "&amp;'BVR2'!D76)))</f>
        <v>INPUT||pt=C:76||val= / INPUT||pt=D:76||val=</v>
      </c>
      <c r="AD47" s="351"/>
      <c r="AE47" s="351"/>
      <c r="AF47" s="351"/>
      <c r="AG47" s="351"/>
      <c r="AH47" s="351"/>
      <c r="AJ47" s="3"/>
    </row>
    <row r="48" spans="1:37" ht="17.25" customHeight="1" x14ac:dyDescent="0.2">
      <c r="A48" s="331"/>
      <c r="B48" s="331"/>
      <c r="C48" s="365"/>
      <c r="D48" s="365"/>
      <c r="E48" s="365"/>
      <c r="F48" s="365"/>
      <c r="G48" s="365"/>
      <c r="H48" s="365"/>
      <c r="I48" s="365"/>
      <c r="J48" s="363" t="str">
        <f>TRIM(UPPER('BVR2'!C77))</f>
        <v>INPUT||PT=C:77||VAL=</v>
      </c>
      <c r="K48" s="363"/>
      <c r="L48" s="363"/>
      <c r="M48" s="363"/>
      <c r="N48" s="363"/>
      <c r="O48" s="363"/>
      <c r="P48" s="363"/>
      <c r="Q48" s="363"/>
      <c r="R48" s="363"/>
      <c r="S48" s="363"/>
      <c r="T48" s="363"/>
      <c r="U48" s="363"/>
      <c r="V48" s="363" t="str">
        <f>TRIM(UPPER('BVR2'!C78))</f>
        <v>INPUT||PT=C:78||VAL=</v>
      </c>
      <c r="W48" s="363"/>
      <c r="X48" s="363"/>
      <c r="Y48" s="363"/>
      <c r="Z48" s="363"/>
      <c r="AA48" s="363"/>
      <c r="AB48" s="363"/>
      <c r="AC48" s="363" t="str">
        <f>IF(AND('BVR2'!C79="",'BVR2'!D79=""),"",IF('BVR2'!D79="",TRIM('BVR2'!C79),TRIM('BVR2'!C79&amp;" / "&amp;'BVR2'!D79)))</f>
        <v>INPUT||pt=C:79||val= / INPUT||pt=D:79||val=</v>
      </c>
      <c r="AD48" s="363"/>
      <c r="AE48" s="363"/>
      <c r="AF48" s="363"/>
      <c r="AG48" s="363"/>
      <c r="AH48" s="363"/>
      <c r="AJ48" s="3"/>
    </row>
    <row r="49" spans="1:44" ht="17.25" customHeight="1" x14ac:dyDescent="0.2">
      <c r="A49" s="331"/>
      <c r="B49" s="331"/>
      <c r="C49" s="349" t="s">
        <v>55</v>
      </c>
      <c r="D49" s="349"/>
      <c r="E49" s="349"/>
      <c r="F49" s="349"/>
      <c r="G49" s="349"/>
      <c r="H49" s="349"/>
      <c r="I49" s="349"/>
      <c r="J49" s="350" t="str">
        <f>TRIM(UPPER('BVR2'!C91))</f>
        <v>INPUT||PT=C:91||VAL=</v>
      </c>
      <c r="K49" s="350"/>
      <c r="L49" s="350"/>
      <c r="M49" s="350"/>
      <c r="N49" s="350"/>
      <c r="O49" s="350"/>
      <c r="P49" s="350"/>
      <c r="Q49" s="350"/>
      <c r="R49" s="350"/>
      <c r="S49" s="350"/>
      <c r="T49" s="350"/>
      <c r="U49" s="350"/>
      <c r="V49" s="350" t="str">
        <f>TRIM(UPPER('BVR2'!C92))</f>
        <v>INPUT||PT=C:92||VAL=</v>
      </c>
      <c r="W49" s="350"/>
      <c r="X49" s="350"/>
      <c r="Y49" s="350"/>
      <c r="Z49" s="350"/>
      <c r="AA49" s="350"/>
      <c r="AB49" s="350"/>
      <c r="AC49" s="350" t="str">
        <f>IF(AND('BVR2'!C93="",'BVR2'!D93=""),"",IF('BVR2'!D93="",TRIM('BVR2'!C93),TRIM('BVR2'!C93&amp;" / "&amp;'BVR2'!D93)))</f>
        <v>INPUT||pt=C:93||val= / INPUT||pt=D:93||val=</v>
      </c>
      <c r="AD49" s="350"/>
      <c r="AE49" s="350"/>
      <c r="AF49" s="350"/>
      <c r="AG49" s="350"/>
      <c r="AH49" s="350"/>
      <c r="AJ49" s="3"/>
    </row>
    <row r="50" spans="1:44" ht="16.5" customHeight="1" x14ac:dyDescent="0.2">
      <c r="A50" s="331"/>
      <c r="B50" s="331"/>
      <c r="C50" s="349"/>
      <c r="D50" s="349"/>
      <c r="E50" s="349"/>
      <c r="F50" s="349"/>
      <c r="G50" s="349"/>
      <c r="H50" s="349"/>
      <c r="I50" s="349"/>
      <c r="J50" s="351" t="str">
        <f>TRIM(UPPER('BVR2'!C94))</f>
        <v>INPUT||PT=C:94||VAL=</v>
      </c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 t="str">
        <f>TRIM(UPPER('BVR2'!C95))</f>
        <v>INPUT||PT=C:95||VAL=</v>
      </c>
      <c r="W50" s="351"/>
      <c r="X50" s="351"/>
      <c r="Y50" s="351"/>
      <c r="Z50" s="351"/>
      <c r="AA50" s="351"/>
      <c r="AB50" s="351"/>
      <c r="AC50" s="351" t="str">
        <f>IF(AND('BVR2'!C96="",'BVR2'!D96=""),"",IF('BVR2'!D96="",TRIM('BVR2'!C96),TRIM('BVR2'!C96&amp;" / "&amp;'BVR2'!D96)))</f>
        <v>INPUT||pt=C:96||val= / INPUT||pt=D:96||val=</v>
      </c>
      <c r="AD50" s="351"/>
      <c r="AE50" s="351"/>
      <c r="AF50" s="351"/>
      <c r="AG50" s="351"/>
      <c r="AH50" s="351"/>
      <c r="AJ50" s="3"/>
      <c r="AR50" s="13"/>
    </row>
    <row r="51" spans="1:44" ht="17.25" customHeight="1" x14ac:dyDescent="0.2">
      <c r="A51" s="331"/>
      <c r="B51" s="331"/>
      <c r="C51" s="349"/>
      <c r="D51" s="349"/>
      <c r="E51" s="349"/>
      <c r="F51" s="349"/>
      <c r="G51" s="349"/>
      <c r="H51" s="349"/>
      <c r="I51" s="349"/>
      <c r="J51" s="348" t="str">
        <f>TRIM(UPPER('BVR2'!C97))</f>
        <v>INPUT||PT=C:97||VAL=</v>
      </c>
      <c r="K51" s="348"/>
      <c r="L51" s="348"/>
      <c r="M51" s="348"/>
      <c r="N51" s="348"/>
      <c r="O51" s="348"/>
      <c r="P51" s="348"/>
      <c r="Q51" s="348"/>
      <c r="R51" s="348"/>
      <c r="S51" s="348"/>
      <c r="T51" s="348"/>
      <c r="U51" s="348"/>
      <c r="V51" s="348" t="str">
        <f>TRIM(UPPER('BVR2'!C98))</f>
        <v>INPUT||PT=C:98||VAL=</v>
      </c>
      <c r="W51" s="348"/>
      <c r="X51" s="348"/>
      <c r="Y51" s="348"/>
      <c r="Z51" s="348"/>
      <c r="AA51" s="348"/>
      <c r="AB51" s="348"/>
      <c r="AC51" s="348" t="str">
        <f>IF(AND('BVR2'!C99="",'BVR2'!D99=""),"",IF('BVR2'!D99="",TRIM('BVR2'!C99),TRIM('BVR2'!C99&amp;" / "&amp;'BVR2'!D99)))</f>
        <v>INPUT||pt=C:99||val= / INPUT||pt=D:99||val=</v>
      </c>
      <c r="AD51" s="348"/>
      <c r="AE51" s="348"/>
      <c r="AF51" s="348"/>
      <c r="AG51" s="348"/>
      <c r="AH51" s="348"/>
      <c r="AJ51" s="3"/>
    </row>
    <row r="52" spans="1:44" ht="3.95" customHeight="1" x14ac:dyDescent="0.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18"/>
      <c r="Z52" s="318"/>
      <c r="AA52" s="318"/>
      <c r="AB52" s="318"/>
      <c r="AC52" s="318"/>
      <c r="AD52" s="318"/>
      <c r="AE52" s="318"/>
      <c r="AF52" s="318"/>
      <c r="AG52" s="318"/>
      <c r="AH52" s="318"/>
      <c r="AJ52" s="3"/>
    </row>
    <row r="53" spans="1:44" ht="18.75" x14ac:dyDescent="0.4">
      <c r="A53" s="4" t="s">
        <v>56</v>
      </c>
      <c r="B53" s="342" t="s">
        <v>57</v>
      </c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42"/>
      <c r="Z53" s="342"/>
      <c r="AA53" s="342"/>
      <c r="AB53" s="342"/>
      <c r="AC53" s="342"/>
      <c r="AD53" s="342"/>
      <c r="AE53" s="342"/>
      <c r="AF53" s="342"/>
      <c r="AG53" s="342"/>
      <c r="AH53" s="342"/>
      <c r="AI53" s="3"/>
      <c r="AJ53" s="3"/>
      <c r="AK53" s="3"/>
      <c r="AL53" s="3"/>
    </row>
    <row r="54" spans="1:44" ht="3.95" customHeight="1" x14ac:dyDescent="0.2">
      <c r="A54" s="318"/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18"/>
      <c r="Y54" s="318"/>
      <c r="Z54" s="318"/>
      <c r="AA54" s="318"/>
      <c r="AB54" s="318"/>
      <c r="AC54" s="318"/>
      <c r="AD54" s="318"/>
      <c r="AE54" s="318"/>
      <c r="AF54" s="318"/>
      <c r="AG54" s="318"/>
      <c r="AH54" s="318"/>
    </row>
    <row r="55" spans="1:44" ht="16.5" customHeight="1" x14ac:dyDescent="0.2">
      <c r="B55" s="335" t="s">
        <v>58</v>
      </c>
      <c r="C55" s="335"/>
      <c r="D55" s="335"/>
      <c r="E55" s="335"/>
      <c r="F55" s="335"/>
      <c r="G55" s="8" t="str">
        <f>IF('BVR2'!D114="Owned","√","")</f>
        <v/>
      </c>
      <c r="H55" s="336" t="s">
        <v>59</v>
      </c>
      <c r="I55" s="336"/>
      <c r="J55" s="336"/>
      <c r="K55" s="336"/>
      <c r="L55" s="8" t="str">
        <f>IF('BVR2'!D114="Rented","√","")</f>
        <v/>
      </c>
      <c r="M55" s="336" t="s">
        <v>60</v>
      </c>
      <c r="N55" s="336"/>
      <c r="O55" s="336"/>
      <c r="P55" s="336"/>
      <c r="Q55" s="8" t="str">
        <f>IF('BVR2'!D114="Leased","√","")</f>
        <v/>
      </c>
      <c r="R55" s="336" t="s">
        <v>61</v>
      </c>
      <c r="S55" s="336"/>
      <c r="T55" s="336"/>
      <c r="U55" s="336"/>
      <c r="V55" s="8" t="str">
        <f>IF('BVR2'!D114="Used Free","√","")</f>
        <v/>
      </c>
      <c r="W55" s="339" t="s">
        <v>33</v>
      </c>
      <c r="X55" s="339"/>
      <c r="Y55" s="339"/>
      <c r="Z55" s="324" t="str">
        <f>IF('BVR2'!D114="Used Free",'BVR2'!D114,"")</f>
        <v/>
      </c>
      <c r="AA55" s="324"/>
      <c r="AB55" s="324"/>
      <c r="AC55" s="324"/>
      <c r="AD55" s="324"/>
      <c r="AE55" s="324"/>
      <c r="AF55" s="324"/>
      <c r="AG55" s="324"/>
      <c r="AH55" s="324"/>
    </row>
    <row r="56" spans="1:44" ht="2.25" customHeight="1" x14ac:dyDescent="0.2">
      <c r="A56" s="318"/>
      <c r="B56" s="318"/>
      <c r="C56" s="318"/>
      <c r="D56" s="318"/>
      <c r="E56" s="318"/>
      <c r="F56" s="318"/>
      <c r="G56" s="318"/>
      <c r="H56" s="318"/>
      <c r="I56" s="318"/>
      <c r="J56" s="318"/>
      <c r="K56" s="318"/>
      <c r="L56" s="318"/>
      <c r="M56" s="318"/>
      <c r="N56" s="318"/>
      <c r="O56" s="318"/>
      <c r="P56" s="318"/>
      <c r="Q56" s="318"/>
      <c r="R56" s="318"/>
      <c r="S56" s="318"/>
      <c r="T56" s="318"/>
      <c r="U56" s="318"/>
      <c r="V56" s="318"/>
      <c r="W56" s="318"/>
      <c r="X56" s="318"/>
      <c r="Y56" s="318"/>
      <c r="Z56" s="318"/>
      <c r="AA56" s="318"/>
      <c r="AB56" s="318"/>
      <c r="AC56" s="318"/>
      <c r="AD56" s="318"/>
      <c r="AE56" s="318"/>
      <c r="AF56" s="318"/>
      <c r="AG56" s="318"/>
      <c r="AH56" s="318"/>
    </row>
    <row r="57" spans="1:44" ht="16.5" customHeight="1" x14ac:dyDescent="0.3">
      <c r="B57" s="344" t="s">
        <v>62</v>
      </c>
      <c r="C57" s="344"/>
      <c r="D57" s="344"/>
      <c r="E57" s="344"/>
      <c r="F57" s="324" t="str">
        <f>IF(OR('BVR2'!D114="Rented",'BVR2'!D114="Leased"),TRIM(UPPER('BVR2'!C116)),"")</f>
        <v/>
      </c>
      <c r="G57" s="324"/>
      <c r="H57" s="324"/>
      <c r="I57" s="324"/>
      <c r="J57" s="324"/>
      <c r="K57" s="324"/>
      <c r="L57" s="324"/>
      <c r="M57" s="352" t="s">
        <v>63</v>
      </c>
      <c r="N57" s="352"/>
      <c r="O57" s="352"/>
      <c r="P57" s="14" t="s">
        <v>64</v>
      </c>
      <c r="Q57" s="353" t="str">
        <f>IF(OR('BVR2'!D114="Rented",'BVR2'!D114="Leased"),TRIM('BVR2'!C115),"")</f>
        <v/>
      </c>
      <c r="R57" s="353"/>
      <c r="S57" s="353"/>
      <c r="T57" s="354" t="s">
        <v>65</v>
      </c>
      <c r="U57" s="354"/>
      <c r="V57" s="9" t="str">
        <f>IF('BVR2'!C117="Prompt","√","")</f>
        <v/>
      </c>
      <c r="W57" s="355" t="s">
        <v>66</v>
      </c>
      <c r="X57" s="355"/>
      <c r="Y57" s="355"/>
      <c r="Z57" s="8" t="str">
        <f>IF('BVR2'!C117="Delayed","√","")</f>
        <v/>
      </c>
      <c r="AA57" s="356" t="s">
        <v>67</v>
      </c>
      <c r="AB57" s="356"/>
      <c r="AC57" s="356"/>
      <c r="AD57" s="324" t="str">
        <f>TRIM('BVR2'!E117)</f>
        <v>INPUT||pt=D:117||val=</v>
      </c>
      <c r="AE57" s="324"/>
      <c r="AF57" s="357" t="s">
        <v>68</v>
      </c>
      <c r="AG57" s="357"/>
      <c r="AH57" s="357"/>
      <c r="AJ57" s="15"/>
    </row>
    <row r="58" spans="1:44" ht="3.95" customHeight="1" x14ac:dyDescent="0.2">
      <c r="A58" s="318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18"/>
      <c r="N58" s="318"/>
      <c r="O58" s="318"/>
      <c r="P58" s="318"/>
      <c r="Q58" s="318"/>
      <c r="R58" s="318"/>
      <c r="S58" s="318"/>
      <c r="T58" s="318"/>
      <c r="U58" s="318"/>
      <c r="V58" s="318"/>
      <c r="W58" s="318"/>
      <c r="X58" s="318"/>
      <c r="Y58" s="318"/>
      <c r="Z58" s="318"/>
      <c r="AA58" s="318"/>
      <c r="AB58" s="318"/>
      <c r="AC58" s="318"/>
      <c r="AD58" s="318"/>
      <c r="AE58" s="318"/>
      <c r="AF58" s="318"/>
      <c r="AG58" s="318"/>
      <c r="AH58" s="318"/>
    </row>
    <row r="59" spans="1:44" ht="16.5" customHeight="1" x14ac:dyDescent="0.2">
      <c r="B59" s="335" t="s">
        <v>69</v>
      </c>
      <c r="C59" s="335"/>
      <c r="D59" s="335"/>
      <c r="E59" s="335"/>
      <c r="F59" s="335"/>
      <c r="G59" s="335"/>
      <c r="H59" s="8" t="str">
        <f>IF('BVR2'!F112="Residential","√","")</f>
        <v/>
      </c>
      <c r="I59" s="336" t="s">
        <v>70</v>
      </c>
      <c r="J59" s="336"/>
      <c r="K59" s="336"/>
      <c r="L59" s="336"/>
      <c r="M59" s="8" t="str">
        <f>IF('BVR2'!F112="Commercial","√","")</f>
        <v/>
      </c>
      <c r="N59" s="336" t="s">
        <v>71</v>
      </c>
      <c r="O59" s="336"/>
      <c r="P59" s="336"/>
      <c r="Q59" s="336"/>
      <c r="R59" s="8" t="str">
        <f>IF('BVR2'!F112="Industrial","√","")</f>
        <v/>
      </c>
      <c r="S59" s="336" t="s">
        <v>72</v>
      </c>
      <c r="T59" s="336"/>
      <c r="U59" s="336"/>
      <c r="V59" s="336"/>
      <c r="W59" s="336"/>
      <c r="X59" s="8" t="str">
        <f>IF('BVR2'!F112="Agricultural","√","")</f>
        <v/>
      </c>
      <c r="Y59" s="339" t="s">
        <v>33</v>
      </c>
      <c r="Z59" s="339"/>
      <c r="AA59" s="339"/>
      <c r="AB59" s="347" t="str">
        <f>IF('BVR2'!F112="Agricultural",TRIM(UPPER('BVR2'!F112)),"")</f>
        <v/>
      </c>
      <c r="AC59" s="347"/>
      <c r="AD59" s="347"/>
      <c r="AE59" s="347"/>
      <c r="AF59" s="347"/>
      <c r="AG59" s="347"/>
      <c r="AH59" s="347"/>
    </row>
    <row r="60" spans="1:44" ht="3.95" customHeight="1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8"/>
      <c r="AG60" s="318"/>
      <c r="AH60" s="318"/>
    </row>
    <row r="61" spans="1:44" ht="16.5" customHeight="1" x14ac:dyDescent="0.2">
      <c r="B61" s="335" t="s">
        <v>73</v>
      </c>
      <c r="C61" s="335"/>
      <c r="D61" s="335"/>
      <c r="E61" s="335"/>
      <c r="F61" s="335"/>
      <c r="G61" s="335"/>
      <c r="H61" s="8" t="str">
        <f>IF('BVR2'!C113="Good","√","")</f>
        <v/>
      </c>
      <c r="I61" s="336" t="s">
        <v>74</v>
      </c>
      <c r="J61" s="336"/>
      <c r="K61" s="336"/>
      <c r="L61" s="336"/>
      <c r="M61" s="8" t="str">
        <f>IF('BVR2'!C113="Fair","√","")</f>
        <v/>
      </c>
      <c r="N61" s="336" t="s">
        <v>75</v>
      </c>
      <c r="O61" s="336"/>
      <c r="P61" s="336"/>
      <c r="Q61" s="336"/>
      <c r="R61" s="9" t="str">
        <f>IF('BVR2'!C113="Poor","√","")</f>
        <v/>
      </c>
      <c r="S61" s="336" t="s">
        <v>76</v>
      </c>
      <c r="T61" s="336"/>
      <c r="U61" s="336"/>
      <c r="V61" s="336"/>
      <c r="W61" s="336"/>
      <c r="X61" s="8"/>
      <c r="Y61" s="339" t="s">
        <v>33</v>
      </c>
      <c r="Z61" s="339"/>
      <c r="AA61" s="339"/>
      <c r="AB61" s="324"/>
      <c r="AC61" s="324"/>
      <c r="AD61" s="324"/>
      <c r="AE61" s="324"/>
      <c r="AF61" s="324"/>
      <c r="AG61" s="324"/>
      <c r="AH61" s="324"/>
    </row>
    <row r="62" spans="1:44" ht="2.25" customHeight="1" x14ac:dyDescent="0.2">
      <c r="A62" s="318"/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18"/>
      <c r="Y62" s="318"/>
      <c r="Z62" s="318"/>
      <c r="AA62" s="318"/>
      <c r="AB62" s="318"/>
      <c r="AC62" s="318"/>
      <c r="AD62" s="318"/>
      <c r="AE62" s="318"/>
      <c r="AF62" s="318"/>
      <c r="AG62" s="318"/>
      <c r="AH62" s="318"/>
    </row>
    <row r="63" spans="1:44" ht="16.5" customHeight="1" x14ac:dyDescent="0.2">
      <c r="B63" s="344" t="s">
        <v>77</v>
      </c>
      <c r="C63" s="344"/>
      <c r="D63" s="344"/>
      <c r="E63" s="344"/>
      <c r="F63" s="344"/>
      <c r="G63" s="344"/>
      <c r="H63" s="344"/>
      <c r="I63" s="324" t="str">
        <f>TRIM(UPPER('BVR2'!C110))</f>
        <v>INPUT||PT=C:110||VAL=</v>
      </c>
      <c r="J63" s="324"/>
      <c r="K63" s="324"/>
      <c r="L63" s="324"/>
      <c r="M63" s="324"/>
      <c r="N63" s="324"/>
      <c r="O63" s="324"/>
      <c r="P63" s="324"/>
      <c r="Q63" s="324"/>
      <c r="R63" s="324"/>
      <c r="S63" s="324"/>
      <c r="T63" s="324"/>
      <c r="U63" s="324"/>
      <c r="V63" s="324"/>
      <c r="W63" s="324"/>
      <c r="X63" s="324"/>
      <c r="Y63" s="324"/>
      <c r="Z63" s="324"/>
      <c r="AA63" s="324"/>
      <c r="AB63" s="324"/>
      <c r="AC63" s="324"/>
      <c r="AD63" s="324"/>
      <c r="AE63" s="324"/>
      <c r="AF63" s="324"/>
      <c r="AG63" s="324"/>
      <c r="AH63" s="324"/>
    </row>
    <row r="64" spans="1:44" ht="3.95" customHeight="1" x14ac:dyDescent="0.2">
      <c r="A64" s="318"/>
      <c r="B64" s="318"/>
      <c r="C64" s="318"/>
      <c r="D64" s="318"/>
      <c r="E64" s="318"/>
      <c r="F64" s="318"/>
      <c r="G64" s="318"/>
      <c r="H64" s="318"/>
      <c r="I64" s="318"/>
      <c r="J64" s="318"/>
      <c r="K64" s="318"/>
      <c r="L64" s="318"/>
      <c r="M64" s="318"/>
      <c r="N64" s="318"/>
      <c r="O64" s="318"/>
      <c r="P64" s="318"/>
      <c r="Q64" s="318"/>
      <c r="R64" s="318"/>
      <c r="S64" s="318"/>
      <c r="T64" s="318"/>
      <c r="U64" s="318"/>
      <c r="V64" s="318"/>
      <c r="W64" s="318"/>
      <c r="X64" s="318"/>
      <c r="Y64" s="318"/>
      <c r="Z64" s="318"/>
      <c r="AA64" s="318"/>
      <c r="AB64" s="318"/>
      <c r="AC64" s="318"/>
      <c r="AD64" s="318"/>
      <c r="AE64" s="318"/>
      <c r="AF64" s="318"/>
      <c r="AG64" s="318"/>
      <c r="AH64" s="318"/>
    </row>
    <row r="65" spans="1:54" ht="16.5" customHeight="1" x14ac:dyDescent="0.2">
      <c r="B65" s="345" t="s">
        <v>78</v>
      </c>
      <c r="C65" s="345"/>
      <c r="D65" s="345"/>
      <c r="E65" s="345"/>
      <c r="F65" s="345"/>
      <c r="G65" s="345"/>
      <c r="H65" s="16" t="str">
        <f>IF('BVR2'!B123="Yes","√","")</f>
        <v/>
      </c>
      <c r="I65" s="346" t="s">
        <v>79</v>
      </c>
      <c r="J65" s="346"/>
      <c r="K65" s="346"/>
      <c r="L65" s="8" t="str">
        <f>IF('BVR2'!B124="Yes","√","")</f>
        <v/>
      </c>
      <c r="M65" s="346" t="s">
        <v>80</v>
      </c>
      <c r="N65" s="346"/>
      <c r="O65" s="346"/>
      <c r="P65" s="346"/>
      <c r="Q65" s="346"/>
      <c r="R65" s="16" t="str">
        <f>IF('BVR2'!F123="Yes","√","")</f>
        <v/>
      </c>
      <c r="S65" s="336" t="s">
        <v>81</v>
      </c>
      <c r="T65" s="336"/>
      <c r="U65" s="336"/>
      <c r="V65" s="336"/>
      <c r="W65" s="336"/>
      <c r="X65" s="9" t="str">
        <f>IF('BVR2'!F124="Yes","√","")</f>
        <v/>
      </c>
      <c r="Y65" s="339" t="s">
        <v>82</v>
      </c>
      <c r="Z65" s="339"/>
      <c r="AA65" s="339"/>
      <c r="AB65" s="339"/>
      <c r="AC65" s="324"/>
      <c r="AD65" s="324"/>
      <c r="AE65" s="324"/>
      <c r="AF65" s="324"/>
      <c r="AG65" s="324"/>
      <c r="AH65" s="324"/>
    </row>
    <row r="66" spans="1:54" ht="3.95" customHeight="1" x14ac:dyDescent="0.2">
      <c r="A66" s="318"/>
      <c r="B66" s="318"/>
      <c r="C66" s="318"/>
      <c r="D66" s="318"/>
      <c r="E66" s="318"/>
      <c r="F66" s="318"/>
      <c r="G66" s="318"/>
      <c r="H66" s="318"/>
      <c r="I66" s="318"/>
      <c r="J66" s="318"/>
      <c r="K66" s="318"/>
      <c r="L66" s="318"/>
      <c r="M66" s="318"/>
      <c r="N66" s="318"/>
      <c r="O66" s="318"/>
      <c r="P66" s="318"/>
      <c r="Q66" s="318"/>
      <c r="R66" s="318"/>
      <c r="S66" s="318"/>
      <c r="T66" s="318"/>
      <c r="U66" s="318"/>
      <c r="V66" s="318"/>
      <c r="W66" s="318"/>
      <c r="X66" s="318"/>
      <c r="Y66" s="318"/>
      <c r="Z66" s="318"/>
      <c r="AA66" s="318"/>
      <c r="AB66" s="318"/>
      <c r="AC66" s="318"/>
      <c r="AD66" s="318"/>
      <c r="AE66" s="318"/>
      <c r="AF66" s="318"/>
      <c r="AG66" s="318"/>
      <c r="AH66" s="318"/>
    </row>
    <row r="67" spans="1:54" ht="16.5" customHeight="1" x14ac:dyDescent="0.2">
      <c r="B67" s="335" t="s">
        <v>83</v>
      </c>
      <c r="C67" s="335"/>
      <c r="D67" s="335"/>
      <c r="E67" s="335"/>
      <c r="F67" s="335"/>
      <c r="G67" s="335"/>
      <c r="H67" s="8" t="str">
        <f>IF('BVR2'!B126="Yes","√","")</f>
        <v/>
      </c>
      <c r="I67" s="336" t="s">
        <v>84</v>
      </c>
      <c r="J67" s="336"/>
      <c r="K67" s="336"/>
      <c r="L67" s="8" t="str">
        <f>IF('BVR2'!F126="Yes","√","")</f>
        <v/>
      </c>
      <c r="M67" s="336" t="s">
        <v>85</v>
      </c>
      <c r="N67" s="336"/>
      <c r="O67" s="336"/>
      <c r="P67" s="336"/>
      <c r="Q67" s="336"/>
      <c r="R67" s="8" t="str">
        <f>IF('BVR2'!F127="Yes","√","")</f>
        <v/>
      </c>
      <c r="S67" s="336" t="s">
        <v>86</v>
      </c>
      <c r="T67" s="336"/>
      <c r="U67" s="336"/>
      <c r="V67" s="336"/>
      <c r="W67" s="336"/>
      <c r="X67" s="8" t="str">
        <f>IF('BVR2'!C129&gt;0,TRIM(UPPER('BVR2'!C129)),"")</f>
        <v>INPUT||PT=C:129||VAL=</v>
      </c>
      <c r="Y67" s="339" t="s">
        <v>33</v>
      </c>
      <c r="Z67" s="339"/>
      <c r="AA67" s="339"/>
      <c r="AB67" s="343"/>
      <c r="AC67" s="343"/>
      <c r="AD67" s="343"/>
      <c r="AE67" s="343"/>
      <c r="AF67" s="343"/>
      <c r="AG67" s="343"/>
      <c r="AH67" s="343"/>
      <c r="AK67" s="318"/>
      <c r="AL67" s="318"/>
      <c r="AM67" s="318"/>
      <c r="AN67" s="318"/>
      <c r="AO67" s="318"/>
      <c r="AP67" s="318"/>
      <c r="AQ67" s="318"/>
      <c r="AR67" s="318"/>
      <c r="AS67" s="318"/>
      <c r="AT67" s="318"/>
      <c r="AU67" s="318"/>
    </row>
    <row r="68" spans="1:54" ht="3.95" customHeight="1" x14ac:dyDescent="0.2">
      <c r="A68" s="318"/>
      <c r="B68" s="318"/>
      <c r="C68" s="318"/>
      <c r="D68" s="318"/>
      <c r="E68" s="318"/>
      <c r="F68" s="318"/>
      <c r="G68" s="318"/>
      <c r="H68" s="318"/>
      <c r="I68" s="318"/>
      <c r="J68" s="318"/>
      <c r="K68" s="318"/>
      <c r="L68" s="318"/>
      <c r="M68" s="318"/>
      <c r="N68" s="318"/>
      <c r="O68" s="318"/>
      <c r="P68" s="318"/>
      <c r="Q68" s="318"/>
      <c r="R68" s="318"/>
      <c r="S68" s="318"/>
      <c r="T68" s="318"/>
      <c r="U68" s="318"/>
      <c r="V68" s="318"/>
      <c r="W68" s="318"/>
      <c r="X68" s="318"/>
      <c r="Y68" s="318"/>
      <c r="Z68" s="318"/>
      <c r="AA68" s="318"/>
      <c r="AB68" s="318"/>
      <c r="AC68" s="318"/>
      <c r="AD68" s="318"/>
      <c r="AE68" s="318"/>
      <c r="AF68" s="318"/>
      <c r="AG68" s="318"/>
      <c r="AH68" s="318"/>
      <c r="AK68" s="318"/>
      <c r="AL68" s="318"/>
      <c r="AM68" s="318"/>
      <c r="AN68" s="318"/>
      <c r="AO68" s="318"/>
      <c r="AP68" s="318"/>
      <c r="AQ68" s="318"/>
      <c r="AR68" s="318"/>
      <c r="AS68" s="318"/>
      <c r="AT68" s="318"/>
      <c r="AU68" s="318"/>
    </row>
    <row r="69" spans="1:54" ht="16.5" customHeight="1" x14ac:dyDescent="0.2">
      <c r="A69" s="331"/>
      <c r="B69" s="331"/>
      <c r="C69" s="331"/>
      <c r="D69" s="331"/>
      <c r="E69" s="331"/>
      <c r="F69" s="331"/>
      <c r="G69" s="331"/>
      <c r="H69" s="8" t="str">
        <f>IF('BVR2'!B127="Yes","√","")</f>
        <v/>
      </c>
      <c r="I69" s="336" t="s">
        <v>87</v>
      </c>
      <c r="J69" s="336"/>
      <c r="K69" s="336"/>
      <c r="L69" s="8" t="str">
        <f>IF('BVR2'!B128="Yes","√","")</f>
        <v/>
      </c>
      <c r="M69" s="336" t="s">
        <v>88</v>
      </c>
      <c r="N69" s="336"/>
      <c r="O69" s="336"/>
      <c r="P69" s="336"/>
      <c r="Q69" s="336"/>
      <c r="R69" s="8" t="str">
        <f>IF('BVR2'!F128="Yes","√","")</f>
        <v/>
      </c>
      <c r="S69" s="336" t="s">
        <v>89</v>
      </c>
      <c r="T69" s="336"/>
      <c r="U69" s="336"/>
      <c r="V69" s="336"/>
      <c r="W69" s="336"/>
      <c r="X69" s="8"/>
      <c r="Y69" s="339" t="s">
        <v>33</v>
      </c>
      <c r="Z69" s="339"/>
      <c r="AA69" s="339"/>
      <c r="AB69" s="343"/>
      <c r="AC69" s="343"/>
      <c r="AD69" s="343"/>
      <c r="AE69" s="343"/>
      <c r="AF69" s="343"/>
      <c r="AG69" s="343"/>
      <c r="AH69" s="343"/>
      <c r="AK69" s="318"/>
      <c r="AL69" s="318"/>
      <c r="AM69" s="318"/>
      <c r="AN69" s="318"/>
      <c r="AO69" s="318"/>
      <c r="AP69" s="318"/>
      <c r="AQ69" s="318"/>
      <c r="AR69" s="318"/>
      <c r="AS69" s="318"/>
      <c r="AT69" s="318"/>
      <c r="AU69" s="318"/>
    </row>
    <row r="70" spans="1:54" ht="3.95" customHeight="1" x14ac:dyDescent="0.2">
      <c r="A70" s="318"/>
      <c r="B70" s="318"/>
      <c r="C70" s="318"/>
      <c r="D70" s="318"/>
      <c r="E70" s="318"/>
      <c r="F70" s="318"/>
      <c r="G70" s="318"/>
      <c r="H70" s="318"/>
      <c r="I70" s="318"/>
      <c r="J70" s="318"/>
      <c r="K70" s="318"/>
      <c r="L70" s="318"/>
      <c r="M70" s="318"/>
      <c r="N70" s="318"/>
      <c r="O70" s="318"/>
      <c r="P70" s="318"/>
      <c r="Q70" s="318"/>
      <c r="R70" s="318"/>
      <c r="S70" s="318"/>
      <c r="T70" s="318"/>
      <c r="U70" s="318"/>
      <c r="V70" s="318"/>
      <c r="W70" s="318"/>
      <c r="X70" s="318"/>
      <c r="Y70" s="318"/>
      <c r="Z70" s="318"/>
      <c r="AA70" s="318"/>
      <c r="AB70" s="318"/>
      <c r="AC70" s="318"/>
      <c r="AD70" s="318"/>
      <c r="AE70" s="318"/>
      <c r="AF70" s="318"/>
      <c r="AG70" s="318"/>
      <c r="AH70" s="318"/>
    </row>
    <row r="71" spans="1:54" ht="18.75" x14ac:dyDescent="0.4">
      <c r="A71" s="4" t="s">
        <v>90</v>
      </c>
      <c r="B71" s="342" t="s">
        <v>91</v>
      </c>
      <c r="C71" s="342"/>
      <c r="D71" s="342"/>
      <c r="E71" s="342"/>
      <c r="F71" s="342"/>
      <c r="G71" s="342"/>
      <c r="H71" s="342"/>
      <c r="I71" s="342"/>
      <c r="J71" s="342"/>
      <c r="K71" s="342"/>
      <c r="L71" s="342"/>
      <c r="M71" s="342"/>
      <c r="N71" s="342"/>
      <c r="O71" s="342"/>
      <c r="P71" s="342"/>
      <c r="Q71" s="342"/>
      <c r="R71" s="342"/>
      <c r="S71" s="342"/>
      <c r="T71" s="342"/>
      <c r="U71" s="342"/>
      <c r="V71" s="342"/>
      <c r="W71" s="342"/>
      <c r="X71" s="342"/>
      <c r="Y71" s="342"/>
      <c r="Z71" s="342"/>
      <c r="AA71" s="342"/>
      <c r="AB71" s="342"/>
      <c r="AC71" s="342"/>
      <c r="AD71" s="342"/>
      <c r="AE71" s="342"/>
      <c r="AF71" s="342"/>
      <c r="AG71" s="342"/>
      <c r="AH71" s="342"/>
      <c r="AK71" s="3"/>
      <c r="AL71" s="3"/>
    </row>
    <row r="72" spans="1:54" ht="3.95" customHeight="1" x14ac:dyDescent="0.2">
      <c r="A72" s="318"/>
      <c r="B72" s="318"/>
      <c r="C72" s="318"/>
      <c r="D72" s="318"/>
      <c r="E72" s="318"/>
      <c r="F72" s="318"/>
      <c r="G72" s="318"/>
      <c r="H72" s="318"/>
      <c r="I72" s="318"/>
      <c r="J72" s="318"/>
      <c r="K72" s="318"/>
      <c r="L72" s="318"/>
      <c r="M72" s="318"/>
      <c r="N72" s="318"/>
      <c r="O72" s="318"/>
      <c r="P72" s="318"/>
      <c r="Q72" s="318"/>
      <c r="R72" s="318"/>
      <c r="S72" s="318"/>
      <c r="T72" s="318"/>
      <c r="U72" s="318"/>
      <c r="V72" s="318"/>
      <c r="W72" s="318"/>
      <c r="X72" s="318"/>
      <c r="Y72" s="318"/>
      <c r="Z72" s="318"/>
      <c r="AA72" s="318"/>
      <c r="AB72" s="318"/>
      <c r="AC72" s="318"/>
      <c r="AD72" s="318"/>
      <c r="AE72" s="318"/>
      <c r="AF72" s="318"/>
      <c r="AG72" s="318"/>
      <c r="AH72" s="318"/>
    </row>
    <row r="73" spans="1:54" x14ac:dyDescent="0.2">
      <c r="A73" s="318"/>
      <c r="B73" s="318"/>
      <c r="C73" s="318"/>
      <c r="D73" s="335" t="s">
        <v>92</v>
      </c>
      <c r="E73" s="335"/>
      <c r="F73" s="335"/>
      <c r="G73" s="335"/>
      <c r="H73" s="335"/>
      <c r="I73" s="335"/>
      <c r="J73" s="335"/>
      <c r="K73" s="335"/>
      <c r="L73" s="8" t="str">
        <f>IF('BVR2'!C148="Brisk","√","")</f>
        <v/>
      </c>
      <c r="M73" s="336" t="s">
        <v>93</v>
      </c>
      <c r="N73" s="336"/>
      <c r="O73" s="336"/>
      <c r="P73" s="336"/>
      <c r="Q73" s="336"/>
      <c r="R73" s="8" t="str">
        <f>IF('BVR2'!C148="Fair","√","")</f>
        <v/>
      </c>
      <c r="S73" s="336" t="s">
        <v>75</v>
      </c>
      <c r="T73" s="336"/>
      <c r="U73" s="336"/>
      <c r="V73" s="336"/>
      <c r="W73" s="336"/>
      <c r="X73" s="8" t="str">
        <f>IF('BVR2'!C148="No Activity","√","")</f>
        <v/>
      </c>
      <c r="Y73" s="336" t="s">
        <v>94</v>
      </c>
      <c r="Z73" s="336"/>
      <c r="AA73" s="336"/>
      <c r="AB73" s="336"/>
      <c r="AC73" s="336"/>
      <c r="AD73" s="336"/>
      <c r="AE73" s="8" t="str">
        <f>IF('BVR2'!C148="Unseen","√","")</f>
        <v/>
      </c>
      <c r="AF73" s="339" t="s">
        <v>95</v>
      </c>
      <c r="AG73" s="339"/>
      <c r="AH73" s="339"/>
    </row>
    <row r="74" spans="1:54" ht="3.95" customHeight="1" x14ac:dyDescent="0.2">
      <c r="A74" s="318"/>
      <c r="B74" s="318"/>
      <c r="C74" s="318"/>
      <c r="D74" s="318"/>
      <c r="E74" s="318"/>
      <c r="F74" s="318"/>
      <c r="G74" s="318"/>
      <c r="H74" s="318"/>
      <c r="I74" s="318"/>
      <c r="J74" s="318"/>
      <c r="K74" s="318"/>
      <c r="L74" s="318"/>
      <c r="M74" s="318"/>
      <c r="N74" s="318"/>
      <c r="O74" s="318"/>
      <c r="P74" s="318"/>
      <c r="Q74" s="318"/>
      <c r="R74" s="318"/>
      <c r="S74" s="318"/>
      <c r="T74" s="318"/>
      <c r="U74" s="318"/>
      <c r="V74" s="318"/>
      <c r="W74" s="318"/>
      <c r="X74" s="318"/>
      <c r="Y74" s="318"/>
      <c r="Z74" s="318"/>
      <c r="AA74" s="318"/>
      <c r="AB74" s="318"/>
      <c r="AC74" s="318"/>
      <c r="AD74" s="318"/>
      <c r="AE74" s="318"/>
      <c r="AF74" s="318"/>
      <c r="AG74" s="318"/>
      <c r="AH74" s="318"/>
    </row>
    <row r="75" spans="1:54" x14ac:dyDescent="0.2">
      <c r="A75" s="318"/>
      <c r="B75" s="318"/>
      <c r="C75" s="318"/>
      <c r="D75" s="335" t="s">
        <v>69</v>
      </c>
      <c r="E75" s="335"/>
      <c r="F75" s="335"/>
      <c r="G75" s="335"/>
      <c r="H75" s="335"/>
      <c r="I75" s="335"/>
      <c r="J75" s="335"/>
      <c r="K75" s="335"/>
      <c r="L75" s="8" t="str">
        <f>IF('BVR2'!C149="Good","√","")</f>
        <v/>
      </c>
      <c r="M75" s="336" t="s">
        <v>74</v>
      </c>
      <c r="N75" s="336"/>
      <c r="O75" s="336"/>
      <c r="P75" s="336"/>
      <c r="Q75" s="336"/>
      <c r="R75" s="8" t="str">
        <f>IF('BVR2'!C149="Fair","√","")</f>
        <v/>
      </c>
      <c r="S75" s="336" t="s">
        <v>75</v>
      </c>
      <c r="T75" s="336"/>
      <c r="U75" s="336"/>
      <c r="V75" s="336"/>
      <c r="W75" s="336"/>
      <c r="X75" s="8" t="str">
        <f>IF('BVR2'!C149="Poor","√","")</f>
        <v/>
      </c>
      <c r="Y75" s="339" t="s">
        <v>76</v>
      </c>
      <c r="Z75" s="339"/>
      <c r="AA75" s="339"/>
      <c r="AB75" s="339"/>
      <c r="AC75" s="339"/>
      <c r="AD75" s="339"/>
      <c r="AE75" s="339"/>
      <c r="AF75" s="339"/>
      <c r="AG75" s="339"/>
      <c r="AH75" s="339"/>
    </row>
    <row r="76" spans="1:54" ht="3.95" customHeight="1" x14ac:dyDescent="0.2">
      <c r="A76" s="318"/>
      <c r="B76" s="318"/>
      <c r="C76" s="318"/>
      <c r="D76" s="318"/>
      <c r="E76" s="318"/>
      <c r="F76" s="318"/>
      <c r="G76" s="318"/>
      <c r="H76" s="318"/>
      <c r="I76" s="318"/>
      <c r="J76" s="318"/>
      <c r="K76" s="318"/>
      <c r="L76" s="318"/>
      <c r="M76" s="318"/>
      <c r="N76" s="318"/>
      <c r="O76" s="318"/>
      <c r="P76" s="318"/>
      <c r="Q76" s="318"/>
      <c r="R76" s="318"/>
      <c r="S76" s="318"/>
      <c r="T76" s="318"/>
      <c r="U76" s="318"/>
      <c r="V76" s="318"/>
      <c r="W76" s="318"/>
      <c r="X76" s="318"/>
      <c r="Y76" s="318"/>
      <c r="Z76" s="318"/>
      <c r="AA76" s="318"/>
      <c r="AB76" s="318"/>
      <c r="AC76" s="318"/>
      <c r="AD76" s="318"/>
      <c r="AE76" s="318"/>
      <c r="AF76" s="318"/>
      <c r="AG76" s="318"/>
      <c r="AH76" s="318"/>
    </row>
    <row r="77" spans="1:54" x14ac:dyDescent="0.2">
      <c r="A77" s="318"/>
      <c r="B77" s="318"/>
      <c r="C77" s="318"/>
      <c r="D77" s="335" t="str">
        <f>IF(J30="√","PRODUCT:",IF(P30="√","PRODUCT:",IF(AA30="√","PRODUCT:",IF(U30="√","PRODUCT:N/A","PRODUCT:N/S"))))</f>
        <v>PRODUCT:N/S</v>
      </c>
      <c r="E77" s="335"/>
      <c r="F77" s="335"/>
      <c r="G77" s="335"/>
      <c r="H77" s="335"/>
      <c r="I77" s="335"/>
      <c r="J77" s="335"/>
      <c r="K77" s="335"/>
      <c r="L77" s="8" t="str">
        <f>IF('BVR2'!C150="Saleable","√","")</f>
        <v/>
      </c>
      <c r="M77" s="336" t="s">
        <v>96</v>
      </c>
      <c r="N77" s="336"/>
      <c r="O77" s="336"/>
      <c r="P77" s="336"/>
      <c r="Q77" s="336"/>
      <c r="R77" s="8" t="str">
        <f>IF('BVR2'!C150="Fair","√","")</f>
        <v/>
      </c>
      <c r="S77" s="336" t="s">
        <v>75</v>
      </c>
      <c r="T77" s="336"/>
      <c r="U77" s="336"/>
      <c r="V77" s="336"/>
      <c r="W77" s="336"/>
      <c r="X77" s="8" t="str">
        <f>IF('BVR2'!C150="Slow Moving","√","")</f>
        <v/>
      </c>
      <c r="Y77" s="339" t="s">
        <v>97</v>
      </c>
      <c r="Z77" s="339"/>
      <c r="AA77" s="339"/>
      <c r="AB77" s="339"/>
      <c r="AC77" s="339"/>
      <c r="AD77" s="339"/>
      <c r="AE77" s="339"/>
      <c r="AF77" s="339"/>
      <c r="AG77" s="339"/>
      <c r="AH77" s="339"/>
    </row>
    <row r="78" spans="1:54" ht="3.95" customHeight="1" x14ac:dyDescent="0.2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18"/>
      <c r="N78" s="318"/>
      <c r="O78" s="318"/>
      <c r="P78" s="318"/>
      <c r="Q78" s="318"/>
      <c r="R78" s="318"/>
      <c r="S78" s="318"/>
      <c r="T78" s="318"/>
      <c r="U78" s="318"/>
      <c r="V78" s="318"/>
      <c r="W78" s="318"/>
      <c r="X78" s="318"/>
      <c r="Y78" s="318"/>
      <c r="Z78" s="318"/>
      <c r="AA78" s="318"/>
      <c r="AB78" s="318"/>
      <c r="AC78" s="318"/>
      <c r="AD78" s="318"/>
      <c r="AE78" s="318"/>
      <c r="AF78" s="318"/>
      <c r="AG78" s="318"/>
      <c r="AH78" s="318"/>
    </row>
    <row r="79" spans="1:54" x14ac:dyDescent="0.2">
      <c r="A79" s="318"/>
      <c r="B79" s="318"/>
      <c r="C79" s="318"/>
      <c r="D79" s="335" t="str">
        <f>IF(J30="√","INVENTORY:",IF(P30="√","INVENTORY:",IF(AA30="√","INVENTORY:",IF(U30="√","INVENTORY:N/A","INVENTORY:N/S"))))</f>
        <v>INVENTORY:N/S</v>
      </c>
      <c r="E79" s="335"/>
      <c r="F79" s="335"/>
      <c r="G79" s="335"/>
      <c r="H79" s="335"/>
      <c r="I79" s="335"/>
      <c r="J79" s="335"/>
      <c r="K79" s="335"/>
      <c r="L79" s="8" t="str">
        <f>IF('BVR2'!F148="High","√","")</f>
        <v/>
      </c>
      <c r="M79" s="336" t="s">
        <v>98</v>
      </c>
      <c r="N79" s="336"/>
      <c r="O79" s="336"/>
      <c r="P79" s="336"/>
      <c r="Q79" s="336"/>
      <c r="R79" s="8" t="str">
        <f>IF('BVR2'!F148="Adequate","√","")</f>
        <v/>
      </c>
      <c r="S79" s="336" t="s">
        <v>99</v>
      </c>
      <c r="T79" s="336"/>
      <c r="U79" s="336"/>
      <c r="V79" s="336"/>
      <c r="W79" s="336"/>
      <c r="X79" s="8" t="str">
        <f>IF('BVR2'!F148="Low","√","")</f>
        <v/>
      </c>
      <c r="Y79" s="339" t="s">
        <v>100</v>
      </c>
      <c r="Z79" s="339"/>
      <c r="AA79" s="339"/>
      <c r="AB79" s="339"/>
      <c r="AC79" s="339"/>
      <c r="AD79" s="339"/>
      <c r="AE79" s="339"/>
      <c r="AF79" s="339"/>
      <c r="AG79" s="339"/>
      <c r="AH79" s="339"/>
      <c r="AS79" s="318"/>
      <c r="AT79" s="318"/>
      <c r="AU79" s="318"/>
      <c r="AV79" s="318"/>
      <c r="AW79" s="318"/>
      <c r="AX79" s="318"/>
      <c r="AY79" s="318"/>
      <c r="AZ79" s="318"/>
      <c r="BA79" s="318"/>
      <c r="BB79" s="318"/>
    </row>
    <row r="80" spans="1:54" ht="3.95" customHeight="1" x14ac:dyDescent="0.2">
      <c r="A80" s="318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8"/>
      <c r="M80" s="318"/>
      <c r="N80" s="318"/>
      <c r="O80" s="318"/>
      <c r="P80" s="318"/>
      <c r="Q80" s="318"/>
      <c r="R80" s="318"/>
      <c r="S80" s="318"/>
      <c r="T80" s="318"/>
      <c r="U80" s="318"/>
      <c r="V80" s="318"/>
      <c r="W80" s="318"/>
      <c r="X80" s="318"/>
      <c r="Y80" s="318"/>
      <c r="Z80" s="318"/>
      <c r="AA80" s="318"/>
      <c r="AB80" s="318"/>
      <c r="AC80" s="318"/>
      <c r="AD80" s="318"/>
      <c r="AE80" s="318"/>
      <c r="AF80" s="318"/>
      <c r="AG80" s="318"/>
      <c r="AH80" s="318"/>
    </row>
    <row r="81" spans="1:94" x14ac:dyDescent="0.2">
      <c r="A81" s="318"/>
      <c r="B81" s="318"/>
      <c r="C81" s="318"/>
      <c r="D81" s="335" t="s">
        <v>101</v>
      </c>
      <c r="E81" s="335"/>
      <c r="F81" s="335"/>
      <c r="G81" s="335"/>
      <c r="H81" s="335"/>
      <c r="I81" s="335"/>
      <c r="J81" s="335"/>
      <c r="K81" s="335"/>
      <c r="L81" s="8" t="str">
        <f>IF('BVR2'!F149="Competent","√","")</f>
        <v/>
      </c>
      <c r="M81" s="336" t="s">
        <v>102</v>
      </c>
      <c r="N81" s="336"/>
      <c r="O81" s="336"/>
      <c r="P81" s="336"/>
      <c r="Q81" s="336"/>
      <c r="R81" s="8" t="str">
        <f>IF('BVR2'!F149="Fair","√","")</f>
        <v/>
      </c>
      <c r="S81" s="339" t="s">
        <v>196</v>
      </c>
      <c r="T81" s="340"/>
      <c r="U81" s="340"/>
      <c r="V81" s="340"/>
      <c r="W81" s="341"/>
      <c r="X81" s="8" t="str">
        <f>IF('BVR2'!F149="Poor","√","")</f>
        <v/>
      </c>
      <c r="Y81" s="337" t="s">
        <v>76</v>
      </c>
      <c r="Z81" s="337"/>
      <c r="AA81" s="337"/>
      <c r="AB81" s="337"/>
      <c r="AC81" s="337"/>
      <c r="AD81" s="337"/>
      <c r="AE81" s="337"/>
      <c r="AF81" s="337"/>
      <c r="AG81" s="337"/>
      <c r="AH81" s="337"/>
    </row>
    <row r="82" spans="1:94" ht="3.95" customHeight="1" x14ac:dyDescent="0.2">
      <c r="A82" s="318"/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18"/>
      <c r="Y82" s="318"/>
      <c r="Z82" s="318"/>
      <c r="AA82" s="318"/>
      <c r="AB82" s="318"/>
      <c r="AC82" s="318"/>
      <c r="AD82" s="318"/>
      <c r="AE82" s="318"/>
      <c r="AF82" s="318"/>
      <c r="AG82" s="318"/>
      <c r="AH82" s="318"/>
    </row>
    <row r="83" spans="1:94" x14ac:dyDescent="0.2">
      <c r="A83" s="318"/>
      <c r="B83" s="318"/>
      <c r="C83" s="318"/>
      <c r="D83" s="335" t="s">
        <v>103</v>
      </c>
      <c r="E83" s="335"/>
      <c r="F83" s="335"/>
      <c r="G83" s="335"/>
      <c r="H83" s="335"/>
      <c r="I83" s="335"/>
      <c r="J83" s="335"/>
      <c r="K83" s="335"/>
      <c r="L83" s="8" t="str">
        <f>IF('BVR2'!F150="Good","√","")</f>
        <v/>
      </c>
      <c r="M83" s="336" t="s">
        <v>74</v>
      </c>
      <c r="N83" s="336"/>
      <c r="O83" s="336"/>
      <c r="P83" s="336"/>
      <c r="Q83" s="336"/>
      <c r="R83" s="8" t="str">
        <f>IF('BVR2'!F150="Fair","√","")</f>
        <v/>
      </c>
      <c r="S83" s="339" t="s">
        <v>197</v>
      </c>
      <c r="T83" s="340"/>
      <c r="U83" s="340"/>
      <c r="V83" s="340"/>
      <c r="W83" s="341"/>
      <c r="X83" s="8" t="str">
        <f>IF('BVR2'!F150="Poor","√","")</f>
        <v/>
      </c>
      <c r="Y83" s="337" t="s">
        <v>76</v>
      </c>
      <c r="Z83" s="337"/>
      <c r="AA83" s="337"/>
      <c r="AB83" s="337"/>
      <c r="AC83" s="337"/>
      <c r="AD83" s="337"/>
      <c r="AE83" s="337"/>
      <c r="AF83" s="337"/>
      <c r="AG83" s="337"/>
      <c r="AH83" s="337"/>
    </row>
    <row r="84" spans="1:94" ht="11.25" customHeight="1" x14ac:dyDescent="0.2">
      <c r="A84" s="318"/>
      <c r="B84" s="318"/>
      <c r="C84" s="318"/>
      <c r="D84" s="318"/>
      <c r="E84" s="318"/>
      <c r="F84" s="318"/>
      <c r="G84" s="318"/>
      <c r="H84" s="318"/>
      <c r="I84" s="318"/>
      <c r="J84" s="318"/>
      <c r="K84" s="318"/>
      <c r="L84" s="318"/>
      <c r="M84" s="318"/>
      <c r="N84" s="318"/>
      <c r="O84" s="318"/>
      <c r="P84" s="318"/>
      <c r="Q84" s="318"/>
      <c r="R84" s="318"/>
      <c r="S84" s="318"/>
      <c r="T84" s="318"/>
      <c r="U84" s="318"/>
      <c r="V84" s="318"/>
      <c r="W84" s="318"/>
      <c r="X84" s="318"/>
      <c r="Y84" s="318"/>
      <c r="Z84" s="318"/>
      <c r="AA84" s="318"/>
      <c r="AB84" s="318"/>
      <c r="AC84" s="318"/>
      <c r="AD84" s="318"/>
      <c r="AE84" s="318"/>
      <c r="AF84" s="318"/>
      <c r="AG84" s="318"/>
      <c r="AH84" s="318"/>
    </row>
    <row r="85" spans="1:94" ht="15.75" x14ac:dyDescent="0.3">
      <c r="B85" s="338" t="s">
        <v>104</v>
      </c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8"/>
      <c r="W85" s="338"/>
      <c r="X85" s="338"/>
      <c r="Y85" s="338"/>
      <c r="Z85" s="338"/>
      <c r="AA85" s="338"/>
      <c r="AB85" s="338"/>
      <c r="AC85" s="338"/>
      <c r="AD85" s="338"/>
      <c r="AE85" s="338"/>
      <c r="AF85" s="338"/>
      <c r="AG85" s="338"/>
      <c r="AH85" s="338"/>
    </row>
    <row r="86" spans="1:94" x14ac:dyDescent="0.2">
      <c r="A86" s="331"/>
      <c r="B86" s="332"/>
      <c r="C86" s="332"/>
      <c r="D86" s="332"/>
      <c r="E86" s="332"/>
      <c r="F86" s="332"/>
      <c r="G86" s="332"/>
      <c r="H86" s="332"/>
      <c r="I86" s="332"/>
      <c r="J86" s="332"/>
      <c r="K86" s="332"/>
      <c r="L86" s="332"/>
      <c r="M86" s="332"/>
      <c r="N86" s="332"/>
      <c r="O86" s="332"/>
      <c r="P86" s="332"/>
      <c r="Q86" s="332"/>
      <c r="R86" s="332"/>
      <c r="S86" s="332"/>
      <c r="T86" s="332"/>
      <c r="U86" s="332"/>
      <c r="V86" s="332"/>
      <c r="W86" s="332"/>
      <c r="X86" s="332"/>
      <c r="Y86" s="332"/>
      <c r="Z86" s="332"/>
      <c r="AA86" s="332"/>
      <c r="AB86" s="332"/>
      <c r="AC86" s="332"/>
      <c r="AD86" s="332"/>
      <c r="AE86" s="332"/>
      <c r="AF86" s="332"/>
      <c r="AG86" s="332"/>
      <c r="AH86" s="332"/>
    </row>
    <row r="87" spans="1:94" ht="18" customHeight="1" x14ac:dyDescent="0.2">
      <c r="A87" s="331"/>
      <c r="B87" s="332"/>
      <c r="C87" s="332"/>
      <c r="D87" s="332"/>
      <c r="E87" s="332"/>
      <c r="F87" s="332"/>
      <c r="G87" s="332"/>
      <c r="H87" s="332"/>
      <c r="I87" s="332"/>
      <c r="J87" s="332"/>
      <c r="K87" s="332"/>
      <c r="L87" s="332"/>
      <c r="M87" s="332"/>
      <c r="N87" s="332"/>
      <c r="O87" s="332"/>
      <c r="P87" s="332"/>
      <c r="Q87" s="332"/>
      <c r="R87" s="332"/>
      <c r="S87" s="332"/>
      <c r="T87" s="332"/>
      <c r="U87" s="332"/>
      <c r="V87" s="332"/>
      <c r="W87" s="332"/>
      <c r="X87" s="332"/>
      <c r="Y87" s="332"/>
      <c r="Z87" s="332"/>
      <c r="AA87" s="332"/>
      <c r="AB87" s="332"/>
      <c r="AC87" s="332"/>
      <c r="AD87" s="332"/>
      <c r="AE87" s="332"/>
      <c r="AF87" s="332"/>
      <c r="AG87" s="332"/>
      <c r="AH87" s="332"/>
    </row>
    <row r="88" spans="1:94" ht="3.95" customHeight="1" x14ac:dyDescent="0.2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18"/>
      <c r="N88" s="318"/>
      <c r="O88" s="318"/>
      <c r="P88" s="318"/>
      <c r="Q88" s="318"/>
      <c r="R88" s="318"/>
      <c r="S88" s="318"/>
      <c r="T88" s="318"/>
      <c r="U88" s="318"/>
      <c r="V88" s="318"/>
      <c r="W88" s="318"/>
      <c r="X88" s="318"/>
      <c r="Y88" s="318"/>
      <c r="Z88" s="318"/>
      <c r="AA88" s="318"/>
      <c r="AB88" s="318"/>
      <c r="AC88" s="318"/>
      <c r="AD88" s="318"/>
      <c r="AE88" s="318"/>
      <c r="AF88" s="318"/>
      <c r="AG88" s="318"/>
      <c r="AH88" s="318"/>
    </row>
    <row r="89" spans="1:94" ht="23.25" customHeight="1" x14ac:dyDescent="0.25">
      <c r="A89" s="333" t="s">
        <v>105</v>
      </c>
      <c r="B89" s="333"/>
      <c r="C89" s="333"/>
      <c r="D89" s="333"/>
      <c r="E89" s="333"/>
      <c r="F89" s="333"/>
      <c r="G89" s="333"/>
      <c r="H89" s="333"/>
      <c r="I89" s="333"/>
      <c r="J89" s="333"/>
      <c r="K89" s="333"/>
      <c r="L89" s="333"/>
      <c r="M89" s="333"/>
      <c r="N89" s="333"/>
      <c r="O89" s="333"/>
      <c r="P89" s="333"/>
      <c r="Q89" s="333"/>
      <c r="R89" s="333"/>
      <c r="S89" s="333"/>
      <c r="T89" s="333"/>
      <c r="U89" s="333"/>
      <c r="V89" s="333"/>
      <c r="W89" s="333"/>
      <c r="X89" s="333"/>
      <c r="Y89" s="333"/>
      <c r="Z89" s="333"/>
      <c r="AA89" s="333"/>
      <c r="AB89" s="333"/>
      <c r="AC89" s="333"/>
      <c r="AD89" s="333"/>
      <c r="AE89" s="333"/>
      <c r="AF89" s="333"/>
      <c r="AG89" s="333"/>
      <c r="AH89" s="333"/>
    </row>
    <row r="90" spans="1:94" ht="15" x14ac:dyDescent="0.25">
      <c r="A90" s="334" t="s">
        <v>106</v>
      </c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 t="s">
        <v>107</v>
      </c>
      <c r="M90" s="334"/>
      <c r="N90" s="334"/>
      <c r="O90" s="334"/>
      <c r="P90" s="334"/>
      <c r="Q90" s="334"/>
      <c r="R90" s="334"/>
      <c r="S90" s="334"/>
      <c r="T90" s="334"/>
      <c r="U90" s="334"/>
      <c r="V90" s="334"/>
      <c r="W90" s="334"/>
      <c r="X90" s="334" t="s">
        <v>108</v>
      </c>
      <c r="Y90" s="334"/>
      <c r="Z90" s="334"/>
      <c r="AA90" s="334"/>
      <c r="AB90" s="334"/>
      <c r="AC90" s="334"/>
      <c r="AD90" s="334"/>
      <c r="AE90" s="334"/>
      <c r="AF90" s="334"/>
      <c r="AG90" s="334"/>
      <c r="AH90" s="334"/>
      <c r="AO90" s="318"/>
      <c r="AP90" s="318"/>
      <c r="AQ90" s="318"/>
      <c r="AR90" s="318"/>
      <c r="AS90" s="318"/>
      <c r="AT90" s="318"/>
      <c r="AU90" s="318"/>
      <c r="AV90" s="318"/>
      <c r="AW90" s="318"/>
      <c r="AX90" s="318"/>
      <c r="AY90" s="318"/>
      <c r="AZ90" s="318"/>
      <c r="BA90" s="318"/>
      <c r="BB90" s="318"/>
      <c r="BC90" s="318"/>
      <c r="BI90" s="318"/>
      <c r="BJ90" s="318"/>
      <c r="BK90" s="318"/>
      <c r="BL90" s="318"/>
      <c r="BM90" s="318"/>
      <c r="BN90" s="318"/>
      <c r="BO90" s="318"/>
      <c r="BP90" s="318"/>
      <c r="BQ90" s="318"/>
      <c r="BR90" s="318"/>
      <c r="BS90" s="318"/>
      <c r="BT90" s="318"/>
      <c r="BU90" s="318"/>
      <c r="BV90" s="318"/>
      <c r="BW90" s="318"/>
      <c r="BX90" s="318"/>
      <c r="BY90" s="318"/>
      <c r="BZ90" s="318"/>
      <c r="CA90" s="318"/>
      <c r="CB90" s="318"/>
      <c r="CC90" s="318"/>
      <c r="CD90" s="318"/>
      <c r="CE90" s="318"/>
      <c r="CF90" s="318"/>
      <c r="CG90" s="318"/>
      <c r="CH90" s="318"/>
      <c r="CI90" s="318"/>
      <c r="CJ90" s="318"/>
      <c r="CK90" s="318"/>
      <c r="CL90" s="318"/>
      <c r="CM90" s="318"/>
      <c r="CN90" s="318"/>
      <c r="CO90" s="318"/>
      <c r="CP90" s="318"/>
    </row>
    <row r="91" spans="1:94" ht="12.75" customHeight="1" x14ac:dyDescent="0.2">
      <c r="A91" s="320" t="str">
        <f>TRIM(UPPER('BVR2'!B156))</f>
        <v>INPUT||PT=B:156||VAL=</v>
      </c>
      <c r="B91" s="320"/>
      <c r="C91" s="320"/>
      <c r="D91" s="320"/>
      <c r="E91" s="320"/>
      <c r="F91" s="320"/>
      <c r="G91" s="320"/>
      <c r="H91" s="320"/>
      <c r="I91" s="320"/>
      <c r="J91" s="318"/>
      <c r="K91" s="318"/>
      <c r="L91" s="319" t="str">
        <f>TRIM(UPPER('BVR2'!B156))</f>
        <v>INPUT||PT=B:156||VAL=</v>
      </c>
      <c r="M91" s="319"/>
      <c r="N91" s="319"/>
      <c r="O91" s="319"/>
      <c r="P91" s="319"/>
      <c r="Q91" s="319"/>
      <c r="R91" s="319"/>
      <c r="S91" s="319"/>
      <c r="T91" s="319"/>
      <c r="U91" s="319"/>
      <c r="V91" s="318"/>
      <c r="W91" s="318"/>
      <c r="X91" s="328"/>
      <c r="Y91" s="328"/>
      <c r="Z91" s="328"/>
      <c r="AA91" s="328"/>
      <c r="AB91" s="328"/>
      <c r="AC91" s="328"/>
      <c r="AD91" s="328"/>
      <c r="AE91" s="328"/>
      <c r="AF91" s="328"/>
      <c r="AG91" s="328"/>
      <c r="AH91" s="328"/>
      <c r="BI91" s="330" t="str">
        <f>"#NAME?"</f>
        <v>#NAME?</v>
      </c>
      <c r="BJ91" s="330"/>
      <c r="BK91" s="330"/>
      <c r="BL91" s="330"/>
      <c r="BM91" s="330"/>
      <c r="BN91" s="330"/>
      <c r="BO91" s="330"/>
      <c r="BP91" s="330"/>
      <c r="BQ91" s="330"/>
      <c r="BR91" s="318"/>
      <c r="BS91" s="318"/>
      <c r="BT91" s="330" t="str">
        <f>"#NAME?"</f>
        <v>#NAME?</v>
      </c>
      <c r="BU91" s="330"/>
      <c r="BV91" s="330"/>
      <c r="BW91" s="330"/>
      <c r="BX91" s="330"/>
      <c r="BY91" s="330"/>
      <c r="BZ91" s="330"/>
      <c r="CA91" s="330"/>
      <c r="CB91" s="330"/>
      <c r="CC91" s="330"/>
      <c r="CD91" s="318"/>
      <c r="CE91" s="318"/>
      <c r="CF91" s="318"/>
      <c r="CG91" s="318"/>
      <c r="CH91" s="318"/>
      <c r="CI91" s="318"/>
      <c r="CJ91" s="318"/>
      <c r="CK91" s="318"/>
      <c r="CL91" s="318"/>
      <c r="CM91" s="318"/>
      <c r="CN91" s="318"/>
      <c r="CO91" s="318"/>
      <c r="CP91" s="318"/>
    </row>
    <row r="92" spans="1:94" ht="13.5" customHeight="1" x14ac:dyDescent="0.2">
      <c r="A92" s="320"/>
      <c r="B92" s="320"/>
      <c r="C92" s="320"/>
      <c r="D92" s="320"/>
      <c r="E92" s="320"/>
      <c r="F92" s="320"/>
      <c r="G92" s="320"/>
      <c r="H92" s="320"/>
      <c r="I92" s="320"/>
      <c r="J92" s="318"/>
      <c r="K92" s="318"/>
      <c r="L92" s="320" t="str">
        <f>TRIM('BVR2'!B157)</f>
        <v>INPUT||pt=B:157||val=</v>
      </c>
      <c r="M92" s="320"/>
      <c r="N92" s="320"/>
      <c r="O92" s="320"/>
      <c r="P92" s="320"/>
      <c r="Q92" s="320"/>
      <c r="R92" s="320"/>
      <c r="S92" s="320"/>
      <c r="T92" s="320"/>
      <c r="U92" s="320"/>
      <c r="V92" s="318"/>
      <c r="W92" s="318"/>
      <c r="X92" s="329"/>
      <c r="Y92" s="329"/>
      <c r="Z92" s="329"/>
      <c r="AA92" s="329"/>
      <c r="AB92" s="329"/>
      <c r="AC92" s="329"/>
      <c r="AD92" s="329"/>
      <c r="AE92" s="329"/>
      <c r="AF92" s="329"/>
      <c r="AG92" s="329"/>
      <c r="AH92" s="329"/>
    </row>
    <row r="93" spans="1:94" ht="13.5" customHeight="1" x14ac:dyDescent="0.2">
      <c r="A93" s="326" t="s">
        <v>109</v>
      </c>
      <c r="B93" s="326"/>
      <c r="C93" s="326"/>
      <c r="D93" s="326"/>
      <c r="E93" s="326"/>
      <c r="F93" s="326"/>
      <c r="G93" s="326"/>
      <c r="H93" s="326"/>
      <c r="I93" s="326"/>
      <c r="J93" s="318"/>
      <c r="K93" s="318"/>
      <c r="L93" s="17" t="s">
        <v>110</v>
      </c>
      <c r="M93" s="17"/>
      <c r="N93" s="17"/>
      <c r="O93" s="17"/>
      <c r="P93" s="327"/>
      <c r="Q93" s="327"/>
      <c r="R93" s="327"/>
      <c r="S93" s="327"/>
      <c r="T93" s="327"/>
      <c r="U93" s="327"/>
      <c r="V93" s="318"/>
      <c r="W93" s="318"/>
      <c r="X93" s="326" t="s">
        <v>111</v>
      </c>
      <c r="Y93" s="326"/>
      <c r="Z93" s="326"/>
      <c r="AA93" s="326"/>
      <c r="AB93" s="326"/>
      <c r="AC93" s="326"/>
      <c r="AD93" s="326"/>
      <c r="AE93" s="326"/>
      <c r="AF93" s="326"/>
      <c r="AG93" s="326"/>
      <c r="AH93" s="326"/>
    </row>
    <row r="94" spans="1:94" ht="15" x14ac:dyDescent="0.2">
      <c r="A94" s="321" t="s">
        <v>194</v>
      </c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18"/>
      <c r="M94" s="318"/>
      <c r="N94" s="318"/>
      <c r="O94" s="318"/>
      <c r="P94" s="318"/>
      <c r="Q94" s="318"/>
      <c r="R94" s="318"/>
      <c r="S94" s="318"/>
      <c r="T94" s="318"/>
      <c r="U94" s="318"/>
      <c r="V94" s="318"/>
      <c r="W94" s="318"/>
      <c r="X94" s="322" t="s">
        <v>112</v>
      </c>
      <c r="Y94" s="322"/>
      <c r="Z94" s="322"/>
      <c r="AA94" s="322"/>
      <c r="AB94" s="322"/>
      <c r="AC94" s="322"/>
      <c r="AD94" s="322"/>
      <c r="AE94" s="322"/>
      <c r="AF94" s="322"/>
      <c r="AG94" s="322"/>
      <c r="AH94" s="322"/>
    </row>
    <row r="95" spans="1:94" ht="18.75" customHeight="1" x14ac:dyDescent="0.2">
      <c r="A95" s="323" t="str">
        <f>IF('BVR2'!B157="","",TRIM('BVR2'!B157&amp;" / "&amp;'BVR2'!E157))</f>
        <v>INPUT||pt=B:157||val= / INPUT||pt=E:157||val=</v>
      </c>
      <c r="B95" s="323"/>
      <c r="C95" s="323"/>
      <c r="D95" s="323"/>
      <c r="E95" s="323"/>
      <c r="F95" s="323"/>
      <c r="G95" s="323"/>
      <c r="H95" s="323"/>
      <c r="I95" s="324"/>
      <c r="J95" s="324"/>
      <c r="K95" s="324"/>
      <c r="L95" s="318"/>
      <c r="M95" s="318"/>
      <c r="N95" s="318"/>
      <c r="O95" s="318"/>
      <c r="P95" s="318"/>
      <c r="Q95" s="318"/>
      <c r="R95" s="318"/>
      <c r="S95" s="318"/>
      <c r="T95" s="318"/>
      <c r="U95" s="318"/>
      <c r="V95" s="318"/>
      <c r="W95" s="318"/>
      <c r="X95" s="325" t="str">
        <f>TRIM(UPPER('BVR2'!B156))</f>
        <v>INPUT||PT=B:156||VAL=</v>
      </c>
      <c r="Y95" s="325"/>
      <c r="Z95" s="325"/>
      <c r="AA95" s="325"/>
      <c r="AB95" s="325"/>
      <c r="AC95" s="325"/>
      <c r="AD95" s="325"/>
      <c r="AE95" s="325"/>
      <c r="AF95" s="325"/>
      <c r="AG95" s="325"/>
      <c r="AH95" s="325"/>
    </row>
    <row r="96" spans="1:94" x14ac:dyDescent="0.2">
      <c r="A96" s="318"/>
      <c r="B96" s="318"/>
      <c r="C96" s="318"/>
      <c r="D96" s="318"/>
      <c r="E96" s="318"/>
      <c r="F96" s="318"/>
      <c r="G96" s="318"/>
      <c r="H96" s="318"/>
      <c r="I96" s="318"/>
      <c r="J96" s="318"/>
      <c r="K96" s="318"/>
      <c r="L96" s="318"/>
      <c r="M96" s="318"/>
      <c r="N96" s="318"/>
      <c r="O96" s="318"/>
      <c r="P96" s="318"/>
      <c r="Q96" s="318"/>
      <c r="R96" s="318"/>
      <c r="S96" s="318"/>
      <c r="T96" s="318"/>
      <c r="U96" s="318"/>
      <c r="V96" s="318"/>
      <c r="W96" s="318"/>
      <c r="X96" s="318"/>
      <c r="Y96" s="318"/>
      <c r="Z96" s="318"/>
      <c r="AA96" s="318"/>
      <c r="AB96" s="318"/>
      <c r="AC96" s="318"/>
      <c r="AD96" s="318"/>
      <c r="AE96" s="318"/>
      <c r="AF96" s="318"/>
      <c r="AG96" s="318"/>
      <c r="AH96" s="318"/>
    </row>
    <row r="97" spans="1:34" x14ac:dyDescent="0.2">
      <c r="A97" s="318"/>
      <c r="B97" s="318"/>
      <c r="C97" s="318"/>
      <c r="D97" s="318"/>
      <c r="E97" s="318"/>
      <c r="F97" s="318"/>
      <c r="G97" s="318"/>
      <c r="H97" s="318"/>
      <c r="I97" s="318"/>
      <c r="J97" s="318"/>
      <c r="K97" s="318"/>
      <c r="L97" s="318"/>
      <c r="M97" s="318"/>
      <c r="N97" s="318"/>
      <c r="O97" s="318"/>
      <c r="P97" s="318"/>
      <c r="Q97" s="318"/>
      <c r="R97" s="318"/>
      <c r="S97" s="318"/>
      <c r="T97" s="318"/>
      <c r="U97" s="318"/>
      <c r="V97" s="318"/>
      <c r="W97" s="318"/>
      <c r="X97" s="318"/>
      <c r="Y97" s="318"/>
      <c r="Z97" s="318"/>
      <c r="AA97" s="318"/>
      <c r="AB97" s="318"/>
      <c r="AC97" s="318"/>
      <c r="AD97" s="318"/>
      <c r="AE97" s="318"/>
      <c r="AF97" s="318"/>
      <c r="AG97" s="318"/>
      <c r="AH97" s="318"/>
    </row>
    <row r="98" spans="1:34" x14ac:dyDescent="0.2">
      <c r="A98" s="318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18"/>
      <c r="N98" s="318"/>
      <c r="O98" s="318"/>
      <c r="P98" s="318"/>
      <c r="Q98" s="318"/>
      <c r="R98" s="318"/>
      <c r="S98" s="318"/>
      <c r="T98" s="318"/>
      <c r="U98" s="318"/>
      <c r="V98" s="318"/>
      <c r="W98" s="318"/>
      <c r="X98" s="318"/>
      <c r="Y98" s="318"/>
      <c r="Z98" s="318"/>
      <c r="AA98" s="318"/>
      <c r="AB98" s="318"/>
      <c r="AC98" s="318"/>
      <c r="AD98" s="318"/>
      <c r="AE98" s="318"/>
      <c r="AF98" s="318"/>
      <c r="AG98" s="318"/>
      <c r="AH98" s="318"/>
    </row>
    <row r="99" spans="1:34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18"/>
      <c r="N99" s="318"/>
      <c r="O99" s="318"/>
      <c r="P99" s="318"/>
      <c r="Q99" s="318"/>
      <c r="R99" s="318"/>
      <c r="S99" s="318"/>
      <c r="T99" s="318"/>
      <c r="U99" s="318"/>
      <c r="V99" s="318"/>
      <c r="W99" s="318"/>
      <c r="X99" s="318"/>
      <c r="Y99" s="318"/>
      <c r="Z99" s="318"/>
      <c r="AA99" s="318"/>
      <c r="AB99" s="318"/>
      <c r="AC99" s="318"/>
      <c r="AD99" s="318"/>
      <c r="AE99" s="318"/>
      <c r="AF99" s="318"/>
      <c r="AG99" s="318"/>
      <c r="AH99" s="318"/>
    </row>
    <row r="100" spans="1:34" x14ac:dyDescent="0.2">
      <c r="A100" s="318"/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18"/>
      <c r="Z100" s="318"/>
      <c r="AA100" s="318"/>
      <c r="AB100" s="318"/>
      <c r="AC100" s="318"/>
      <c r="AD100" s="318"/>
      <c r="AE100" s="318"/>
      <c r="AF100" s="318"/>
      <c r="AG100" s="318"/>
      <c r="AH100" s="318"/>
    </row>
    <row r="101" spans="1:34" ht="4.5" customHeight="1" x14ac:dyDescent="0.2">
      <c r="A101" s="318"/>
      <c r="B101" s="318"/>
      <c r="C101" s="318"/>
      <c r="D101" s="318"/>
      <c r="E101" s="318"/>
      <c r="F101" s="318"/>
      <c r="G101" s="318"/>
      <c r="H101" s="318"/>
      <c r="I101" s="318"/>
      <c r="J101" s="318"/>
      <c r="K101" s="318"/>
      <c r="L101" s="318"/>
      <c r="M101" s="318"/>
      <c r="N101" s="318"/>
      <c r="O101" s="318"/>
      <c r="P101" s="318"/>
      <c r="Q101" s="318"/>
      <c r="R101" s="318"/>
      <c r="S101" s="318"/>
      <c r="T101" s="318"/>
      <c r="U101" s="318"/>
      <c r="V101" s="318"/>
      <c r="W101" s="318"/>
      <c r="X101" s="318"/>
      <c r="Y101" s="318"/>
      <c r="Z101" s="318"/>
      <c r="AA101" s="318"/>
      <c r="AB101" s="318"/>
      <c r="AC101" s="318"/>
      <c r="AD101" s="318"/>
      <c r="AE101" s="318"/>
      <c r="AF101" s="318"/>
      <c r="AG101" s="318"/>
      <c r="AH101" s="318"/>
    </row>
    <row r="102" spans="1:34" x14ac:dyDescent="0.2">
      <c r="A102" s="318"/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18"/>
      <c r="N102" s="318"/>
      <c r="O102" s="318"/>
      <c r="P102" s="318"/>
      <c r="Q102" s="318"/>
      <c r="R102" s="318"/>
      <c r="S102" s="318"/>
      <c r="T102" s="318"/>
      <c r="U102" s="318"/>
      <c r="V102" s="318"/>
      <c r="W102" s="318"/>
      <c r="X102" s="318"/>
      <c r="Y102" s="318"/>
      <c r="Z102" s="318"/>
      <c r="AA102" s="318"/>
      <c r="AB102" s="318"/>
      <c r="AC102" s="318"/>
      <c r="AD102" s="318"/>
      <c r="AE102" s="318"/>
      <c r="AF102" s="318"/>
      <c r="AG102" s="318"/>
      <c r="AH102" s="318"/>
    </row>
    <row r="103" spans="1:34" ht="3.75" customHeight="1" x14ac:dyDescent="0.2">
      <c r="A103" s="318"/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8"/>
      <c r="N103" s="318"/>
      <c r="O103" s="318"/>
      <c r="P103" s="318"/>
      <c r="Q103" s="318"/>
      <c r="R103" s="318"/>
      <c r="S103" s="318"/>
      <c r="T103" s="318"/>
      <c r="U103" s="318"/>
      <c r="V103" s="318"/>
      <c r="W103" s="318"/>
      <c r="X103" s="318"/>
      <c r="Y103" s="318"/>
      <c r="Z103" s="318"/>
      <c r="AA103" s="318"/>
      <c r="AB103" s="318"/>
      <c r="AC103" s="318"/>
      <c r="AD103" s="318"/>
      <c r="AE103" s="318"/>
      <c r="AF103" s="318"/>
      <c r="AG103" s="318"/>
      <c r="AH103" s="318"/>
    </row>
    <row r="104" spans="1:34" ht="3.75" customHeight="1" x14ac:dyDescent="0.2">
      <c r="A104" s="318"/>
      <c r="B104" s="318"/>
      <c r="C104" s="318"/>
      <c r="D104" s="318"/>
      <c r="E104" s="318"/>
      <c r="F104" s="318"/>
      <c r="G104" s="318"/>
      <c r="H104" s="318"/>
      <c r="I104" s="318"/>
      <c r="J104" s="318"/>
      <c r="K104" s="318"/>
      <c r="L104" s="318"/>
      <c r="M104" s="318"/>
      <c r="N104" s="318"/>
      <c r="O104" s="318"/>
      <c r="P104" s="318"/>
      <c r="Q104" s="318"/>
      <c r="R104" s="318"/>
      <c r="S104" s="318"/>
      <c r="T104" s="318"/>
      <c r="U104" s="318"/>
      <c r="V104" s="318"/>
      <c r="W104" s="318"/>
      <c r="X104" s="318"/>
      <c r="Y104" s="318"/>
      <c r="Z104" s="318"/>
      <c r="AA104" s="318"/>
      <c r="AB104" s="318"/>
      <c r="AC104" s="318"/>
      <c r="AD104" s="318"/>
      <c r="AE104" s="318"/>
      <c r="AF104" s="318"/>
      <c r="AG104" s="318"/>
      <c r="AH104" s="318"/>
    </row>
    <row r="105" spans="1:34" ht="3.75" customHeight="1" x14ac:dyDescent="0.2">
      <c r="A105" s="318"/>
      <c r="B105" s="318"/>
      <c r="C105" s="318"/>
      <c r="D105" s="318"/>
      <c r="E105" s="318"/>
      <c r="F105" s="318"/>
      <c r="G105" s="318"/>
      <c r="H105" s="318"/>
      <c r="I105" s="318"/>
      <c r="J105" s="318"/>
      <c r="K105" s="318"/>
      <c r="L105" s="318"/>
      <c r="M105" s="318"/>
      <c r="N105" s="318"/>
      <c r="O105" s="318"/>
      <c r="P105" s="318"/>
      <c r="Q105" s="318"/>
      <c r="R105" s="318"/>
      <c r="S105" s="318"/>
      <c r="T105" s="318"/>
      <c r="U105" s="318"/>
      <c r="V105" s="318"/>
      <c r="W105" s="318"/>
      <c r="X105" s="318"/>
      <c r="Y105" s="318"/>
      <c r="Z105" s="318"/>
      <c r="AA105" s="318"/>
      <c r="AB105" s="318"/>
      <c r="AC105" s="318"/>
      <c r="AD105" s="318"/>
      <c r="AE105" s="318"/>
      <c r="AF105" s="318"/>
      <c r="AG105" s="318"/>
      <c r="AH105" s="318"/>
    </row>
    <row r="106" spans="1:34" ht="3.75" customHeight="1" x14ac:dyDescent="0.2">
      <c r="A106" s="318"/>
      <c r="B106" s="318"/>
      <c r="C106" s="318"/>
      <c r="D106" s="318"/>
      <c r="E106" s="318"/>
      <c r="F106" s="318"/>
      <c r="G106" s="318"/>
      <c r="H106" s="318"/>
      <c r="I106" s="318"/>
      <c r="J106" s="318"/>
      <c r="K106" s="318"/>
      <c r="L106" s="318"/>
      <c r="M106" s="318"/>
      <c r="N106" s="318"/>
      <c r="O106" s="318"/>
      <c r="P106" s="318"/>
      <c r="Q106" s="318"/>
      <c r="R106" s="318"/>
      <c r="S106" s="318"/>
      <c r="T106" s="318"/>
      <c r="U106" s="318"/>
      <c r="V106" s="318"/>
      <c r="W106" s="318"/>
      <c r="X106" s="318"/>
      <c r="Y106" s="318"/>
      <c r="Z106" s="318"/>
      <c r="AA106" s="318"/>
      <c r="AB106" s="318"/>
      <c r="AC106" s="318"/>
      <c r="AD106" s="318"/>
      <c r="AE106" s="318"/>
      <c r="AF106" s="318"/>
      <c r="AG106" s="318"/>
      <c r="AH106" s="318"/>
    </row>
    <row r="107" spans="1:34" ht="3.75" customHeight="1" x14ac:dyDescent="0.2">
      <c r="A107" s="318"/>
      <c r="B107" s="318"/>
      <c r="C107" s="318"/>
      <c r="D107" s="318"/>
      <c r="E107" s="318"/>
      <c r="F107" s="318"/>
      <c r="G107" s="318"/>
      <c r="H107" s="318"/>
      <c r="I107" s="318"/>
      <c r="J107" s="318"/>
      <c r="K107" s="318"/>
      <c r="L107" s="318"/>
      <c r="M107" s="318"/>
      <c r="N107" s="318"/>
      <c r="O107" s="318"/>
      <c r="P107" s="318"/>
      <c r="Q107" s="318"/>
      <c r="R107" s="318"/>
      <c r="S107" s="318"/>
      <c r="T107" s="318"/>
      <c r="U107" s="318"/>
      <c r="V107" s="318"/>
      <c r="W107" s="318"/>
      <c r="X107" s="318"/>
      <c r="Y107" s="318"/>
      <c r="Z107" s="318"/>
      <c r="AA107" s="318"/>
      <c r="AB107" s="318"/>
      <c r="AC107" s="318"/>
      <c r="AD107" s="318"/>
      <c r="AE107" s="318"/>
      <c r="AF107" s="318"/>
      <c r="AG107" s="318"/>
      <c r="AH107" s="318"/>
    </row>
    <row r="108" spans="1:34" ht="3.75" customHeight="1" x14ac:dyDescent="0.2">
      <c r="A108" s="318"/>
      <c r="B108" s="318"/>
      <c r="C108" s="318"/>
      <c r="D108" s="318"/>
      <c r="E108" s="318"/>
      <c r="F108" s="318"/>
      <c r="G108" s="318"/>
      <c r="H108" s="318"/>
      <c r="I108" s="318"/>
      <c r="J108" s="318"/>
      <c r="K108" s="318"/>
      <c r="L108" s="318"/>
      <c r="M108" s="318"/>
      <c r="N108" s="318"/>
      <c r="O108" s="318"/>
      <c r="P108" s="318"/>
      <c r="Q108" s="318"/>
      <c r="R108" s="318"/>
      <c r="S108" s="318"/>
      <c r="T108" s="318"/>
      <c r="U108" s="318"/>
      <c r="V108" s="318"/>
      <c r="W108" s="318"/>
      <c r="X108" s="318"/>
      <c r="Y108" s="318"/>
      <c r="Z108" s="318"/>
      <c r="AA108" s="318"/>
      <c r="AB108" s="318"/>
      <c r="AC108" s="318"/>
      <c r="AD108" s="318"/>
      <c r="AE108" s="318"/>
      <c r="AF108" s="318"/>
      <c r="AG108" s="318"/>
      <c r="AH108" s="318"/>
    </row>
    <row r="109" spans="1:34" ht="3.75" customHeight="1" x14ac:dyDescent="0.2">
      <c r="A109" s="318"/>
      <c r="B109" s="318"/>
      <c r="C109" s="318"/>
      <c r="D109" s="318"/>
      <c r="E109" s="318"/>
      <c r="F109" s="318"/>
      <c r="G109" s="318"/>
      <c r="H109" s="318"/>
      <c r="I109" s="318"/>
      <c r="J109" s="318"/>
      <c r="K109" s="318"/>
      <c r="L109" s="318"/>
      <c r="M109" s="318"/>
      <c r="N109" s="318"/>
      <c r="O109" s="318"/>
      <c r="P109" s="318"/>
      <c r="Q109" s="318"/>
      <c r="R109" s="318"/>
      <c r="S109" s="318"/>
      <c r="T109" s="318"/>
      <c r="U109" s="318"/>
      <c r="V109" s="318"/>
      <c r="W109" s="318"/>
      <c r="X109" s="318"/>
      <c r="Y109" s="318"/>
      <c r="Z109" s="318"/>
      <c r="AA109" s="318"/>
      <c r="AB109" s="318"/>
      <c r="AC109" s="318"/>
      <c r="AD109" s="318"/>
      <c r="AE109" s="318"/>
      <c r="AF109" s="318"/>
      <c r="AG109" s="318"/>
      <c r="AH109" s="318"/>
    </row>
    <row r="110" spans="1:34" ht="3.75" customHeight="1" x14ac:dyDescent="0.2">
      <c r="A110" s="318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18"/>
      <c r="N110" s="318"/>
      <c r="O110" s="318"/>
      <c r="P110" s="318"/>
      <c r="Q110" s="318"/>
      <c r="R110" s="318"/>
      <c r="S110" s="318"/>
      <c r="T110" s="318"/>
      <c r="U110" s="318"/>
      <c r="V110" s="318"/>
      <c r="W110" s="318"/>
      <c r="X110" s="318"/>
      <c r="Y110" s="318"/>
      <c r="Z110" s="318"/>
      <c r="AA110" s="318"/>
      <c r="AB110" s="318"/>
      <c r="AC110" s="318"/>
      <c r="AD110" s="318"/>
      <c r="AE110" s="318"/>
      <c r="AF110" s="318"/>
      <c r="AG110" s="318"/>
      <c r="AH110" s="318"/>
    </row>
    <row r="111" spans="1:34" ht="3.75" customHeight="1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18"/>
      <c r="N111" s="318"/>
      <c r="O111" s="318"/>
      <c r="P111" s="318"/>
      <c r="Q111" s="318"/>
      <c r="R111" s="318"/>
      <c r="S111" s="318"/>
      <c r="T111" s="318"/>
      <c r="U111" s="318"/>
      <c r="V111" s="318"/>
      <c r="W111" s="318"/>
      <c r="X111" s="318"/>
      <c r="Y111" s="318"/>
      <c r="Z111" s="318"/>
      <c r="AA111" s="318"/>
      <c r="AB111" s="318"/>
      <c r="AC111" s="318"/>
      <c r="AD111" s="318"/>
      <c r="AE111" s="318"/>
      <c r="AF111" s="318"/>
      <c r="AG111" s="318"/>
      <c r="AH111" s="318"/>
    </row>
    <row r="112" spans="1:34" ht="3.75" customHeight="1" x14ac:dyDescent="0.2">
      <c r="A112" s="318"/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18"/>
      <c r="Z112" s="318"/>
      <c r="AA112" s="318"/>
      <c r="AB112" s="318"/>
      <c r="AC112" s="318"/>
      <c r="AD112" s="318"/>
      <c r="AE112" s="318"/>
      <c r="AF112" s="318"/>
      <c r="AG112" s="318"/>
      <c r="AH112" s="318"/>
    </row>
    <row r="113" spans="1:34" ht="3.75" customHeight="1" x14ac:dyDescent="0.2">
      <c r="A113" s="318"/>
      <c r="B113" s="318"/>
      <c r="C113" s="318"/>
      <c r="D113" s="318"/>
      <c r="E113" s="318"/>
      <c r="F113" s="318"/>
      <c r="G113" s="318"/>
      <c r="H113" s="318"/>
      <c r="I113" s="318"/>
      <c r="J113" s="318"/>
      <c r="K113" s="318"/>
      <c r="L113" s="318"/>
      <c r="M113" s="318"/>
      <c r="N113" s="318"/>
      <c r="O113" s="318"/>
      <c r="P113" s="318"/>
      <c r="Q113" s="318"/>
      <c r="R113" s="318"/>
      <c r="S113" s="318"/>
      <c r="T113" s="318"/>
      <c r="U113" s="318"/>
      <c r="V113" s="318"/>
      <c r="W113" s="318"/>
      <c r="X113" s="318"/>
      <c r="Y113" s="318"/>
      <c r="Z113" s="318"/>
      <c r="AA113" s="318"/>
      <c r="AB113" s="318"/>
      <c r="AC113" s="318"/>
      <c r="AD113" s="318"/>
      <c r="AE113" s="318"/>
      <c r="AF113" s="318"/>
      <c r="AG113" s="318"/>
      <c r="AH113" s="318"/>
    </row>
    <row r="114" spans="1:34" ht="3.75" customHeight="1" x14ac:dyDescent="0.2">
      <c r="A114" s="318"/>
      <c r="B114" s="318"/>
      <c r="C114" s="318"/>
      <c r="D114" s="318"/>
      <c r="E114" s="318"/>
      <c r="F114" s="318"/>
      <c r="G114" s="318"/>
      <c r="H114" s="318"/>
      <c r="I114" s="318"/>
      <c r="J114" s="318"/>
      <c r="K114" s="318"/>
      <c r="L114" s="318"/>
      <c r="M114" s="318"/>
      <c r="N114" s="318"/>
      <c r="O114" s="318"/>
      <c r="P114" s="318"/>
      <c r="Q114" s="318"/>
      <c r="R114" s="318"/>
      <c r="S114" s="318"/>
      <c r="T114" s="318"/>
      <c r="U114" s="318"/>
      <c r="V114" s="318"/>
      <c r="W114" s="318"/>
      <c r="X114" s="318"/>
      <c r="Y114" s="318"/>
      <c r="Z114" s="318"/>
      <c r="AA114" s="318"/>
      <c r="AB114" s="318"/>
      <c r="AC114" s="318"/>
      <c r="AD114" s="318"/>
      <c r="AE114" s="318"/>
      <c r="AF114" s="318"/>
      <c r="AG114" s="318"/>
      <c r="AH114" s="318"/>
    </row>
    <row r="115" spans="1:34" ht="3.75" customHeight="1" x14ac:dyDescent="0.2">
      <c r="A115" s="318"/>
      <c r="B115" s="318"/>
      <c r="C115" s="318"/>
      <c r="D115" s="318"/>
      <c r="E115" s="318"/>
      <c r="F115" s="318"/>
      <c r="G115" s="318"/>
      <c r="H115" s="318"/>
      <c r="I115" s="318"/>
      <c r="J115" s="318"/>
      <c r="K115" s="318"/>
      <c r="L115" s="318"/>
      <c r="M115" s="318"/>
      <c r="N115" s="318"/>
      <c r="O115" s="318"/>
      <c r="P115" s="318"/>
      <c r="Q115" s="318"/>
      <c r="R115" s="318"/>
      <c r="S115" s="318"/>
      <c r="T115" s="318"/>
      <c r="U115" s="318"/>
      <c r="V115" s="318"/>
      <c r="W115" s="318"/>
      <c r="X115" s="318"/>
      <c r="Y115" s="318"/>
      <c r="Z115" s="318"/>
      <c r="AA115" s="318"/>
      <c r="AB115" s="318"/>
      <c r="AC115" s="318"/>
      <c r="AD115" s="318"/>
      <c r="AE115" s="318"/>
      <c r="AF115" s="318"/>
      <c r="AG115" s="318"/>
      <c r="AH115" s="318"/>
    </row>
    <row r="116" spans="1:34" ht="3.75" customHeight="1" x14ac:dyDescent="0.2">
      <c r="A116" s="318"/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  <c r="L116" s="318"/>
      <c r="M116" s="318"/>
      <c r="N116" s="318"/>
      <c r="O116" s="318"/>
      <c r="P116" s="318"/>
      <c r="Q116" s="318"/>
      <c r="R116" s="318"/>
      <c r="S116" s="318"/>
      <c r="T116" s="318"/>
      <c r="U116" s="318"/>
      <c r="V116" s="318"/>
      <c r="W116" s="318"/>
      <c r="X116" s="318"/>
      <c r="Y116" s="318"/>
      <c r="Z116" s="318"/>
      <c r="AA116" s="318"/>
      <c r="AB116" s="318"/>
      <c r="AC116" s="318"/>
      <c r="AD116" s="318"/>
      <c r="AE116" s="318"/>
      <c r="AF116" s="318"/>
      <c r="AG116" s="318"/>
      <c r="AH116" s="318"/>
    </row>
    <row r="117" spans="1:34" ht="3.75" customHeight="1" x14ac:dyDescent="0.2">
      <c r="A117" s="318"/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18"/>
      <c r="M117" s="318"/>
      <c r="N117" s="318"/>
      <c r="O117" s="318"/>
      <c r="P117" s="318"/>
      <c r="Q117" s="318"/>
      <c r="R117" s="318"/>
      <c r="S117" s="318"/>
      <c r="T117" s="318"/>
      <c r="U117" s="318"/>
      <c r="V117" s="318"/>
      <c r="W117" s="318"/>
      <c r="X117" s="318"/>
      <c r="Y117" s="318"/>
      <c r="Z117" s="318"/>
      <c r="AA117" s="318"/>
      <c r="AB117" s="318"/>
      <c r="AC117" s="318"/>
      <c r="AD117" s="318"/>
      <c r="AE117" s="318"/>
      <c r="AF117" s="318"/>
      <c r="AG117" s="318"/>
      <c r="AH117" s="318"/>
    </row>
    <row r="118" spans="1:34" ht="3.75" customHeight="1" x14ac:dyDescent="0.2">
      <c r="A118" s="318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18"/>
      <c r="N118" s="318"/>
      <c r="O118" s="318"/>
      <c r="P118" s="318"/>
      <c r="Q118" s="318"/>
      <c r="R118" s="318"/>
      <c r="S118" s="318"/>
      <c r="T118" s="318"/>
      <c r="U118" s="318"/>
      <c r="V118" s="318"/>
      <c r="W118" s="318"/>
      <c r="X118" s="318"/>
      <c r="Y118" s="318"/>
      <c r="Z118" s="318"/>
      <c r="AA118" s="318"/>
      <c r="AB118" s="318"/>
      <c r="AC118" s="318"/>
      <c r="AD118" s="318"/>
      <c r="AE118" s="318"/>
      <c r="AF118" s="318"/>
      <c r="AG118" s="318"/>
      <c r="AH118" s="318"/>
    </row>
    <row r="119" spans="1:34" ht="3.75" customHeight="1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18"/>
      <c r="N119" s="318"/>
      <c r="O119" s="318"/>
      <c r="P119" s="318"/>
      <c r="Q119" s="318"/>
      <c r="R119" s="318"/>
      <c r="S119" s="318"/>
      <c r="T119" s="318"/>
      <c r="U119" s="318"/>
      <c r="V119" s="318"/>
      <c r="W119" s="318"/>
      <c r="X119" s="318"/>
      <c r="Y119" s="318"/>
      <c r="Z119" s="318"/>
      <c r="AA119" s="318"/>
      <c r="AB119" s="318"/>
      <c r="AC119" s="318"/>
      <c r="AD119" s="318"/>
      <c r="AE119" s="318"/>
      <c r="AF119" s="318"/>
      <c r="AG119" s="318"/>
      <c r="AH119" s="318"/>
    </row>
    <row r="120" spans="1:34" ht="3.75" customHeight="1" x14ac:dyDescent="0.2">
      <c r="A120" s="318"/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18"/>
      <c r="Z120" s="318"/>
      <c r="AA120" s="318"/>
      <c r="AB120" s="318"/>
      <c r="AC120" s="318"/>
      <c r="AD120" s="318"/>
      <c r="AE120" s="318"/>
      <c r="AF120" s="318"/>
      <c r="AG120" s="318"/>
      <c r="AH120" s="318"/>
    </row>
    <row r="121" spans="1:34" ht="3.75" customHeight="1" x14ac:dyDescent="0.2">
      <c r="A121" s="318"/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18"/>
      <c r="Z121" s="318"/>
      <c r="AA121" s="318"/>
      <c r="AB121" s="318"/>
      <c r="AC121" s="318"/>
      <c r="AD121" s="318"/>
      <c r="AE121" s="318"/>
      <c r="AF121" s="318"/>
      <c r="AG121" s="318"/>
      <c r="AH121" s="318"/>
    </row>
    <row r="122" spans="1:34" ht="3.75" customHeight="1" x14ac:dyDescent="0.2">
      <c r="A122" s="318"/>
      <c r="B122" s="318"/>
      <c r="C122" s="318"/>
      <c r="D122" s="318"/>
      <c r="E122" s="318"/>
      <c r="F122" s="318"/>
      <c r="G122" s="318"/>
      <c r="H122" s="318"/>
      <c r="I122" s="318"/>
      <c r="J122" s="318"/>
      <c r="K122" s="318"/>
      <c r="L122" s="318"/>
      <c r="M122" s="318"/>
      <c r="N122" s="318"/>
      <c r="O122" s="318"/>
      <c r="P122" s="318"/>
      <c r="Q122" s="318"/>
      <c r="R122" s="318"/>
      <c r="S122" s="318"/>
      <c r="T122" s="318"/>
      <c r="U122" s="318"/>
      <c r="V122" s="318"/>
      <c r="W122" s="318"/>
      <c r="X122" s="318"/>
      <c r="Y122" s="318"/>
      <c r="Z122" s="318"/>
      <c r="AA122" s="318"/>
      <c r="AB122" s="318"/>
      <c r="AC122" s="318"/>
      <c r="AD122" s="318"/>
      <c r="AE122" s="318"/>
      <c r="AF122" s="318"/>
      <c r="AG122" s="318"/>
      <c r="AH122" s="318"/>
    </row>
    <row r="123" spans="1:34" ht="3.75" customHeight="1" x14ac:dyDescent="0.2">
      <c r="A123" s="318"/>
      <c r="B123" s="318"/>
      <c r="C123" s="318"/>
      <c r="D123" s="318"/>
      <c r="E123" s="318"/>
      <c r="F123" s="318"/>
      <c r="G123" s="318"/>
      <c r="H123" s="318"/>
      <c r="I123" s="318"/>
      <c r="J123" s="318"/>
      <c r="K123" s="318"/>
      <c r="L123" s="318"/>
      <c r="M123" s="318"/>
      <c r="N123" s="318"/>
      <c r="O123" s="318"/>
      <c r="P123" s="318"/>
      <c r="Q123" s="318"/>
      <c r="R123" s="318"/>
      <c r="S123" s="318"/>
      <c r="T123" s="318"/>
      <c r="U123" s="318"/>
      <c r="V123" s="318"/>
      <c r="W123" s="318"/>
      <c r="X123" s="318"/>
      <c r="Y123" s="318"/>
      <c r="Z123" s="318"/>
      <c r="AA123" s="318"/>
      <c r="AB123" s="318"/>
      <c r="AC123" s="318"/>
      <c r="AD123" s="318"/>
      <c r="AE123" s="318"/>
      <c r="AF123" s="318"/>
      <c r="AG123" s="318"/>
      <c r="AH123" s="318"/>
    </row>
    <row r="124" spans="1:34" ht="3.75" customHeight="1" x14ac:dyDescent="0.2">
      <c r="A124" s="318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8"/>
      <c r="M124" s="318"/>
      <c r="N124" s="318"/>
      <c r="O124" s="318"/>
      <c r="P124" s="318"/>
      <c r="Q124" s="318"/>
      <c r="R124" s="318"/>
      <c r="S124" s="318"/>
      <c r="T124" s="318"/>
      <c r="U124" s="318"/>
      <c r="V124" s="318"/>
      <c r="W124" s="318"/>
      <c r="X124" s="318"/>
      <c r="Y124" s="318"/>
      <c r="Z124" s="318"/>
      <c r="AA124" s="318"/>
      <c r="AB124" s="318"/>
      <c r="AC124" s="318"/>
      <c r="AD124" s="318"/>
      <c r="AE124" s="318"/>
      <c r="AF124" s="318"/>
      <c r="AG124" s="318"/>
      <c r="AH124" s="318"/>
    </row>
    <row r="125" spans="1:34" ht="3.75" customHeight="1" x14ac:dyDescent="0.2">
      <c r="A125" s="318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18"/>
      <c r="N125" s="318"/>
      <c r="O125" s="318"/>
      <c r="P125" s="318"/>
      <c r="Q125" s="318"/>
      <c r="R125" s="318"/>
      <c r="S125" s="318"/>
      <c r="T125" s="318"/>
      <c r="U125" s="318"/>
      <c r="V125" s="318"/>
      <c r="W125" s="318"/>
      <c r="X125" s="318"/>
      <c r="Y125" s="318"/>
      <c r="Z125" s="318"/>
      <c r="AA125" s="318"/>
      <c r="AB125" s="318"/>
      <c r="AC125" s="318"/>
      <c r="AD125" s="318"/>
      <c r="AE125" s="318"/>
      <c r="AF125" s="318"/>
      <c r="AG125" s="318"/>
      <c r="AH125" s="318"/>
    </row>
    <row r="126" spans="1:34" ht="3.75" customHeight="1" x14ac:dyDescent="0.2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18"/>
      <c r="N126" s="318"/>
      <c r="O126" s="318"/>
      <c r="P126" s="318"/>
      <c r="Q126" s="318"/>
      <c r="R126" s="318"/>
      <c r="S126" s="318"/>
      <c r="T126" s="318"/>
      <c r="U126" s="318"/>
      <c r="V126" s="318"/>
      <c r="W126" s="318"/>
      <c r="X126" s="318"/>
      <c r="Y126" s="318"/>
      <c r="Z126" s="318"/>
      <c r="AA126" s="318"/>
      <c r="AB126" s="318"/>
      <c r="AC126" s="318"/>
      <c r="AD126" s="318"/>
      <c r="AE126" s="318"/>
      <c r="AF126" s="318"/>
      <c r="AG126" s="318"/>
      <c r="AH126" s="318"/>
    </row>
    <row r="127" spans="1:34" ht="3.75" customHeight="1" x14ac:dyDescent="0.2">
      <c r="A127" s="318"/>
      <c r="B127" s="318"/>
      <c r="C127" s="318"/>
      <c r="D127" s="318"/>
      <c r="E127" s="318"/>
      <c r="F127" s="318"/>
      <c r="G127" s="318"/>
      <c r="H127" s="318"/>
      <c r="I127" s="318"/>
      <c r="J127" s="318"/>
      <c r="K127" s="318"/>
      <c r="L127" s="318"/>
      <c r="M127" s="318"/>
      <c r="N127" s="318"/>
      <c r="O127" s="318"/>
      <c r="P127" s="318"/>
      <c r="Q127" s="318"/>
      <c r="R127" s="318"/>
      <c r="S127" s="318"/>
      <c r="T127" s="318"/>
      <c r="U127" s="318"/>
      <c r="V127" s="318"/>
      <c r="W127" s="318"/>
      <c r="X127" s="318"/>
      <c r="Y127" s="318"/>
      <c r="Z127" s="318"/>
      <c r="AA127" s="318"/>
      <c r="AB127" s="318"/>
      <c r="AC127" s="318"/>
      <c r="AD127" s="318"/>
      <c r="AE127" s="318"/>
      <c r="AF127" s="318"/>
      <c r="AG127" s="318"/>
      <c r="AH127" s="318"/>
    </row>
    <row r="128" spans="1:34" ht="3.75" customHeight="1" x14ac:dyDescent="0.2">
      <c r="A128" s="318"/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18"/>
      <c r="Z128" s="318"/>
      <c r="AA128" s="318"/>
      <c r="AB128" s="318"/>
      <c r="AC128" s="318"/>
      <c r="AD128" s="318"/>
      <c r="AE128" s="318"/>
      <c r="AF128" s="318"/>
      <c r="AG128" s="318"/>
      <c r="AH128" s="318"/>
    </row>
    <row r="129" spans="1:34" ht="3.75" customHeight="1" x14ac:dyDescent="0.2">
      <c r="A129" s="318"/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18"/>
      <c r="Z129" s="318"/>
      <c r="AA129" s="318"/>
      <c r="AB129" s="318"/>
      <c r="AC129" s="318"/>
      <c r="AD129" s="318"/>
      <c r="AE129" s="318"/>
      <c r="AF129" s="318"/>
      <c r="AG129" s="318"/>
      <c r="AH129" s="318"/>
    </row>
    <row r="130" spans="1:34" ht="3.75" customHeight="1" x14ac:dyDescent="0.2">
      <c r="A130" s="318"/>
      <c r="B130" s="318"/>
      <c r="C130" s="318"/>
      <c r="D130" s="318"/>
      <c r="E130" s="318"/>
      <c r="F130" s="318"/>
      <c r="G130" s="318"/>
      <c r="H130" s="318"/>
      <c r="I130" s="318"/>
      <c r="J130" s="318"/>
      <c r="K130" s="318"/>
      <c r="L130" s="318"/>
      <c r="M130" s="318"/>
      <c r="N130" s="318"/>
      <c r="O130" s="318"/>
      <c r="P130" s="318"/>
      <c r="Q130" s="318"/>
      <c r="R130" s="318"/>
      <c r="S130" s="318"/>
      <c r="T130" s="318"/>
      <c r="U130" s="318"/>
      <c r="V130" s="318"/>
      <c r="W130" s="318"/>
      <c r="X130" s="318"/>
      <c r="Y130" s="318"/>
      <c r="Z130" s="318"/>
      <c r="AA130" s="318"/>
      <c r="AB130" s="318"/>
      <c r="AC130" s="318"/>
      <c r="AD130" s="318"/>
      <c r="AE130" s="318"/>
      <c r="AF130" s="318"/>
      <c r="AG130" s="318"/>
      <c r="AH130" s="318"/>
    </row>
    <row r="131" spans="1:34" ht="3.75" customHeight="1" x14ac:dyDescent="0.2">
      <c r="A131" s="318"/>
      <c r="B131" s="318"/>
      <c r="C131" s="318"/>
      <c r="D131" s="318"/>
      <c r="E131" s="318"/>
      <c r="F131" s="318"/>
      <c r="G131" s="318"/>
      <c r="H131" s="318"/>
      <c r="I131" s="318"/>
      <c r="J131" s="318"/>
      <c r="K131" s="318"/>
      <c r="L131" s="318"/>
      <c r="M131" s="318"/>
      <c r="N131" s="318"/>
      <c r="O131" s="318"/>
      <c r="P131" s="318"/>
      <c r="Q131" s="318"/>
      <c r="R131" s="318"/>
      <c r="S131" s="318"/>
      <c r="T131" s="318"/>
      <c r="U131" s="318"/>
      <c r="V131" s="318"/>
      <c r="W131" s="318"/>
      <c r="X131" s="318"/>
      <c r="Y131" s="318"/>
      <c r="Z131" s="318"/>
      <c r="AA131" s="318"/>
      <c r="AB131" s="318"/>
      <c r="AC131" s="318"/>
      <c r="AD131" s="318"/>
      <c r="AE131" s="318"/>
      <c r="AF131" s="318"/>
      <c r="AG131" s="318"/>
      <c r="AH131" s="318"/>
    </row>
    <row r="132" spans="1:34" ht="3.75" customHeight="1" x14ac:dyDescent="0.2">
      <c r="A132" s="318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8"/>
      <c r="M132" s="318"/>
      <c r="N132" s="318"/>
      <c r="O132" s="318"/>
      <c r="P132" s="318"/>
      <c r="Q132" s="318"/>
      <c r="R132" s="318"/>
      <c r="S132" s="318"/>
      <c r="T132" s="318"/>
      <c r="U132" s="318"/>
      <c r="V132" s="318"/>
      <c r="W132" s="318"/>
      <c r="X132" s="318"/>
      <c r="Y132" s="318"/>
      <c r="Z132" s="318"/>
      <c r="AA132" s="318"/>
      <c r="AB132" s="318"/>
      <c r="AC132" s="318"/>
      <c r="AD132" s="318"/>
      <c r="AE132" s="318"/>
      <c r="AF132" s="318"/>
      <c r="AG132" s="318"/>
      <c r="AH132" s="318"/>
    </row>
    <row r="133" spans="1:34" ht="3.75" customHeight="1" x14ac:dyDescent="0.2">
      <c r="A133" s="318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18"/>
      <c r="N133" s="318"/>
      <c r="O133" s="318"/>
      <c r="P133" s="318"/>
      <c r="Q133" s="318"/>
      <c r="R133" s="318"/>
      <c r="S133" s="318"/>
      <c r="T133" s="318"/>
      <c r="U133" s="318"/>
      <c r="V133" s="318"/>
      <c r="W133" s="318"/>
      <c r="X133" s="318"/>
      <c r="Y133" s="318"/>
      <c r="Z133" s="318"/>
      <c r="AA133" s="318"/>
      <c r="AB133" s="318"/>
      <c r="AC133" s="318"/>
      <c r="AD133" s="318"/>
      <c r="AE133" s="318"/>
      <c r="AF133" s="318"/>
      <c r="AG133" s="318"/>
      <c r="AH133" s="318"/>
    </row>
    <row r="134" spans="1:34" ht="3.75" customHeight="1" x14ac:dyDescent="0.2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18"/>
      <c r="N134" s="318"/>
      <c r="O134" s="318"/>
      <c r="P134" s="318"/>
      <c r="Q134" s="318"/>
      <c r="R134" s="318"/>
      <c r="S134" s="318"/>
      <c r="T134" s="318"/>
      <c r="U134" s="318"/>
      <c r="V134" s="318"/>
      <c r="W134" s="318"/>
      <c r="X134" s="318"/>
      <c r="Y134" s="318"/>
      <c r="Z134" s="318"/>
      <c r="AA134" s="318"/>
      <c r="AB134" s="318"/>
      <c r="AC134" s="318"/>
      <c r="AD134" s="318"/>
      <c r="AE134" s="318"/>
      <c r="AF134" s="318"/>
      <c r="AG134" s="318"/>
      <c r="AH134" s="318"/>
    </row>
    <row r="135" spans="1:34" ht="3.75" customHeight="1" x14ac:dyDescent="0.2">
      <c r="A135" s="318"/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18"/>
      <c r="Z135" s="318"/>
      <c r="AA135" s="318"/>
      <c r="AB135" s="318"/>
      <c r="AC135" s="318"/>
      <c r="AD135" s="318"/>
      <c r="AE135" s="318"/>
      <c r="AF135" s="318"/>
      <c r="AG135" s="318"/>
      <c r="AH135" s="318"/>
    </row>
    <row r="136" spans="1:34" ht="3.75" customHeight="1" x14ac:dyDescent="0.2">
      <c r="A136" s="318"/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18"/>
      <c r="Z136" s="318"/>
      <c r="AA136" s="318"/>
      <c r="AB136" s="318"/>
      <c r="AC136" s="318"/>
      <c r="AD136" s="318"/>
      <c r="AE136" s="318"/>
      <c r="AF136" s="318"/>
      <c r="AG136" s="318"/>
      <c r="AH136" s="318"/>
    </row>
    <row r="137" spans="1:34" ht="3.75" customHeight="1" x14ac:dyDescent="0.2">
      <c r="A137" s="318"/>
      <c r="B137" s="318"/>
      <c r="C137" s="318"/>
      <c r="D137" s="318"/>
      <c r="E137" s="318"/>
      <c r="F137" s="318"/>
      <c r="G137" s="318"/>
      <c r="H137" s="318"/>
      <c r="I137" s="318"/>
      <c r="J137" s="318"/>
      <c r="K137" s="318"/>
      <c r="L137" s="318"/>
      <c r="M137" s="318"/>
      <c r="N137" s="318"/>
      <c r="O137" s="318"/>
      <c r="P137" s="318"/>
      <c r="Q137" s="318"/>
      <c r="R137" s="318"/>
      <c r="S137" s="318"/>
      <c r="T137" s="318"/>
      <c r="U137" s="318"/>
      <c r="V137" s="318"/>
      <c r="W137" s="318"/>
      <c r="X137" s="318"/>
      <c r="Y137" s="318"/>
      <c r="Z137" s="318"/>
      <c r="AA137" s="318"/>
      <c r="AB137" s="318"/>
      <c r="AC137" s="318"/>
      <c r="AD137" s="318"/>
      <c r="AE137" s="318"/>
      <c r="AF137" s="318"/>
      <c r="AG137" s="318"/>
      <c r="AH137" s="318"/>
    </row>
    <row r="138" spans="1:34" ht="3.75" customHeight="1" x14ac:dyDescent="0.2">
      <c r="A138" s="318"/>
      <c r="B138" s="318"/>
      <c r="C138" s="318"/>
      <c r="D138" s="318"/>
      <c r="E138" s="318"/>
      <c r="F138" s="318"/>
      <c r="G138" s="318"/>
      <c r="H138" s="318"/>
      <c r="I138" s="318"/>
      <c r="J138" s="318"/>
      <c r="K138" s="318"/>
      <c r="L138" s="318"/>
      <c r="M138" s="318"/>
      <c r="N138" s="318"/>
      <c r="O138" s="318"/>
      <c r="P138" s="318"/>
      <c r="Q138" s="318"/>
      <c r="R138" s="318"/>
      <c r="S138" s="318"/>
      <c r="T138" s="318"/>
      <c r="U138" s="318"/>
      <c r="V138" s="318"/>
      <c r="W138" s="318"/>
      <c r="X138" s="318"/>
      <c r="Y138" s="318"/>
      <c r="Z138" s="318"/>
      <c r="AA138" s="318"/>
      <c r="AB138" s="318"/>
      <c r="AC138" s="318"/>
      <c r="AD138" s="318"/>
      <c r="AE138" s="318"/>
      <c r="AF138" s="318"/>
      <c r="AG138" s="318"/>
      <c r="AH138" s="318"/>
    </row>
    <row r="139" spans="1:34" ht="3.75" customHeight="1" x14ac:dyDescent="0.2">
      <c r="A139" s="318"/>
      <c r="B139" s="318"/>
      <c r="C139" s="318"/>
      <c r="D139" s="318"/>
      <c r="E139" s="318"/>
      <c r="F139" s="318"/>
      <c r="G139" s="318"/>
      <c r="H139" s="318"/>
      <c r="I139" s="318"/>
      <c r="J139" s="318"/>
      <c r="K139" s="318"/>
      <c r="L139" s="318"/>
      <c r="M139" s="318"/>
      <c r="N139" s="318"/>
      <c r="O139" s="318"/>
      <c r="P139" s="318"/>
      <c r="Q139" s="318"/>
      <c r="R139" s="318"/>
      <c r="S139" s="318"/>
      <c r="T139" s="318"/>
      <c r="U139" s="318"/>
      <c r="V139" s="318"/>
      <c r="W139" s="318"/>
      <c r="X139" s="318"/>
      <c r="Y139" s="318"/>
      <c r="Z139" s="318"/>
      <c r="AA139" s="318"/>
      <c r="AB139" s="318"/>
      <c r="AC139" s="318"/>
      <c r="AD139" s="318"/>
      <c r="AE139" s="318"/>
      <c r="AF139" s="318"/>
      <c r="AG139" s="318"/>
      <c r="AH139" s="318"/>
    </row>
    <row r="140" spans="1:34" ht="3.75" customHeight="1" x14ac:dyDescent="0.2">
      <c r="A140" s="318"/>
      <c r="B140" s="318"/>
      <c r="C140" s="318"/>
      <c r="D140" s="318"/>
      <c r="E140" s="318"/>
      <c r="F140" s="318"/>
      <c r="G140" s="318"/>
      <c r="H140" s="318"/>
      <c r="I140" s="318"/>
      <c r="J140" s="318"/>
      <c r="K140" s="318"/>
      <c r="L140" s="318"/>
      <c r="M140" s="318"/>
      <c r="N140" s="318"/>
      <c r="O140" s="318"/>
      <c r="P140" s="318"/>
      <c r="Q140" s="318"/>
      <c r="R140" s="318"/>
      <c r="S140" s="318"/>
      <c r="T140" s="318"/>
      <c r="U140" s="318"/>
      <c r="V140" s="318"/>
      <c r="W140" s="318"/>
      <c r="X140" s="318"/>
      <c r="Y140" s="318"/>
      <c r="Z140" s="318"/>
      <c r="AA140" s="318"/>
      <c r="AB140" s="318"/>
      <c r="AC140" s="318"/>
      <c r="AD140" s="318"/>
      <c r="AE140" s="318"/>
      <c r="AF140" s="318"/>
      <c r="AG140" s="318"/>
      <c r="AH140" s="318"/>
    </row>
    <row r="141" spans="1:34" ht="3.75" customHeight="1" x14ac:dyDescent="0.2">
      <c r="A141" s="318"/>
      <c r="B141" s="318"/>
      <c r="C141" s="318"/>
      <c r="D141" s="318"/>
      <c r="E141" s="318"/>
      <c r="F141" s="318"/>
      <c r="G141" s="318"/>
      <c r="H141" s="318"/>
      <c r="I141" s="318"/>
      <c r="J141" s="318"/>
      <c r="K141" s="318"/>
      <c r="L141" s="318"/>
      <c r="M141" s="318"/>
      <c r="N141" s="318"/>
      <c r="O141" s="318"/>
      <c r="P141" s="318"/>
      <c r="Q141" s="318"/>
      <c r="R141" s="318"/>
      <c r="S141" s="318"/>
      <c r="T141" s="318"/>
      <c r="U141" s="318"/>
      <c r="V141" s="318"/>
      <c r="W141" s="318"/>
      <c r="X141" s="318"/>
      <c r="Y141" s="318"/>
      <c r="Z141" s="318"/>
      <c r="AA141" s="318"/>
      <c r="AB141" s="318"/>
      <c r="AC141" s="318"/>
      <c r="AD141" s="318"/>
      <c r="AE141" s="318"/>
      <c r="AF141" s="318"/>
      <c r="AG141" s="318"/>
      <c r="AH141" s="318"/>
    </row>
    <row r="142" spans="1:34" ht="3.75" customHeight="1" x14ac:dyDescent="0.2">
      <c r="A142" s="318"/>
      <c r="B142" s="318"/>
      <c r="C142" s="318"/>
      <c r="D142" s="318"/>
      <c r="E142" s="318"/>
      <c r="F142" s="318"/>
      <c r="G142" s="318"/>
      <c r="H142" s="318"/>
      <c r="I142" s="318"/>
      <c r="J142" s="318"/>
      <c r="K142" s="318"/>
      <c r="L142" s="318"/>
      <c r="M142" s="318"/>
      <c r="N142" s="318"/>
      <c r="O142" s="318"/>
      <c r="P142" s="318"/>
      <c r="Q142" s="318"/>
      <c r="R142" s="318"/>
      <c r="S142" s="318"/>
      <c r="T142" s="318"/>
      <c r="U142" s="318"/>
      <c r="V142" s="318"/>
      <c r="W142" s="318"/>
      <c r="X142" s="318"/>
      <c r="Y142" s="318"/>
      <c r="Z142" s="318"/>
      <c r="AA142" s="318"/>
      <c r="AB142" s="318"/>
      <c r="AC142" s="318"/>
      <c r="AD142" s="318"/>
      <c r="AE142" s="318"/>
      <c r="AF142" s="318"/>
      <c r="AG142" s="318"/>
      <c r="AH142" s="318"/>
    </row>
    <row r="143" spans="1:34" ht="3.75" customHeight="1" x14ac:dyDescent="0.2">
      <c r="A143" s="318"/>
      <c r="B143" s="318"/>
      <c r="C143" s="318"/>
      <c r="D143" s="318"/>
      <c r="E143" s="318"/>
      <c r="F143" s="318"/>
      <c r="G143" s="318"/>
      <c r="H143" s="318"/>
      <c r="I143" s="318"/>
      <c r="J143" s="318"/>
      <c r="K143" s="318"/>
      <c r="L143" s="318"/>
      <c r="M143" s="318"/>
      <c r="N143" s="318"/>
      <c r="O143" s="318"/>
      <c r="P143" s="318"/>
      <c r="Q143" s="318"/>
      <c r="R143" s="318"/>
      <c r="S143" s="318"/>
      <c r="T143" s="318"/>
      <c r="U143" s="318"/>
      <c r="V143" s="318"/>
      <c r="W143" s="318"/>
      <c r="X143" s="318"/>
      <c r="Y143" s="318"/>
      <c r="Z143" s="318"/>
      <c r="AA143" s="318"/>
      <c r="AB143" s="318"/>
      <c r="AC143" s="318"/>
      <c r="AD143" s="318"/>
      <c r="AE143" s="318"/>
      <c r="AF143" s="318"/>
      <c r="AG143" s="318"/>
      <c r="AH143" s="318"/>
    </row>
    <row r="144" spans="1:34" ht="3.75" customHeight="1" x14ac:dyDescent="0.2">
      <c r="A144" s="318"/>
      <c r="B144" s="318"/>
      <c r="C144" s="318"/>
      <c r="D144" s="318"/>
      <c r="E144" s="318"/>
      <c r="F144" s="318"/>
      <c r="G144" s="318"/>
      <c r="H144" s="318"/>
      <c r="I144" s="318"/>
      <c r="J144" s="318"/>
      <c r="K144" s="318"/>
      <c r="L144" s="318"/>
      <c r="M144" s="318"/>
      <c r="N144" s="318"/>
      <c r="O144" s="318"/>
      <c r="P144" s="318"/>
      <c r="Q144" s="318"/>
      <c r="R144" s="318"/>
      <c r="S144" s="318"/>
      <c r="T144" s="318"/>
      <c r="U144" s="318"/>
      <c r="V144" s="318"/>
      <c r="W144" s="318"/>
      <c r="X144" s="318"/>
      <c r="Y144" s="318"/>
      <c r="Z144" s="318"/>
      <c r="AA144" s="318"/>
      <c r="AB144" s="318"/>
      <c r="AC144" s="318"/>
      <c r="AD144" s="318"/>
      <c r="AE144" s="318"/>
      <c r="AF144" s="318"/>
      <c r="AG144" s="318"/>
      <c r="AH144" s="318"/>
    </row>
    <row r="145" spans="1:34" ht="3.75" customHeight="1" x14ac:dyDescent="0.2">
      <c r="A145" s="318"/>
      <c r="B145" s="318"/>
      <c r="C145" s="318"/>
      <c r="D145" s="318"/>
      <c r="E145" s="318"/>
      <c r="F145" s="318"/>
      <c r="G145" s="318"/>
      <c r="H145" s="318"/>
      <c r="I145" s="318"/>
      <c r="J145" s="318"/>
      <c r="K145" s="318"/>
      <c r="L145" s="318"/>
      <c r="M145" s="318"/>
      <c r="N145" s="318"/>
      <c r="O145" s="318"/>
      <c r="P145" s="318"/>
      <c r="Q145" s="318"/>
      <c r="R145" s="318"/>
      <c r="S145" s="318"/>
      <c r="T145" s="318"/>
      <c r="U145" s="318"/>
      <c r="V145" s="318"/>
      <c r="W145" s="318"/>
      <c r="X145" s="318"/>
      <c r="Y145" s="318"/>
      <c r="Z145" s="318"/>
      <c r="AA145" s="318"/>
      <c r="AB145" s="318"/>
      <c r="AC145" s="318"/>
      <c r="AD145" s="318"/>
      <c r="AE145" s="318"/>
      <c r="AF145" s="318"/>
      <c r="AG145" s="318"/>
      <c r="AH145" s="318"/>
    </row>
    <row r="146" spans="1:34" ht="3.75" customHeight="1" x14ac:dyDescent="0.2">
      <c r="A146" s="318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18"/>
      <c r="N146" s="318"/>
      <c r="O146" s="318"/>
      <c r="P146" s="318"/>
      <c r="Q146" s="318"/>
      <c r="R146" s="318"/>
      <c r="S146" s="318"/>
      <c r="T146" s="318"/>
      <c r="U146" s="318"/>
      <c r="V146" s="318"/>
      <c r="W146" s="318"/>
      <c r="X146" s="318"/>
      <c r="Y146" s="318"/>
      <c r="Z146" s="318"/>
      <c r="AA146" s="318"/>
      <c r="AB146" s="318"/>
      <c r="AC146" s="318"/>
      <c r="AD146" s="318"/>
      <c r="AE146" s="318"/>
      <c r="AF146" s="318"/>
      <c r="AG146" s="318"/>
      <c r="AH146" s="318"/>
    </row>
    <row r="147" spans="1:34" ht="3.75" customHeight="1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18"/>
      <c r="N147" s="318"/>
      <c r="O147" s="318"/>
      <c r="P147" s="318"/>
      <c r="Q147" s="318"/>
      <c r="R147" s="318"/>
      <c r="S147" s="318"/>
      <c r="T147" s="318"/>
      <c r="U147" s="318"/>
      <c r="V147" s="318"/>
      <c r="W147" s="318"/>
      <c r="X147" s="318"/>
      <c r="Y147" s="318"/>
      <c r="Z147" s="318"/>
      <c r="AA147" s="318"/>
      <c r="AB147" s="318"/>
      <c r="AC147" s="318"/>
      <c r="AD147" s="318"/>
      <c r="AE147" s="318"/>
      <c r="AF147" s="318"/>
      <c r="AG147" s="318"/>
      <c r="AH147" s="318"/>
    </row>
    <row r="148" spans="1:34" ht="3.75" customHeight="1" x14ac:dyDescent="0.2">
      <c r="A148" s="318"/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18"/>
      <c r="Z148" s="318"/>
      <c r="AA148" s="318"/>
      <c r="AB148" s="318"/>
      <c r="AC148" s="318"/>
      <c r="AD148" s="318"/>
      <c r="AE148" s="318"/>
      <c r="AF148" s="318"/>
      <c r="AG148" s="318"/>
      <c r="AH148" s="318"/>
    </row>
    <row r="149" spans="1:34" ht="3.75" customHeight="1" x14ac:dyDescent="0.2">
      <c r="A149" s="318"/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18"/>
      <c r="Y149" s="318"/>
      <c r="Z149" s="318"/>
      <c r="AA149" s="318"/>
      <c r="AB149" s="318"/>
      <c r="AC149" s="318"/>
      <c r="AD149" s="318"/>
      <c r="AE149" s="318"/>
      <c r="AF149" s="318"/>
      <c r="AG149" s="318"/>
      <c r="AH149" s="318"/>
    </row>
    <row r="150" spans="1:34" ht="3.75" customHeight="1" x14ac:dyDescent="0.2">
      <c r="A150" s="318"/>
      <c r="B150" s="318"/>
      <c r="C150" s="318"/>
      <c r="D150" s="318"/>
      <c r="E150" s="318"/>
      <c r="F150" s="318"/>
      <c r="G150" s="318"/>
      <c r="H150" s="318"/>
      <c r="I150" s="318"/>
      <c r="J150" s="318"/>
      <c r="K150" s="318"/>
      <c r="L150" s="318"/>
      <c r="M150" s="318"/>
      <c r="N150" s="318"/>
      <c r="O150" s="318"/>
      <c r="P150" s="318"/>
      <c r="Q150" s="318"/>
      <c r="R150" s="318"/>
      <c r="S150" s="318"/>
      <c r="T150" s="318"/>
      <c r="U150" s="318"/>
      <c r="V150" s="318"/>
      <c r="W150" s="318"/>
      <c r="X150" s="318"/>
      <c r="Y150" s="318"/>
      <c r="Z150" s="318"/>
      <c r="AA150" s="318"/>
      <c r="AB150" s="318"/>
      <c r="AC150" s="318"/>
      <c r="AD150" s="318"/>
      <c r="AE150" s="318"/>
      <c r="AF150" s="318"/>
      <c r="AG150" s="318"/>
      <c r="AH150" s="318"/>
    </row>
    <row r="151" spans="1:34" ht="3.75" customHeight="1" x14ac:dyDescent="0.2">
      <c r="A151" s="318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18"/>
      <c r="N151" s="318"/>
      <c r="O151" s="318"/>
      <c r="P151" s="318"/>
      <c r="Q151" s="318"/>
      <c r="R151" s="318"/>
      <c r="S151" s="318"/>
      <c r="T151" s="318"/>
      <c r="U151" s="318"/>
      <c r="V151" s="318"/>
      <c r="W151" s="318"/>
      <c r="X151" s="318"/>
      <c r="Y151" s="318"/>
      <c r="Z151" s="318"/>
      <c r="AA151" s="318"/>
      <c r="AB151" s="318"/>
      <c r="AC151" s="318"/>
      <c r="AD151" s="318"/>
      <c r="AE151" s="318"/>
      <c r="AF151" s="318"/>
      <c r="AG151" s="318"/>
      <c r="AH151" s="318"/>
    </row>
    <row r="152" spans="1:34" ht="3.75" customHeight="1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18"/>
      <c r="N152" s="318"/>
      <c r="O152" s="318"/>
      <c r="P152" s="318"/>
      <c r="Q152" s="318"/>
      <c r="R152" s="318"/>
      <c r="S152" s="318"/>
      <c r="T152" s="318"/>
      <c r="U152" s="318"/>
      <c r="V152" s="318"/>
      <c r="W152" s="318"/>
      <c r="X152" s="318"/>
      <c r="Y152" s="318"/>
      <c r="Z152" s="318"/>
      <c r="AA152" s="318"/>
      <c r="AB152" s="318"/>
      <c r="AC152" s="318"/>
      <c r="AD152" s="318"/>
      <c r="AE152" s="318"/>
      <c r="AF152" s="318"/>
      <c r="AG152" s="318"/>
      <c r="AH152" s="318"/>
    </row>
    <row r="153" spans="1:34" ht="3.75" customHeight="1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18"/>
      <c r="Y153" s="318"/>
      <c r="Z153" s="318"/>
      <c r="AA153" s="318"/>
      <c r="AB153" s="318"/>
      <c r="AC153" s="318"/>
      <c r="AD153" s="318"/>
      <c r="AE153" s="318"/>
      <c r="AF153" s="318"/>
      <c r="AG153" s="318"/>
      <c r="AH153" s="318"/>
    </row>
    <row r="154" spans="1:34" ht="3.75" customHeight="1" x14ac:dyDescent="0.2">
      <c r="A154" s="318"/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18"/>
      <c r="Y154" s="318"/>
      <c r="Z154" s="318"/>
      <c r="AA154" s="318"/>
      <c r="AB154" s="318"/>
      <c r="AC154" s="318"/>
      <c r="AD154" s="318"/>
      <c r="AE154" s="318"/>
      <c r="AF154" s="318"/>
      <c r="AG154" s="318"/>
      <c r="AH154" s="318"/>
    </row>
    <row r="155" spans="1:34" ht="3.75" customHeight="1" x14ac:dyDescent="0.2">
      <c r="A155" s="318"/>
      <c r="B155" s="318"/>
      <c r="C155" s="318"/>
      <c r="D155" s="318"/>
      <c r="E155" s="318"/>
      <c r="F155" s="318"/>
      <c r="G155" s="318"/>
      <c r="H155" s="318"/>
      <c r="I155" s="318"/>
      <c r="J155" s="318"/>
      <c r="K155" s="318"/>
      <c r="L155" s="318"/>
      <c r="M155" s="318"/>
      <c r="N155" s="318"/>
      <c r="O155" s="318"/>
      <c r="P155" s="318"/>
      <c r="Q155" s="318"/>
      <c r="R155" s="318"/>
      <c r="S155" s="318"/>
      <c r="T155" s="318"/>
      <c r="U155" s="318"/>
      <c r="V155" s="318"/>
      <c r="W155" s="318"/>
      <c r="X155" s="318"/>
      <c r="Y155" s="318"/>
      <c r="Z155" s="318"/>
      <c r="AA155" s="318"/>
      <c r="AB155" s="318"/>
      <c r="AC155" s="318"/>
      <c r="AD155" s="318"/>
      <c r="AE155" s="318"/>
      <c r="AF155" s="318"/>
      <c r="AG155" s="318"/>
      <c r="AH155" s="318"/>
    </row>
    <row r="156" spans="1:34" ht="3.75" customHeight="1" x14ac:dyDescent="0.2">
      <c r="A156" s="318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18"/>
      <c r="M156" s="318"/>
      <c r="N156" s="318"/>
      <c r="O156" s="318"/>
      <c r="P156" s="318"/>
      <c r="Q156" s="318"/>
      <c r="R156" s="318"/>
      <c r="S156" s="318"/>
      <c r="T156" s="318"/>
      <c r="U156" s="318"/>
      <c r="V156" s="318"/>
      <c r="W156" s="318"/>
      <c r="X156" s="318"/>
      <c r="Y156" s="318"/>
      <c r="Z156" s="318"/>
      <c r="AA156" s="318"/>
      <c r="AB156" s="318"/>
      <c r="AC156" s="318"/>
      <c r="AD156" s="318"/>
      <c r="AE156" s="318"/>
      <c r="AF156" s="318"/>
      <c r="AG156" s="318"/>
      <c r="AH156" s="318"/>
    </row>
    <row r="157" spans="1:34" ht="3.75" customHeight="1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18"/>
      <c r="N157" s="318"/>
      <c r="O157" s="318"/>
      <c r="P157" s="318"/>
      <c r="Q157" s="318"/>
      <c r="R157" s="318"/>
      <c r="S157" s="318"/>
      <c r="T157" s="318"/>
      <c r="U157" s="318"/>
      <c r="V157" s="318"/>
      <c r="W157" s="318"/>
      <c r="X157" s="318"/>
      <c r="Y157" s="318"/>
      <c r="Z157" s="318"/>
      <c r="AA157" s="318"/>
      <c r="AB157" s="318"/>
      <c r="AC157" s="318"/>
      <c r="AD157" s="318"/>
      <c r="AE157" s="318"/>
      <c r="AF157" s="318"/>
      <c r="AG157" s="318"/>
      <c r="AH157" s="318"/>
    </row>
    <row r="158" spans="1:34" ht="3.75" customHeight="1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318"/>
      <c r="Z158" s="318"/>
      <c r="AA158" s="318"/>
      <c r="AB158" s="318"/>
      <c r="AC158" s="318"/>
      <c r="AD158" s="318"/>
      <c r="AE158" s="318"/>
      <c r="AF158" s="318"/>
      <c r="AG158" s="318"/>
      <c r="AH158" s="318"/>
    </row>
    <row r="159" spans="1:34" ht="3.75" customHeight="1" x14ac:dyDescent="0.2">
      <c r="A159" s="318"/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18"/>
      <c r="Y159" s="318"/>
      <c r="Z159" s="318"/>
      <c r="AA159" s="318"/>
      <c r="AB159" s="318"/>
      <c r="AC159" s="318"/>
      <c r="AD159" s="318"/>
      <c r="AE159" s="318"/>
      <c r="AF159" s="318"/>
      <c r="AG159" s="318"/>
      <c r="AH159" s="318"/>
    </row>
    <row r="160" spans="1:34" ht="3.75" customHeight="1" x14ac:dyDescent="0.2">
      <c r="A160" s="318"/>
      <c r="B160" s="318"/>
      <c r="C160" s="318"/>
      <c r="D160" s="318"/>
      <c r="E160" s="318"/>
      <c r="F160" s="318"/>
      <c r="G160" s="318"/>
      <c r="H160" s="318"/>
      <c r="I160" s="318"/>
      <c r="J160" s="318"/>
      <c r="K160" s="318"/>
      <c r="L160" s="318"/>
      <c r="M160" s="318"/>
      <c r="N160" s="318"/>
      <c r="O160" s="318"/>
      <c r="P160" s="318"/>
      <c r="Q160" s="318"/>
      <c r="R160" s="318"/>
      <c r="S160" s="318"/>
      <c r="T160" s="318"/>
      <c r="U160" s="318"/>
      <c r="V160" s="318"/>
      <c r="W160" s="318"/>
      <c r="X160" s="318"/>
      <c r="Y160" s="318"/>
      <c r="Z160" s="318"/>
      <c r="AA160" s="318"/>
      <c r="AB160" s="318"/>
      <c r="AC160" s="318"/>
      <c r="AD160" s="318"/>
      <c r="AE160" s="318"/>
      <c r="AF160" s="318"/>
      <c r="AG160" s="318"/>
      <c r="AH160" s="318"/>
    </row>
    <row r="161" spans="1:34" ht="3.75" customHeight="1" x14ac:dyDescent="0.2">
      <c r="A161" s="318"/>
      <c r="B161" s="318"/>
      <c r="C161" s="318"/>
      <c r="D161" s="318"/>
      <c r="E161" s="318"/>
      <c r="F161" s="318"/>
      <c r="G161" s="318"/>
      <c r="H161" s="318"/>
      <c r="I161" s="318"/>
      <c r="J161" s="318"/>
      <c r="K161" s="318"/>
      <c r="L161" s="318"/>
      <c r="M161" s="318"/>
      <c r="N161" s="318"/>
      <c r="O161" s="318"/>
      <c r="P161" s="318"/>
      <c r="Q161" s="318"/>
      <c r="R161" s="318"/>
      <c r="S161" s="318"/>
      <c r="T161" s="318"/>
      <c r="U161" s="318"/>
      <c r="V161" s="318"/>
      <c r="W161" s="318"/>
      <c r="X161" s="318"/>
      <c r="Y161" s="318"/>
      <c r="Z161" s="318"/>
      <c r="AA161" s="318"/>
      <c r="AB161" s="318"/>
      <c r="AC161" s="318"/>
      <c r="AD161" s="318"/>
      <c r="AE161" s="318"/>
      <c r="AF161" s="318"/>
      <c r="AG161" s="318"/>
      <c r="AH161" s="318"/>
    </row>
    <row r="162" spans="1:34" ht="3.75" customHeight="1" x14ac:dyDescent="0.2">
      <c r="A162" s="318"/>
      <c r="B162" s="318"/>
      <c r="C162" s="318"/>
      <c r="D162" s="318"/>
      <c r="E162" s="318"/>
      <c r="F162" s="318"/>
      <c r="G162" s="318"/>
      <c r="H162" s="318"/>
      <c r="I162" s="318"/>
      <c r="J162" s="318"/>
      <c r="K162" s="318"/>
      <c r="L162" s="318"/>
      <c r="M162" s="318"/>
      <c r="N162" s="318"/>
      <c r="O162" s="318"/>
      <c r="P162" s="318"/>
      <c r="Q162" s="318"/>
      <c r="R162" s="318"/>
      <c r="S162" s="318"/>
      <c r="T162" s="318"/>
      <c r="U162" s="318"/>
      <c r="V162" s="318"/>
      <c r="W162" s="318"/>
      <c r="X162" s="318"/>
      <c r="Y162" s="318"/>
      <c r="Z162" s="318"/>
      <c r="AA162" s="318"/>
      <c r="AB162" s="318"/>
      <c r="AC162" s="318"/>
      <c r="AD162" s="318"/>
      <c r="AE162" s="318"/>
      <c r="AF162" s="318"/>
      <c r="AG162" s="318"/>
      <c r="AH162" s="318"/>
    </row>
    <row r="163" spans="1:34" ht="3.75" customHeight="1" x14ac:dyDescent="0.2">
      <c r="A163" s="318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18"/>
      <c r="N163" s="318"/>
      <c r="O163" s="318"/>
      <c r="P163" s="318"/>
      <c r="Q163" s="318"/>
      <c r="R163" s="318"/>
      <c r="S163" s="318"/>
      <c r="T163" s="318"/>
      <c r="U163" s="318"/>
      <c r="V163" s="318"/>
      <c r="W163" s="318"/>
      <c r="X163" s="318"/>
      <c r="Y163" s="318"/>
      <c r="Z163" s="318"/>
      <c r="AA163" s="318"/>
      <c r="AB163" s="318"/>
      <c r="AC163" s="318"/>
      <c r="AD163" s="318"/>
      <c r="AE163" s="318"/>
      <c r="AF163" s="318"/>
      <c r="AG163" s="318"/>
      <c r="AH163" s="318"/>
    </row>
    <row r="164" spans="1:34" ht="3.75" customHeight="1" x14ac:dyDescent="0.2">
      <c r="A164" s="318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18"/>
      <c r="N164" s="318"/>
      <c r="O164" s="318"/>
      <c r="P164" s="318"/>
      <c r="Q164" s="318"/>
      <c r="R164" s="318"/>
      <c r="S164" s="318"/>
      <c r="T164" s="318"/>
      <c r="U164" s="318"/>
      <c r="V164" s="318"/>
      <c r="W164" s="318"/>
      <c r="X164" s="318"/>
      <c r="Y164" s="318"/>
      <c r="Z164" s="318"/>
      <c r="AA164" s="318"/>
      <c r="AB164" s="318"/>
      <c r="AC164" s="318"/>
      <c r="AD164" s="318"/>
      <c r="AE164" s="318"/>
      <c r="AF164" s="318"/>
      <c r="AG164" s="318"/>
      <c r="AH164" s="318"/>
    </row>
    <row r="165" spans="1:34" ht="3.75" customHeight="1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18"/>
      <c r="N165" s="318"/>
      <c r="O165" s="318"/>
      <c r="P165" s="318"/>
      <c r="Q165" s="318"/>
      <c r="R165" s="318"/>
      <c r="S165" s="318"/>
      <c r="T165" s="318"/>
      <c r="U165" s="318"/>
      <c r="V165" s="318"/>
      <c r="W165" s="318"/>
      <c r="X165" s="318"/>
      <c r="Y165" s="318"/>
      <c r="Z165" s="318"/>
      <c r="AA165" s="318"/>
      <c r="AB165" s="318"/>
      <c r="AC165" s="318"/>
      <c r="AD165" s="318"/>
      <c r="AE165" s="318"/>
      <c r="AF165" s="318"/>
      <c r="AG165" s="318"/>
      <c r="AH165" s="318"/>
    </row>
    <row r="166" spans="1:34" ht="3.75" customHeight="1" x14ac:dyDescent="0.2">
      <c r="A166" s="318"/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18"/>
      <c r="Y166" s="318"/>
      <c r="Z166" s="318"/>
      <c r="AA166" s="318"/>
      <c r="AB166" s="318"/>
      <c r="AC166" s="318"/>
      <c r="AD166" s="318"/>
      <c r="AE166" s="318"/>
      <c r="AF166" s="318"/>
      <c r="AG166" s="318"/>
      <c r="AH166" s="318"/>
    </row>
    <row r="167" spans="1:34" ht="3.75" customHeight="1" x14ac:dyDescent="0.2">
      <c r="A167" s="318"/>
      <c r="B167" s="318"/>
      <c r="C167" s="318"/>
      <c r="D167" s="318"/>
      <c r="E167" s="318"/>
      <c r="F167" s="318"/>
      <c r="G167" s="318"/>
      <c r="H167" s="318"/>
      <c r="I167" s="318"/>
      <c r="J167" s="318"/>
      <c r="K167" s="318"/>
      <c r="L167" s="318"/>
      <c r="M167" s="318"/>
      <c r="N167" s="318"/>
      <c r="O167" s="318"/>
      <c r="P167" s="318"/>
      <c r="Q167" s="318"/>
      <c r="R167" s="318"/>
      <c r="S167" s="318"/>
      <c r="T167" s="318"/>
      <c r="U167" s="318"/>
      <c r="V167" s="318"/>
      <c r="W167" s="318"/>
      <c r="X167" s="318"/>
      <c r="Y167" s="318"/>
      <c r="Z167" s="318"/>
      <c r="AA167" s="318"/>
      <c r="AB167" s="318"/>
      <c r="AC167" s="318"/>
      <c r="AD167" s="318"/>
      <c r="AE167" s="318"/>
      <c r="AF167" s="318"/>
      <c r="AG167" s="318"/>
      <c r="AH167" s="318"/>
    </row>
    <row r="168" spans="1:34" ht="3.75" customHeight="1" x14ac:dyDescent="0.2">
      <c r="A168" s="318"/>
      <c r="B168" s="318"/>
      <c r="C168" s="318"/>
      <c r="D168" s="318"/>
      <c r="E168" s="318"/>
      <c r="F168" s="318"/>
      <c r="G168" s="318"/>
      <c r="H168" s="318"/>
      <c r="I168" s="318"/>
      <c r="J168" s="318"/>
      <c r="K168" s="318"/>
      <c r="L168" s="318"/>
      <c r="M168" s="318"/>
      <c r="N168" s="318"/>
      <c r="O168" s="318"/>
      <c r="P168" s="318"/>
      <c r="Q168" s="318"/>
      <c r="R168" s="318"/>
      <c r="S168" s="318"/>
      <c r="T168" s="318"/>
      <c r="U168" s="318"/>
      <c r="V168" s="318"/>
      <c r="W168" s="318"/>
      <c r="X168" s="318"/>
      <c r="Y168" s="318"/>
      <c r="Z168" s="318"/>
      <c r="AA168" s="318"/>
      <c r="AB168" s="318"/>
      <c r="AC168" s="318"/>
      <c r="AD168" s="318"/>
      <c r="AE168" s="318"/>
      <c r="AF168" s="318"/>
      <c r="AG168" s="318"/>
      <c r="AH168" s="318"/>
    </row>
    <row r="169" spans="1:34" ht="3.75" customHeight="1" x14ac:dyDescent="0.2">
      <c r="A169" s="318"/>
      <c r="B169" s="318"/>
      <c r="C169" s="318"/>
      <c r="D169" s="318"/>
      <c r="E169" s="318"/>
      <c r="F169" s="318"/>
      <c r="G169" s="318"/>
      <c r="H169" s="318"/>
      <c r="I169" s="318"/>
      <c r="J169" s="318"/>
      <c r="K169" s="318"/>
      <c r="L169" s="318"/>
      <c r="M169" s="318"/>
      <c r="N169" s="318"/>
      <c r="O169" s="318"/>
      <c r="P169" s="318"/>
      <c r="Q169" s="318"/>
      <c r="R169" s="318"/>
      <c r="S169" s="318"/>
      <c r="T169" s="318"/>
      <c r="U169" s="318"/>
      <c r="V169" s="318"/>
      <c r="W169" s="318"/>
      <c r="X169" s="318"/>
      <c r="Y169" s="318"/>
      <c r="Z169" s="318"/>
      <c r="AA169" s="318"/>
      <c r="AB169" s="318"/>
      <c r="AC169" s="318"/>
      <c r="AD169" s="318"/>
      <c r="AE169" s="318"/>
      <c r="AF169" s="318"/>
      <c r="AG169" s="318"/>
      <c r="AH169" s="318"/>
    </row>
    <row r="170" spans="1:34" ht="3.75" customHeight="1" x14ac:dyDescent="0.2">
      <c r="A170" s="318"/>
      <c r="B170" s="318"/>
      <c r="C170" s="318"/>
      <c r="D170" s="318"/>
      <c r="E170" s="318"/>
      <c r="F170" s="318"/>
      <c r="G170" s="318"/>
      <c r="H170" s="318"/>
      <c r="I170" s="318"/>
      <c r="J170" s="318"/>
      <c r="K170" s="318"/>
      <c r="L170" s="318"/>
      <c r="M170" s="318"/>
      <c r="N170" s="318"/>
      <c r="O170" s="318"/>
      <c r="P170" s="318"/>
      <c r="Q170" s="318"/>
      <c r="R170" s="318"/>
      <c r="S170" s="318"/>
      <c r="T170" s="318"/>
      <c r="U170" s="318"/>
      <c r="V170" s="318"/>
      <c r="W170" s="318"/>
      <c r="X170" s="318"/>
      <c r="Y170" s="318"/>
      <c r="Z170" s="318"/>
      <c r="AA170" s="318"/>
      <c r="AB170" s="318"/>
      <c r="AC170" s="318"/>
      <c r="AD170" s="318"/>
      <c r="AE170" s="318"/>
      <c r="AF170" s="318"/>
      <c r="AG170" s="318"/>
      <c r="AH170" s="318"/>
    </row>
    <row r="171" spans="1:34" ht="3.75" customHeight="1" x14ac:dyDescent="0.2">
      <c r="A171" s="318"/>
      <c r="B171" s="318"/>
      <c r="C171" s="318"/>
      <c r="D171" s="318"/>
      <c r="E171" s="318"/>
      <c r="F171" s="318"/>
      <c r="G171" s="318"/>
      <c r="H171" s="318"/>
      <c r="I171" s="318"/>
      <c r="J171" s="318"/>
      <c r="K171" s="318"/>
      <c r="L171" s="318"/>
      <c r="M171" s="318"/>
      <c r="N171" s="318"/>
      <c r="O171" s="318"/>
      <c r="P171" s="318"/>
      <c r="Q171" s="318"/>
      <c r="R171" s="318"/>
      <c r="S171" s="318"/>
      <c r="T171" s="318"/>
      <c r="U171" s="318"/>
      <c r="V171" s="318"/>
      <c r="W171" s="318"/>
      <c r="X171" s="318"/>
      <c r="Y171" s="318"/>
      <c r="Z171" s="318"/>
      <c r="AA171" s="318"/>
      <c r="AB171" s="318"/>
      <c r="AC171" s="318"/>
      <c r="AD171" s="318"/>
      <c r="AE171" s="318"/>
      <c r="AF171" s="318"/>
      <c r="AG171" s="318"/>
      <c r="AH171" s="318"/>
    </row>
    <row r="172" spans="1:34" ht="3.75" customHeight="1" x14ac:dyDescent="0.2">
      <c r="A172" s="318"/>
      <c r="B172" s="318"/>
      <c r="C172" s="318"/>
      <c r="D172" s="318"/>
      <c r="E172" s="318"/>
      <c r="F172" s="318"/>
      <c r="G172" s="318"/>
      <c r="H172" s="318"/>
      <c r="I172" s="318"/>
      <c r="J172" s="318"/>
      <c r="K172" s="318"/>
      <c r="L172" s="318"/>
      <c r="M172" s="318"/>
      <c r="N172" s="318"/>
      <c r="O172" s="318"/>
      <c r="P172" s="318"/>
      <c r="Q172" s="318"/>
      <c r="R172" s="318"/>
      <c r="S172" s="318"/>
      <c r="T172" s="318"/>
      <c r="U172" s="318"/>
      <c r="V172" s="318"/>
      <c r="W172" s="318"/>
      <c r="X172" s="318"/>
      <c r="Y172" s="318"/>
      <c r="Z172" s="318"/>
      <c r="AA172" s="318"/>
      <c r="AB172" s="318"/>
      <c r="AC172" s="318"/>
      <c r="AD172" s="318"/>
      <c r="AE172" s="318"/>
      <c r="AF172" s="318"/>
      <c r="AG172" s="318"/>
      <c r="AH172" s="318"/>
    </row>
    <row r="173" spans="1:34" ht="3.75" customHeight="1" x14ac:dyDescent="0.2">
      <c r="A173" s="318"/>
      <c r="B173" s="318"/>
      <c r="C173" s="318"/>
      <c r="D173" s="318"/>
      <c r="E173" s="318"/>
      <c r="F173" s="318"/>
      <c r="G173" s="318"/>
      <c r="H173" s="318"/>
      <c r="I173" s="318"/>
      <c r="J173" s="318"/>
      <c r="K173" s="318"/>
      <c r="L173" s="318"/>
      <c r="M173" s="318"/>
      <c r="N173" s="318"/>
      <c r="O173" s="318"/>
      <c r="P173" s="318"/>
      <c r="Q173" s="318"/>
      <c r="R173" s="318"/>
      <c r="S173" s="318"/>
      <c r="T173" s="318"/>
      <c r="U173" s="318"/>
      <c r="V173" s="318"/>
      <c r="W173" s="318"/>
      <c r="X173" s="318"/>
      <c r="Y173" s="318"/>
      <c r="Z173" s="318"/>
      <c r="AA173" s="318"/>
      <c r="AB173" s="318"/>
      <c r="AC173" s="318"/>
      <c r="AD173" s="318"/>
      <c r="AE173" s="318"/>
      <c r="AF173" s="318"/>
      <c r="AG173" s="318"/>
      <c r="AH173" s="318"/>
    </row>
    <row r="174" spans="1:34" ht="3.75" customHeight="1" x14ac:dyDescent="0.2">
      <c r="A174" s="318"/>
      <c r="B174" s="318"/>
      <c r="C174" s="318"/>
      <c r="D174" s="318"/>
      <c r="E174" s="318"/>
      <c r="F174" s="318"/>
      <c r="G174" s="318"/>
      <c r="H174" s="318"/>
      <c r="I174" s="318"/>
      <c r="J174" s="318"/>
      <c r="K174" s="318"/>
      <c r="L174" s="318"/>
      <c r="M174" s="318"/>
      <c r="N174" s="318"/>
      <c r="O174" s="318"/>
      <c r="P174" s="318"/>
      <c r="Q174" s="318"/>
      <c r="R174" s="318"/>
      <c r="S174" s="318"/>
      <c r="T174" s="318"/>
      <c r="U174" s="318"/>
      <c r="V174" s="318"/>
      <c r="W174" s="318"/>
      <c r="X174" s="318"/>
      <c r="Y174" s="318"/>
      <c r="Z174" s="318"/>
      <c r="AA174" s="318"/>
      <c r="AB174" s="318"/>
      <c r="AC174" s="318"/>
      <c r="AD174" s="318"/>
      <c r="AE174" s="318"/>
      <c r="AF174" s="318"/>
      <c r="AG174" s="318"/>
      <c r="AH174" s="318"/>
    </row>
    <row r="175" spans="1:34" ht="3.75" customHeight="1" x14ac:dyDescent="0.2">
      <c r="A175" s="318"/>
      <c r="B175" s="318"/>
      <c r="C175" s="318"/>
      <c r="D175" s="318"/>
      <c r="E175" s="318"/>
      <c r="F175" s="318"/>
      <c r="G175" s="318"/>
      <c r="H175" s="318"/>
      <c r="I175" s="318"/>
      <c r="J175" s="318"/>
      <c r="K175" s="318"/>
      <c r="L175" s="318"/>
      <c r="M175" s="318"/>
      <c r="N175" s="318"/>
      <c r="O175" s="318"/>
      <c r="P175" s="318"/>
      <c r="Q175" s="318"/>
      <c r="R175" s="318"/>
      <c r="S175" s="318"/>
      <c r="T175" s="318"/>
      <c r="U175" s="318"/>
      <c r="V175" s="318"/>
      <c r="W175" s="318"/>
      <c r="X175" s="318"/>
      <c r="Y175" s="318"/>
      <c r="Z175" s="318"/>
      <c r="AA175" s="318"/>
      <c r="AB175" s="318"/>
      <c r="AC175" s="318"/>
      <c r="AD175" s="318"/>
      <c r="AE175" s="318"/>
      <c r="AF175" s="318"/>
      <c r="AG175" s="318"/>
      <c r="AH175" s="318"/>
    </row>
    <row r="176" spans="1:34" ht="3.75" customHeight="1" x14ac:dyDescent="0.2">
      <c r="A176" s="318"/>
      <c r="B176" s="318"/>
      <c r="C176" s="318"/>
      <c r="D176" s="318"/>
      <c r="E176" s="318"/>
      <c r="F176" s="318"/>
      <c r="G176" s="318"/>
      <c r="H176" s="318"/>
      <c r="I176" s="318"/>
      <c r="J176" s="318"/>
      <c r="K176" s="318"/>
      <c r="L176" s="318"/>
      <c r="M176" s="318"/>
      <c r="N176" s="318"/>
      <c r="O176" s="318"/>
      <c r="P176" s="318"/>
      <c r="Q176" s="318"/>
      <c r="R176" s="318"/>
      <c r="S176" s="318"/>
      <c r="T176" s="318"/>
      <c r="U176" s="318"/>
      <c r="V176" s="318"/>
      <c r="W176" s="318"/>
      <c r="X176" s="318"/>
      <c r="Y176" s="318"/>
      <c r="Z176" s="318"/>
      <c r="AA176" s="318"/>
      <c r="AB176" s="318"/>
      <c r="AC176" s="318"/>
      <c r="AD176" s="318"/>
      <c r="AE176" s="318"/>
      <c r="AF176" s="318"/>
      <c r="AG176" s="318"/>
      <c r="AH176" s="318"/>
    </row>
    <row r="177" spans="1:34" ht="3.75" customHeight="1" x14ac:dyDescent="0.2">
      <c r="A177" s="318"/>
      <c r="B177" s="318"/>
      <c r="C177" s="318"/>
      <c r="D177" s="318"/>
      <c r="E177" s="318"/>
      <c r="F177" s="318"/>
      <c r="G177" s="318"/>
      <c r="H177" s="318"/>
      <c r="I177" s="318"/>
      <c r="J177" s="318"/>
      <c r="K177" s="318"/>
      <c r="L177" s="318"/>
      <c r="M177" s="318"/>
      <c r="N177" s="318"/>
      <c r="O177" s="318"/>
      <c r="P177" s="318"/>
      <c r="Q177" s="318"/>
      <c r="R177" s="318"/>
      <c r="S177" s="318"/>
      <c r="T177" s="318"/>
      <c r="U177" s="318"/>
      <c r="V177" s="318"/>
      <c r="W177" s="318"/>
      <c r="X177" s="318"/>
      <c r="Y177" s="318"/>
      <c r="Z177" s="318"/>
      <c r="AA177" s="318"/>
      <c r="AB177" s="318"/>
      <c r="AC177" s="318"/>
      <c r="AD177" s="318"/>
      <c r="AE177" s="318"/>
      <c r="AF177" s="318"/>
      <c r="AG177" s="318"/>
      <c r="AH177" s="318"/>
    </row>
    <row r="178" spans="1:34" ht="3.75" customHeight="1" x14ac:dyDescent="0.2">
      <c r="A178" s="318"/>
      <c r="B178" s="318"/>
      <c r="C178" s="318"/>
      <c r="D178" s="318"/>
      <c r="E178" s="318"/>
      <c r="F178" s="318"/>
      <c r="G178" s="318"/>
      <c r="H178" s="318"/>
      <c r="I178" s="318"/>
      <c r="J178" s="318"/>
      <c r="K178" s="318"/>
      <c r="L178" s="318"/>
      <c r="M178" s="318"/>
      <c r="N178" s="318"/>
      <c r="O178" s="318"/>
      <c r="P178" s="318"/>
      <c r="Q178" s="318"/>
      <c r="R178" s="318"/>
      <c r="S178" s="318"/>
      <c r="T178" s="318"/>
      <c r="U178" s="318"/>
      <c r="V178" s="318"/>
      <c r="W178" s="318"/>
      <c r="X178" s="318"/>
      <c r="Y178" s="318"/>
      <c r="Z178" s="318"/>
      <c r="AA178" s="318"/>
      <c r="AB178" s="318"/>
      <c r="AC178" s="318"/>
      <c r="AD178" s="318"/>
      <c r="AE178" s="318"/>
      <c r="AF178" s="318"/>
      <c r="AG178" s="318"/>
      <c r="AH178" s="318"/>
    </row>
    <row r="179" spans="1:34" ht="3.75" customHeight="1" x14ac:dyDescent="0.2">
      <c r="A179" s="318"/>
      <c r="B179" s="318"/>
      <c r="C179" s="318"/>
      <c r="D179" s="318"/>
      <c r="E179" s="318"/>
      <c r="F179" s="318"/>
      <c r="G179" s="318"/>
      <c r="H179" s="318"/>
      <c r="I179" s="318"/>
      <c r="J179" s="318"/>
      <c r="K179" s="318"/>
      <c r="L179" s="318"/>
      <c r="M179" s="318"/>
      <c r="N179" s="318"/>
      <c r="O179" s="318"/>
      <c r="P179" s="318"/>
      <c r="Q179" s="318"/>
      <c r="R179" s="318"/>
      <c r="S179" s="318"/>
      <c r="T179" s="318"/>
      <c r="U179" s="318"/>
      <c r="V179" s="318"/>
      <c r="W179" s="318"/>
      <c r="X179" s="318"/>
      <c r="Y179" s="318"/>
      <c r="Z179" s="318"/>
      <c r="AA179" s="318"/>
      <c r="AB179" s="318"/>
      <c r="AC179" s="318"/>
      <c r="AD179" s="318"/>
      <c r="AE179" s="318"/>
      <c r="AF179" s="318"/>
      <c r="AG179" s="318"/>
      <c r="AH179" s="318"/>
    </row>
    <row r="180" spans="1:34" ht="3.75" customHeight="1" x14ac:dyDescent="0.2">
      <c r="A180" s="318"/>
      <c r="B180" s="318"/>
      <c r="C180" s="318"/>
      <c r="D180" s="318"/>
      <c r="E180" s="318"/>
      <c r="F180" s="318"/>
      <c r="G180" s="318"/>
      <c r="H180" s="318"/>
      <c r="I180" s="318"/>
      <c r="J180" s="318"/>
      <c r="K180" s="318"/>
      <c r="L180" s="318"/>
      <c r="M180" s="318"/>
      <c r="N180" s="318"/>
      <c r="O180" s="318"/>
      <c r="P180" s="318"/>
      <c r="Q180" s="318"/>
      <c r="R180" s="318"/>
      <c r="S180" s="318"/>
      <c r="T180" s="318"/>
      <c r="U180" s="318"/>
      <c r="V180" s="318"/>
      <c r="W180" s="318"/>
      <c r="X180" s="318"/>
      <c r="Y180" s="318"/>
      <c r="Z180" s="318"/>
      <c r="AA180" s="318"/>
      <c r="AB180" s="318"/>
      <c r="AC180" s="318"/>
      <c r="AD180" s="318"/>
      <c r="AE180" s="318"/>
      <c r="AF180" s="318"/>
      <c r="AG180" s="318"/>
      <c r="AH180" s="318"/>
    </row>
    <row r="181" spans="1:34" ht="3.75" customHeight="1" x14ac:dyDescent="0.2">
      <c r="A181" s="318"/>
      <c r="B181" s="318"/>
      <c r="C181" s="318"/>
      <c r="D181" s="318"/>
      <c r="E181" s="318"/>
      <c r="F181" s="318"/>
      <c r="G181" s="318"/>
      <c r="H181" s="318"/>
      <c r="I181" s="318"/>
      <c r="J181" s="318"/>
      <c r="K181" s="318"/>
      <c r="L181" s="318"/>
      <c r="M181" s="318"/>
      <c r="N181" s="318"/>
      <c r="O181" s="318"/>
      <c r="P181" s="318"/>
      <c r="Q181" s="318"/>
      <c r="R181" s="318"/>
      <c r="S181" s="318"/>
      <c r="T181" s="318"/>
      <c r="U181" s="318"/>
      <c r="V181" s="318"/>
      <c r="W181" s="318"/>
      <c r="X181" s="318"/>
      <c r="Y181" s="318"/>
      <c r="Z181" s="318"/>
      <c r="AA181" s="318"/>
      <c r="AB181" s="318"/>
      <c r="AC181" s="318"/>
      <c r="AD181" s="318"/>
      <c r="AE181" s="318"/>
      <c r="AF181" s="318"/>
      <c r="AG181" s="318"/>
      <c r="AH181" s="318"/>
    </row>
    <row r="182" spans="1:34" ht="3.75" customHeight="1" x14ac:dyDescent="0.2">
      <c r="A182" s="318"/>
      <c r="B182" s="318"/>
      <c r="C182" s="318"/>
      <c r="D182" s="318"/>
      <c r="E182" s="318"/>
      <c r="F182" s="318"/>
      <c r="G182" s="318"/>
      <c r="H182" s="318"/>
      <c r="I182" s="318"/>
      <c r="J182" s="318"/>
      <c r="K182" s="318"/>
      <c r="L182" s="318"/>
      <c r="M182" s="318"/>
      <c r="N182" s="318"/>
      <c r="O182" s="318"/>
      <c r="P182" s="318"/>
      <c r="Q182" s="318"/>
      <c r="R182" s="318"/>
      <c r="S182" s="318"/>
      <c r="T182" s="318"/>
      <c r="U182" s="318"/>
      <c r="V182" s="318"/>
      <c r="W182" s="318"/>
      <c r="X182" s="318"/>
      <c r="Y182" s="318"/>
      <c r="Z182" s="318"/>
      <c r="AA182" s="318"/>
      <c r="AB182" s="318"/>
      <c r="AC182" s="318"/>
      <c r="AD182" s="318"/>
      <c r="AE182" s="318"/>
      <c r="AF182" s="318"/>
      <c r="AG182" s="318"/>
      <c r="AH182" s="318"/>
    </row>
    <row r="183" spans="1:34" ht="3.75" customHeight="1" x14ac:dyDescent="0.2">
      <c r="A183" s="318"/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18"/>
      <c r="M183" s="318"/>
      <c r="N183" s="318"/>
      <c r="O183" s="318"/>
      <c r="P183" s="318"/>
      <c r="Q183" s="318"/>
      <c r="R183" s="318"/>
      <c r="S183" s="318"/>
      <c r="T183" s="318"/>
      <c r="U183" s="318"/>
      <c r="V183" s="318"/>
      <c r="W183" s="318"/>
      <c r="X183" s="318"/>
      <c r="Y183" s="318"/>
      <c r="Z183" s="318"/>
      <c r="AA183" s="318"/>
      <c r="AB183" s="318"/>
      <c r="AC183" s="318"/>
      <c r="AD183" s="318"/>
      <c r="AE183" s="318"/>
      <c r="AF183" s="318"/>
      <c r="AG183" s="318"/>
      <c r="AH183" s="318"/>
    </row>
    <row r="184" spans="1:34" ht="3.75" customHeight="1" x14ac:dyDescent="0.2">
      <c r="A184" s="318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18"/>
      <c r="N184" s="318"/>
      <c r="O184" s="318"/>
      <c r="P184" s="318"/>
      <c r="Q184" s="318"/>
      <c r="R184" s="318"/>
      <c r="S184" s="318"/>
      <c r="T184" s="318"/>
      <c r="U184" s="318"/>
      <c r="V184" s="318"/>
      <c r="W184" s="318"/>
      <c r="X184" s="318"/>
      <c r="Y184" s="318"/>
      <c r="Z184" s="318"/>
      <c r="AA184" s="318"/>
      <c r="AB184" s="318"/>
      <c r="AC184" s="318"/>
      <c r="AD184" s="318"/>
      <c r="AE184" s="318"/>
      <c r="AF184" s="318"/>
      <c r="AG184" s="318"/>
      <c r="AH184" s="318"/>
    </row>
    <row r="185" spans="1:34" ht="3.75" customHeight="1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18"/>
      <c r="N185" s="318"/>
      <c r="O185" s="318"/>
      <c r="P185" s="318"/>
      <c r="Q185" s="318"/>
      <c r="R185" s="318"/>
      <c r="S185" s="318"/>
      <c r="T185" s="318"/>
      <c r="U185" s="318"/>
      <c r="V185" s="318"/>
      <c r="W185" s="318"/>
      <c r="X185" s="318"/>
      <c r="Y185" s="318"/>
      <c r="Z185" s="318"/>
      <c r="AA185" s="318"/>
      <c r="AB185" s="318"/>
      <c r="AC185" s="318"/>
      <c r="AD185" s="318"/>
      <c r="AE185" s="318"/>
      <c r="AF185" s="318"/>
      <c r="AG185" s="318"/>
      <c r="AH185" s="318"/>
    </row>
    <row r="186" spans="1:34" ht="3.75" customHeight="1" x14ac:dyDescent="0.2">
      <c r="A186" s="318"/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18"/>
      <c r="Y186" s="318"/>
      <c r="Z186" s="318"/>
      <c r="AA186" s="318"/>
      <c r="AB186" s="318"/>
      <c r="AC186" s="318"/>
      <c r="AD186" s="318"/>
      <c r="AE186" s="318"/>
      <c r="AF186" s="318"/>
      <c r="AG186" s="318"/>
      <c r="AH186" s="318"/>
    </row>
    <row r="187" spans="1:34" ht="3.75" customHeight="1" x14ac:dyDescent="0.2">
      <c r="A187" s="318"/>
      <c r="B187" s="318"/>
      <c r="C187" s="318"/>
      <c r="D187" s="318"/>
      <c r="E187" s="318"/>
      <c r="F187" s="318"/>
      <c r="G187" s="318"/>
      <c r="H187" s="318"/>
      <c r="I187" s="318"/>
      <c r="J187" s="318"/>
      <c r="K187" s="318"/>
      <c r="L187" s="318"/>
      <c r="M187" s="318"/>
      <c r="N187" s="318"/>
      <c r="O187" s="318"/>
      <c r="P187" s="318"/>
      <c r="Q187" s="318"/>
      <c r="R187" s="318"/>
      <c r="S187" s="318"/>
      <c r="T187" s="318"/>
      <c r="U187" s="318"/>
      <c r="V187" s="318"/>
      <c r="W187" s="318"/>
      <c r="X187" s="318"/>
      <c r="Y187" s="318"/>
      <c r="Z187" s="318"/>
      <c r="AA187" s="318"/>
      <c r="AB187" s="318"/>
      <c r="AC187" s="318"/>
      <c r="AD187" s="318"/>
      <c r="AE187" s="318"/>
      <c r="AF187" s="318"/>
      <c r="AG187" s="318"/>
      <c r="AH187" s="318"/>
    </row>
    <row r="188" spans="1:34" ht="3.75" customHeight="1" x14ac:dyDescent="0.2">
      <c r="A188" s="318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18"/>
      <c r="N188" s="318"/>
      <c r="O188" s="318"/>
      <c r="P188" s="318"/>
      <c r="Q188" s="318"/>
      <c r="R188" s="318"/>
      <c r="S188" s="318"/>
      <c r="T188" s="318"/>
      <c r="U188" s="318"/>
      <c r="V188" s="318"/>
      <c r="W188" s="318"/>
      <c r="X188" s="318"/>
      <c r="Y188" s="318"/>
      <c r="Z188" s="318"/>
      <c r="AA188" s="318"/>
      <c r="AB188" s="318"/>
      <c r="AC188" s="318"/>
      <c r="AD188" s="318"/>
      <c r="AE188" s="318"/>
      <c r="AF188" s="318"/>
      <c r="AG188" s="318"/>
      <c r="AH188" s="318"/>
    </row>
    <row r="189" spans="1:34" ht="3.75" customHeight="1" x14ac:dyDescent="0.2">
      <c r="A189" s="318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18"/>
      <c r="N189" s="318"/>
      <c r="O189" s="318"/>
      <c r="P189" s="318"/>
      <c r="Q189" s="318"/>
      <c r="R189" s="318"/>
      <c r="S189" s="318"/>
      <c r="T189" s="318"/>
      <c r="U189" s="318"/>
      <c r="V189" s="318"/>
      <c r="W189" s="318"/>
      <c r="X189" s="318"/>
      <c r="Y189" s="318"/>
      <c r="Z189" s="318"/>
      <c r="AA189" s="318"/>
      <c r="AB189" s="318"/>
      <c r="AC189" s="318"/>
      <c r="AD189" s="318"/>
      <c r="AE189" s="318"/>
      <c r="AF189" s="318"/>
      <c r="AG189" s="318"/>
      <c r="AH189" s="318"/>
    </row>
    <row r="190" spans="1:34" ht="3.75" customHeight="1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18"/>
      <c r="N190" s="318"/>
      <c r="O190" s="318"/>
      <c r="P190" s="318"/>
      <c r="Q190" s="318"/>
      <c r="R190" s="318"/>
      <c r="S190" s="318"/>
      <c r="T190" s="318"/>
      <c r="U190" s="318"/>
      <c r="V190" s="318"/>
      <c r="W190" s="318"/>
      <c r="X190" s="318"/>
      <c r="Y190" s="318"/>
      <c r="Z190" s="318"/>
      <c r="AA190" s="318"/>
      <c r="AB190" s="318"/>
      <c r="AC190" s="318"/>
      <c r="AD190" s="318"/>
      <c r="AE190" s="318"/>
      <c r="AF190" s="318"/>
      <c r="AG190" s="318"/>
      <c r="AH190" s="318"/>
    </row>
    <row r="191" spans="1:34" ht="3.75" customHeight="1" x14ac:dyDescent="0.2">
      <c r="A191" s="318"/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18"/>
      <c r="Z191" s="318"/>
      <c r="AA191" s="318"/>
      <c r="AB191" s="318"/>
      <c r="AC191" s="318"/>
      <c r="AD191" s="318"/>
      <c r="AE191" s="318"/>
      <c r="AF191" s="318"/>
      <c r="AG191" s="318"/>
      <c r="AH191" s="318"/>
    </row>
    <row r="192" spans="1:34" ht="3.75" customHeight="1" x14ac:dyDescent="0.2">
      <c r="A192" s="318"/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18"/>
      <c r="Y192" s="318"/>
      <c r="Z192" s="318"/>
      <c r="AA192" s="318"/>
      <c r="AB192" s="318"/>
      <c r="AC192" s="318"/>
      <c r="AD192" s="318"/>
      <c r="AE192" s="318"/>
      <c r="AF192" s="318"/>
      <c r="AG192" s="318"/>
      <c r="AH192" s="318"/>
    </row>
    <row r="193" spans="1:34" ht="3.75" customHeight="1" x14ac:dyDescent="0.2">
      <c r="A193" s="318"/>
      <c r="B193" s="318"/>
      <c r="C193" s="318"/>
      <c r="D193" s="318"/>
      <c r="E193" s="318"/>
      <c r="F193" s="318"/>
      <c r="G193" s="318"/>
      <c r="H193" s="318"/>
      <c r="I193" s="318"/>
      <c r="J193" s="318"/>
      <c r="K193" s="318"/>
      <c r="L193" s="318"/>
      <c r="M193" s="318"/>
      <c r="N193" s="318"/>
      <c r="O193" s="318"/>
      <c r="P193" s="318"/>
      <c r="Q193" s="318"/>
      <c r="R193" s="318"/>
      <c r="S193" s="318"/>
      <c r="T193" s="318"/>
      <c r="U193" s="318"/>
      <c r="V193" s="318"/>
      <c r="W193" s="318"/>
      <c r="X193" s="318"/>
      <c r="Y193" s="318"/>
      <c r="Z193" s="318"/>
      <c r="AA193" s="318"/>
      <c r="AB193" s="318"/>
      <c r="AC193" s="318"/>
      <c r="AD193" s="318"/>
      <c r="AE193" s="318"/>
      <c r="AF193" s="318"/>
      <c r="AG193" s="318"/>
      <c r="AH193" s="318"/>
    </row>
    <row r="194" spans="1:34" ht="3.75" customHeight="1" x14ac:dyDescent="0.2">
      <c r="A194" s="318"/>
      <c r="B194" s="318"/>
      <c r="C194" s="318"/>
      <c r="D194" s="318"/>
      <c r="E194" s="318"/>
      <c r="F194" s="318"/>
      <c r="G194" s="318"/>
      <c r="H194" s="318"/>
      <c r="I194" s="318"/>
      <c r="J194" s="318"/>
      <c r="K194" s="318"/>
      <c r="L194" s="318"/>
      <c r="M194" s="318"/>
      <c r="N194" s="318"/>
      <c r="O194" s="318"/>
      <c r="P194" s="318"/>
      <c r="Q194" s="318"/>
      <c r="R194" s="318"/>
      <c r="S194" s="318"/>
      <c r="T194" s="318"/>
      <c r="U194" s="318"/>
      <c r="V194" s="318"/>
      <c r="W194" s="318"/>
      <c r="X194" s="318"/>
      <c r="Y194" s="318"/>
      <c r="Z194" s="318"/>
      <c r="AA194" s="318"/>
      <c r="AB194" s="318"/>
      <c r="AC194" s="318"/>
      <c r="AD194" s="318"/>
      <c r="AE194" s="318"/>
      <c r="AF194" s="318"/>
      <c r="AG194" s="318"/>
      <c r="AH194" s="318"/>
    </row>
    <row r="195" spans="1:34" ht="3.75" customHeight="1" x14ac:dyDescent="0.2">
      <c r="A195" s="318"/>
      <c r="B195" s="318"/>
      <c r="C195" s="318"/>
      <c r="D195" s="318"/>
      <c r="E195" s="318"/>
      <c r="F195" s="318"/>
      <c r="G195" s="318"/>
      <c r="H195" s="318"/>
      <c r="I195" s="318"/>
      <c r="J195" s="318"/>
      <c r="K195" s="318"/>
      <c r="L195" s="318"/>
      <c r="M195" s="318"/>
      <c r="N195" s="318"/>
      <c r="O195" s="318"/>
      <c r="P195" s="318"/>
      <c r="Q195" s="318"/>
      <c r="R195" s="318"/>
      <c r="S195" s="318"/>
      <c r="T195" s="318"/>
      <c r="U195" s="318"/>
      <c r="V195" s="318"/>
      <c r="W195" s="318"/>
      <c r="X195" s="318"/>
      <c r="Y195" s="318"/>
      <c r="Z195" s="318"/>
      <c r="AA195" s="318"/>
      <c r="AB195" s="318"/>
      <c r="AC195" s="318"/>
      <c r="AD195" s="318"/>
      <c r="AE195" s="318"/>
      <c r="AF195" s="318"/>
      <c r="AG195" s="318"/>
      <c r="AH195" s="318"/>
    </row>
    <row r="196" spans="1:34" ht="3.75" customHeight="1" x14ac:dyDescent="0.2">
      <c r="A196" s="318"/>
      <c r="B196" s="318"/>
      <c r="C196" s="318"/>
      <c r="D196" s="318"/>
      <c r="E196" s="318"/>
      <c r="F196" s="318"/>
      <c r="G196" s="318"/>
      <c r="H196" s="318"/>
      <c r="I196" s="318"/>
      <c r="J196" s="318"/>
      <c r="K196" s="318"/>
      <c r="L196" s="318"/>
      <c r="M196" s="318"/>
      <c r="N196" s="318"/>
      <c r="O196" s="318"/>
      <c r="P196" s="318"/>
      <c r="Q196" s="318"/>
      <c r="R196" s="318"/>
      <c r="S196" s="318"/>
      <c r="T196" s="318"/>
      <c r="U196" s="318"/>
      <c r="V196" s="318"/>
      <c r="W196" s="318"/>
      <c r="X196" s="318"/>
      <c r="Y196" s="318"/>
      <c r="Z196" s="318"/>
      <c r="AA196" s="318"/>
      <c r="AB196" s="318"/>
      <c r="AC196" s="318"/>
      <c r="AD196" s="318"/>
      <c r="AE196" s="318"/>
      <c r="AF196" s="318"/>
      <c r="AG196" s="318"/>
      <c r="AH196" s="318"/>
    </row>
    <row r="197" spans="1:34" ht="3.75" customHeight="1" x14ac:dyDescent="0.2">
      <c r="A197" s="318"/>
      <c r="B197" s="318"/>
      <c r="C197" s="318"/>
      <c r="D197" s="318"/>
      <c r="E197" s="318"/>
      <c r="F197" s="318"/>
      <c r="G197" s="318"/>
      <c r="H197" s="318"/>
      <c r="I197" s="318"/>
      <c r="J197" s="318"/>
      <c r="K197" s="318"/>
      <c r="L197" s="318"/>
      <c r="M197" s="318"/>
      <c r="N197" s="318"/>
      <c r="O197" s="318"/>
      <c r="P197" s="318"/>
      <c r="Q197" s="318"/>
      <c r="R197" s="318"/>
      <c r="S197" s="318"/>
      <c r="T197" s="318"/>
      <c r="U197" s="318"/>
      <c r="V197" s="318"/>
      <c r="W197" s="318"/>
      <c r="X197" s="318"/>
      <c r="Y197" s="318"/>
      <c r="Z197" s="318"/>
      <c r="AA197" s="318"/>
      <c r="AB197" s="318"/>
      <c r="AC197" s="318"/>
      <c r="AD197" s="318"/>
      <c r="AE197" s="318"/>
      <c r="AF197" s="318"/>
      <c r="AG197" s="318"/>
      <c r="AH197" s="318"/>
    </row>
    <row r="198" spans="1:34" ht="3.75" customHeight="1" x14ac:dyDescent="0.2">
      <c r="A198" s="318"/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  <c r="L198" s="318"/>
      <c r="M198" s="318"/>
      <c r="N198" s="318"/>
      <c r="O198" s="318"/>
      <c r="P198" s="318"/>
      <c r="Q198" s="318"/>
      <c r="R198" s="318"/>
      <c r="S198" s="318"/>
      <c r="T198" s="318"/>
      <c r="U198" s="318"/>
      <c r="V198" s="318"/>
      <c r="W198" s="318"/>
      <c r="X198" s="318"/>
      <c r="Y198" s="318"/>
      <c r="Z198" s="318"/>
      <c r="AA198" s="318"/>
      <c r="AB198" s="318"/>
      <c r="AC198" s="318"/>
      <c r="AD198" s="318"/>
      <c r="AE198" s="318"/>
      <c r="AF198" s="318"/>
      <c r="AG198" s="318"/>
      <c r="AH198" s="318"/>
    </row>
    <row r="199" spans="1:34" ht="3.75" customHeight="1" x14ac:dyDescent="0.2">
      <c r="A199" s="318"/>
      <c r="B199" s="318"/>
      <c r="C199" s="318"/>
      <c r="D199" s="318"/>
      <c r="E199" s="318"/>
      <c r="F199" s="318"/>
      <c r="G199" s="318"/>
      <c r="H199" s="318"/>
      <c r="I199" s="318"/>
      <c r="J199" s="318"/>
      <c r="K199" s="318"/>
      <c r="L199" s="318"/>
      <c r="M199" s="318"/>
      <c r="N199" s="318"/>
      <c r="O199" s="318"/>
      <c r="P199" s="318"/>
      <c r="Q199" s="318"/>
      <c r="R199" s="318"/>
      <c r="S199" s="318"/>
      <c r="T199" s="318"/>
      <c r="U199" s="318"/>
      <c r="V199" s="318"/>
      <c r="W199" s="318"/>
      <c r="X199" s="318"/>
      <c r="Y199" s="318"/>
      <c r="Z199" s="318"/>
      <c r="AA199" s="318"/>
      <c r="AB199" s="318"/>
      <c r="AC199" s="318"/>
      <c r="AD199" s="318"/>
      <c r="AE199" s="318"/>
      <c r="AF199" s="318"/>
      <c r="AG199" s="318"/>
      <c r="AH199" s="318"/>
    </row>
    <row r="200" spans="1:34" ht="3.75" customHeight="1" x14ac:dyDescent="0.2">
      <c r="A200" s="318"/>
      <c r="B200" s="318"/>
      <c r="C200" s="318"/>
      <c r="D200" s="318"/>
      <c r="E200" s="318"/>
      <c r="F200" s="318"/>
      <c r="G200" s="318"/>
      <c r="H200" s="318"/>
      <c r="I200" s="318"/>
      <c r="J200" s="318"/>
      <c r="K200" s="318"/>
      <c r="L200" s="318"/>
      <c r="M200" s="318"/>
      <c r="N200" s="318"/>
      <c r="O200" s="318"/>
      <c r="P200" s="318"/>
      <c r="Q200" s="318"/>
      <c r="R200" s="318"/>
      <c r="S200" s="318"/>
      <c r="T200" s="318"/>
      <c r="U200" s="318"/>
      <c r="V200" s="318"/>
      <c r="W200" s="318"/>
      <c r="X200" s="318"/>
      <c r="Y200" s="318"/>
      <c r="Z200" s="318"/>
      <c r="AA200" s="318"/>
      <c r="AB200" s="318"/>
      <c r="AC200" s="318"/>
      <c r="AD200" s="318"/>
      <c r="AE200" s="318"/>
      <c r="AF200" s="318"/>
      <c r="AG200" s="318"/>
      <c r="AH200" s="318"/>
    </row>
    <row r="201" spans="1:34" ht="3.75" customHeight="1" x14ac:dyDescent="0.2">
      <c r="A201" s="318"/>
      <c r="B201" s="318"/>
      <c r="C201" s="318"/>
      <c r="D201" s="318"/>
      <c r="E201" s="318"/>
      <c r="F201" s="318"/>
      <c r="G201" s="318"/>
      <c r="H201" s="318"/>
      <c r="I201" s="318"/>
      <c r="J201" s="318"/>
      <c r="K201" s="318"/>
      <c r="L201" s="318"/>
      <c r="M201" s="318"/>
      <c r="N201" s="318"/>
      <c r="O201" s="318"/>
      <c r="P201" s="318"/>
      <c r="Q201" s="318"/>
      <c r="R201" s="318"/>
      <c r="S201" s="318"/>
      <c r="T201" s="318"/>
      <c r="U201" s="318"/>
      <c r="V201" s="318"/>
      <c r="W201" s="318"/>
      <c r="X201" s="318"/>
      <c r="Y201" s="318"/>
      <c r="Z201" s="318"/>
      <c r="AA201" s="318"/>
      <c r="AB201" s="318"/>
      <c r="AC201" s="318"/>
      <c r="AD201" s="318"/>
      <c r="AE201" s="318"/>
      <c r="AF201" s="318"/>
      <c r="AG201" s="318"/>
      <c r="AH201" s="318"/>
    </row>
    <row r="202" spans="1:34" ht="3.75" customHeight="1" x14ac:dyDescent="0.2">
      <c r="A202" s="318"/>
      <c r="B202" s="318"/>
      <c r="C202" s="318"/>
      <c r="D202" s="318"/>
      <c r="E202" s="318"/>
      <c r="F202" s="318"/>
      <c r="G202" s="318"/>
      <c r="H202" s="318"/>
      <c r="I202" s="318"/>
      <c r="J202" s="318"/>
      <c r="K202" s="318"/>
      <c r="L202" s="318"/>
      <c r="M202" s="318"/>
      <c r="N202" s="318"/>
      <c r="O202" s="318"/>
      <c r="P202" s="318"/>
      <c r="Q202" s="318"/>
      <c r="R202" s="318"/>
      <c r="S202" s="318"/>
      <c r="T202" s="318"/>
      <c r="U202" s="318"/>
      <c r="V202" s="318"/>
      <c r="W202" s="318"/>
      <c r="X202" s="318"/>
      <c r="Y202" s="318"/>
      <c r="Z202" s="318"/>
      <c r="AA202" s="318"/>
      <c r="AB202" s="318"/>
      <c r="AC202" s="318"/>
      <c r="AD202" s="318"/>
      <c r="AE202" s="318"/>
      <c r="AF202" s="318"/>
      <c r="AG202" s="318"/>
      <c r="AH202" s="318"/>
    </row>
    <row r="203" spans="1:34" ht="3.75" customHeight="1" x14ac:dyDescent="0.2">
      <c r="A203" s="318"/>
      <c r="B203" s="318"/>
      <c r="C203" s="318"/>
      <c r="D203" s="318"/>
      <c r="E203" s="318"/>
      <c r="F203" s="318"/>
      <c r="G203" s="318"/>
      <c r="H203" s="318"/>
      <c r="I203" s="318"/>
      <c r="J203" s="318"/>
      <c r="K203" s="318"/>
      <c r="L203" s="318"/>
      <c r="M203" s="318"/>
      <c r="N203" s="318"/>
      <c r="O203" s="318"/>
      <c r="P203" s="318"/>
      <c r="Q203" s="318"/>
      <c r="R203" s="318"/>
      <c r="S203" s="318"/>
      <c r="T203" s="318"/>
      <c r="U203" s="318"/>
      <c r="V203" s="318"/>
      <c r="W203" s="318"/>
      <c r="X203" s="318"/>
      <c r="Y203" s="318"/>
      <c r="Z203" s="318"/>
      <c r="AA203" s="318"/>
      <c r="AB203" s="318"/>
      <c r="AC203" s="318"/>
      <c r="AD203" s="318"/>
      <c r="AE203" s="318"/>
      <c r="AF203" s="318"/>
      <c r="AG203" s="318"/>
      <c r="AH203" s="318"/>
    </row>
    <row r="204" spans="1:34" ht="3.75" customHeight="1" x14ac:dyDescent="0.2">
      <c r="A204" s="318"/>
      <c r="B204" s="318"/>
      <c r="C204" s="318"/>
      <c r="D204" s="318"/>
      <c r="E204" s="318"/>
      <c r="F204" s="318"/>
      <c r="G204" s="318"/>
      <c r="H204" s="318"/>
      <c r="I204" s="318"/>
      <c r="J204" s="318"/>
      <c r="K204" s="318"/>
      <c r="L204" s="318"/>
      <c r="M204" s="318"/>
      <c r="N204" s="318"/>
      <c r="O204" s="318"/>
      <c r="P204" s="318"/>
      <c r="Q204" s="318"/>
      <c r="R204" s="318"/>
      <c r="S204" s="318"/>
      <c r="T204" s="318"/>
      <c r="U204" s="318"/>
      <c r="V204" s="318"/>
      <c r="W204" s="318"/>
      <c r="X204" s="318"/>
      <c r="Y204" s="318"/>
      <c r="Z204" s="318"/>
      <c r="AA204" s="318"/>
      <c r="AB204" s="318"/>
      <c r="AC204" s="318"/>
      <c r="AD204" s="318"/>
      <c r="AE204" s="318"/>
      <c r="AF204" s="318"/>
      <c r="AG204" s="318"/>
      <c r="AH204" s="318"/>
    </row>
    <row r="205" spans="1:34" ht="3.75" customHeight="1" x14ac:dyDescent="0.2">
      <c r="A205" s="318"/>
      <c r="B205" s="318"/>
      <c r="C205" s="318"/>
      <c r="D205" s="318"/>
      <c r="E205" s="318"/>
      <c r="F205" s="318"/>
      <c r="G205" s="318"/>
      <c r="H205" s="318"/>
      <c r="I205" s="318"/>
      <c r="J205" s="318"/>
      <c r="K205" s="318"/>
      <c r="L205" s="318"/>
      <c r="M205" s="318"/>
      <c r="N205" s="318"/>
      <c r="O205" s="318"/>
      <c r="P205" s="318"/>
      <c r="Q205" s="318"/>
      <c r="R205" s="318"/>
      <c r="S205" s="318"/>
      <c r="T205" s="318"/>
      <c r="U205" s="318"/>
      <c r="V205" s="318"/>
      <c r="W205" s="318"/>
      <c r="X205" s="318"/>
      <c r="Y205" s="318"/>
      <c r="Z205" s="318"/>
      <c r="AA205" s="318"/>
      <c r="AB205" s="318"/>
      <c r="AC205" s="318"/>
      <c r="AD205" s="318"/>
      <c r="AE205" s="318"/>
      <c r="AF205" s="318"/>
      <c r="AG205" s="318"/>
      <c r="AH205" s="318"/>
    </row>
    <row r="206" spans="1:34" ht="3.75" customHeight="1" x14ac:dyDescent="0.2">
      <c r="A206" s="318"/>
      <c r="B206" s="318"/>
      <c r="C206" s="318"/>
      <c r="D206" s="318"/>
      <c r="E206" s="318"/>
      <c r="F206" s="318"/>
      <c r="G206" s="318"/>
      <c r="H206" s="318"/>
      <c r="I206" s="318"/>
      <c r="J206" s="318"/>
      <c r="K206" s="318"/>
      <c r="L206" s="318"/>
      <c r="M206" s="318"/>
      <c r="N206" s="318"/>
      <c r="O206" s="318"/>
      <c r="P206" s="318"/>
      <c r="Q206" s="318"/>
      <c r="R206" s="318"/>
      <c r="S206" s="318"/>
      <c r="T206" s="318"/>
      <c r="U206" s="318"/>
      <c r="V206" s="318"/>
      <c r="W206" s="318"/>
      <c r="X206" s="318"/>
      <c r="Y206" s="318"/>
      <c r="Z206" s="318"/>
      <c r="AA206" s="318"/>
      <c r="AB206" s="318"/>
      <c r="AC206" s="318"/>
      <c r="AD206" s="318"/>
      <c r="AE206" s="318"/>
      <c r="AF206" s="318"/>
      <c r="AG206" s="318"/>
      <c r="AH206" s="318"/>
    </row>
    <row r="207" spans="1:34" ht="3.75" customHeight="1" x14ac:dyDescent="0.2">
      <c r="A207" s="318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  <c r="M207" s="318"/>
      <c r="N207" s="318"/>
      <c r="O207" s="318"/>
      <c r="P207" s="318"/>
      <c r="Q207" s="318"/>
      <c r="R207" s="318"/>
      <c r="S207" s="318"/>
      <c r="T207" s="318"/>
      <c r="U207" s="318"/>
      <c r="V207" s="318"/>
      <c r="W207" s="318"/>
      <c r="X207" s="318"/>
      <c r="Y207" s="318"/>
      <c r="Z207" s="318"/>
      <c r="AA207" s="318"/>
      <c r="AB207" s="318"/>
      <c r="AC207" s="318"/>
      <c r="AD207" s="318"/>
      <c r="AE207" s="318"/>
      <c r="AF207" s="318"/>
      <c r="AG207" s="318"/>
      <c r="AH207" s="318"/>
    </row>
    <row r="208" spans="1:34" ht="3.75" customHeight="1" x14ac:dyDescent="0.2">
      <c r="A208" s="318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18"/>
      <c r="M208" s="318"/>
      <c r="N208" s="318"/>
      <c r="O208" s="318"/>
      <c r="P208" s="318"/>
      <c r="Q208" s="318"/>
      <c r="R208" s="318"/>
      <c r="S208" s="318"/>
      <c r="T208" s="318"/>
      <c r="U208" s="318"/>
      <c r="V208" s="318"/>
      <c r="W208" s="318"/>
      <c r="X208" s="318"/>
      <c r="Y208" s="318"/>
      <c r="Z208" s="318"/>
      <c r="AA208" s="318"/>
      <c r="AB208" s="318"/>
      <c r="AC208" s="318"/>
      <c r="AD208" s="318"/>
      <c r="AE208" s="318"/>
      <c r="AF208" s="318"/>
      <c r="AG208" s="318"/>
      <c r="AH208" s="318"/>
    </row>
    <row r="209" spans="1:34" ht="3.75" customHeight="1" x14ac:dyDescent="0.2">
      <c r="A209" s="318"/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18"/>
      <c r="M209" s="318"/>
      <c r="N209" s="318"/>
      <c r="O209" s="318"/>
      <c r="P209" s="318"/>
      <c r="Q209" s="318"/>
      <c r="R209" s="318"/>
      <c r="S209" s="318"/>
      <c r="T209" s="318"/>
      <c r="U209" s="318"/>
      <c r="V209" s="318"/>
      <c r="W209" s="318"/>
      <c r="X209" s="318"/>
      <c r="Y209" s="318"/>
      <c r="Z209" s="318"/>
      <c r="AA209" s="318"/>
      <c r="AB209" s="318"/>
      <c r="AC209" s="318"/>
      <c r="AD209" s="318"/>
      <c r="AE209" s="318"/>
      <c r="AF209" s="318"/>
      <c r="AG209" s="318"/>
      <c r="AH209" s="318"/>
    </row>
    <row r="210" spans="1:34" ht="3.75" customHeight="1" x14ac:dyDescent="0.2">
      <c r="A210" s="318"/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18"/>
      <c r="N210" s="318"/>
      <c r="O210" s="318"/>
      <c r="P210" s="318"/>
      <c r="Q210" s="318"/>
      <c r="R210" s="318"/>
      <c r="S210" s="318"/>
      <c r="T210" s="318"/>
      <c r="U210" s="318"/>
      <c r="V210" s="318"/>
      <c r="W210" s="318"/>
      <c r="X210" s="318"/>
      <c r="Y210" s="318"/>
      <c r="Z210" s="318"/>
      <c r="AA210" s="318"/>
      <c r="AB210" s="318"/>
      <c r="AC210" s="318"/>
      <c r="AD210" s="318"/>
      <c r="AE210" s="318"/>
      <c r="AF210" s="318"/>
      <c r="AG210" s="318"/>
      <c r="AH210" s="318"/>
    </row>
    <row r="211" spans="1:34" ht="3.75" customHeight="1" x14ac:dyDescent="0.2">
      <c r="A211" s="318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18"/>
      <c r="N211" s="318"/>
      <c r="O211" s="318"/>
      <c r="P211" s="318"/>
      <c r="Q211" s="318"/>
      <c r="R211" s="318"/>
      <c r="S211" s="318"/>
      <c r="T211" s="318"/>
      <c r="U211" s="318"/>
      <c r="V211" s="318"/>
      <c r="W211" s="318"/>
      <c r="X211" s="318"/>
      <c r="Y211" s="318"/>
      <c r="Z211" s="318"/>
      <c r="AA211" s="318"/>
      <c r="AB211" s="318"/>
      <c r="AC211" s="318"/>
      <c r="AD211" s="318"/>
      <c r="AE211" s="318"/>
      <c r="AF211" s="318"/>
      <c r="AG211" s="318"/>
      <c r="AH211" s="318"/>
    </row>
    <row r="212" spans="1:34" ht="3.75" customHeight="1" x14ac:dyDescent="0.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318"/>
      <c r="Y212" s="318"/>
      <c r="Z212" s="318"/>
      <c r="AA212" s="318"/>
      <c r="AB212" s="318"/>
      <c r="AC212" s="318"/>
      <c r="AD212" s="318"/>
      <c r="AE212" s="318"/>
      <c r="AF212" s="318"/>
      <c r="AG212" s="318"/>
      <c r="AH212" s="318"/>
    </row>
    <row r="213" spans="1:34" ht="3.75" customHeight="1" x14ac:dyDescent="0.2">
      <c r="A213" s="318"/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18"/>
      <c r="M213" s="318"/>
      <c r="N213" s="318"/>
      <c r="O213" s="318"/>
      <c r="P213" s="318"/>
      <c r="Q213" s="318"/>
      <c r="R213" s="318"/>
      <c r="S213" s="318"/>
      <c r="T213" s="318"/>
      <c r="U213" s="318"/>
      <c r="V213" s="318"/>
      <c r="W213" s="318"/>
      <c r="X213" s="318"/>
      <c r="Y213" s="318"/>
      <c r="Z213" s="318"/>
      <c r="AA213" s="318"/>
      <c r="AB213" s="318"/>
      <c r="AC213" s="318"/>
      <c r="AD213" s="318"/>
      <c r="AE213" s="318"/>
      <c r="AF213" s="318"/>
      <c r="AG213" s="318"/>
      <c r="AH213" s="318"/>
    </row>
    <row r="214" spans="1:34" ht="3.75" customHeight="1" x14ac:dyDescent="0.2">
      <c r="A214" s="318"/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8"/>
      <c r="M214" s="318"/>
      <c r="N214" s="318"/>
      <c r="O214" s="318"/>
      <c r="P214" s="318"/>
      <c r="Q214" s="318"/>
      <c r="R214" s="318"/>
      <c r="S214" s="318"/>
      <c r="T214" s="318"/>
      <c r="U214" s="318"/>
      <c r="V214" s="318"/>
      <c r="W214" s="318"/>
      <c r="X214" s="318"/>
      <c r="Y214" s="318"/>
      <c r="Z214" s="318"/>
      <c r="AA214" s="318"/>
      <c r="AB214" s="318"/>
      <c r="AC214" s="318"/>
      <c r="AD214" s="318"/>
      <c r="AE214" s="318"/>
      <c r="AF214" s="318"/>
      <c r="AG214" s="318"/>
      <c r="AH214" s="318"/>
    </row>
    <row r="215" spans="1:34" ht="3.75" customHeight="1" x14ac:dyDescent="0.2">
      <c r="A215" s="318"/>
      <c r="B215" s="318"/>
      <c r="C215" s="318"/>
      <c r="D215" s="318"/>
      <c r="E215" s="318"/>
      <c r="F215" s="318"/>
      <c r="G215" s="318"/>
      <c r="H215" s="318"/>
      <c r="I215" s="318"/>
      <c r="J215" s="318"/>
      <c r="K215" s="318"/>
      <c r="L215" s="318"/>
      <c r="M215" s="318"/>
      <c r="N215" s="318"/>
      <c r="O215" s="318"/>
      <c r="P215" s="318"/>
      <c r="Q215" s="318"/>
      <c r="R215" s="318"/>
      <c r="S215" s="318"/>
      <c r="T215" s="318"/>
      <c r="U215" s="318"/>
      <c r="V215" s="318"/>
      <c r="W215" s="318"/>
      <c r="X215" s="318"/>
      <c r="Y215" s="318"/>
      <c r="Z215" s="318"/>
      <c r="AA215" s="318"/>
      <c r="AB215" s="318"/>
      <c r="AC215" s="318"/>
      <c r="AD215" s="318"/>
      <c r="AE215" s="318"/>
      <c r="AF215" s="318"/>
      <c r="AG215" s="318"/>
      <c r="AH215" s="318"/>
    </row>
    <row r="216" spans="1:34" ht="3.75" customHeight="1" x14ac:dyDescent="0.2">
      <c r="A216" s="318"/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8"/>
      <c r="M216" s="318"/>
      <c r="N216" s="318"/>
      <c r="O216" s="318"/>
      <c r="P216" s="318"/>
      <c r="Q216" s="318"/>
      <c r="R216" s="318"/>
      <c r="S216" s="318"/>
      <c r="T216" s="318"/>
      <c r="U216" s="318"/>
      <c r="V216" s="318"/>
      <c r="W216" s="318"/>
      <c r="X216" s="318"/>
      <c r="Y216" s="318"/>
      <c r="Z216" s="318"/>
      <c r="AA216" s="318"/>
      <c r="AB216" s="318"/>
      <c r="AC216" s="318"/>
      <c r="AD216" s="318"/>
      <c r="AE216" s="318"/>
      <c r="AF216" s="318"/>
      <c r="AG216" s="318"/>
      <c r="AH216" s="318"/>
    </row>
    <row r="217" spans="1:34" ht="3.75" customHeight="1" x14ac:dyDescent="0.2">
      <c r="A217" s="318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18"/>
      <c r="M217" s="318"/>
      <c r="N217" s="318"/>
      <c r="O217" s="318"/>
      <c r="P217" s="318"/>
      <c r="Q217" s="318"/>
      <c r="R217" s="318"/>
      <c r="S217" s="318"/>
      <c r="T217" s="318"/>
      <c r="U217" s="318"/>
      <c r="V217" s="318"/>
      <c r="W217" s="318"/>
      <c r="X217" s="318"/>
      <c r="Y217" s="318"/>
      <c r="Z217" s="318"/>
      <c r="AA217" s="318"/>
      <c r="AB217" s="318"/>
      <c r="AC217" s="318"/>
      <c r="AD217" s="318"/>
      <c r="AE217" s="318"/>
      <c r="AF217" s="318"/>
      <c r="AG217" s="318"/>
      <c r="AH217" s="318"/>
    </row>
    <row r="218" spans="1:34" ht="3.75" customHeight="1" x14ac:dyDescent="0.2">
      <c r="A218" s="318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18"/>
      <c r="N218" s="318"/>
      <c r="O218" s="318"/>
      <c r="P218" s="318"/>
      <c r="Q218" s="318"/>
      <c r="R218" s="318"/>
      <c r="S218" s="318"/>
      <c r="T218" s="318"/>
      <c r="U218" s="318"/>
      <c r="V218" s="318"/>
      <c r="W218" s="318"/>
      <c r="X218" s="318"/>
      <c r="Y218" s="318"/>
      <c r="Z218" s="318"/>
      <c r="AA218" s="318"/>
      <c r="AB218" s="318"/>
      <c r="AC218" s="318"/>
      <c r="AD218" s="318"/>
      <c r="AE218" s="318"/>
      <c r="AF218" s="318"/>
      <c r="AG218" s="318"/>
      <c r="AH218" s="318"/>
    </row>
    <row r="219" spans="1:34" ht="3.75" customHeight="1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18"/>
      <c r="N219" s="318"/>
      <c r="O219" s="318"/>
      <c r="P219" s="318"/>
      <c r="Q219" s="318"/>
      <c r="R219" s="318"/>
      <c r="S219" s="318"/>
      <c r="T219" s="318"/>
      <c r="U219" s="318"/>
      <c r="V219" s="318"/>
      <c r="W219" s="318"/>
      <c r="X219" s="318"/>
      <c r="Y219" s="318"/>
      <c r="Z219" s="318"/>
      <c r="AA219" s="318"/>
      <c r="AB219" s="318"/>
      <c r="AC219" s="318"/>
      <c r="AD219" s="318"/>
      <c r="AE219" s="318"/>
      <c r="AF219" s="318"/>
      <c r="AG219" s="318"/>
      <c r="AH219" s="318"/>
    </row>
    <row r="220" spans="1:34" ht="3.75" customHeight="1" x14ac:dyDescent="0.2">
      <c r="A220" s="318"/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318"/>
      <c r="Z220" s="318"/>
      <c r="AA220" s="318"/>
      <c r="AB220" s="318"/>
      <c r="AC220" s="318"/>
      <c r="AD220" s="318"/>
      <c r="AE220" s="318"/>
      <c r="AF220" s="318"/>
      <c r="AG220" s="318"/>
      <c r="AH220" s="318"/>
    </row>
    <row r="221" spans="1:34" ht="3.75" customHeight="1" x14ac:dyDescent="0.2">
      <c r="A221" s="318"/>
      <c r="B221" s="318"/>
      <c r="C221" s="318"/>
      <c r="D221" s="318"/>
      <c r="E221" s="318"/>
      <c r="F221" s="318"/>
      <c r="G221" s="318"/>
      <c r="H221" s="318"/>
      <c r="I221" s="318"/>
      <c r="J221" s="318"/>
      <c r="K221" s="318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18"/>
      <c r="Y221" s="318"/>
      <c r="Z221" s="318"/>
      <c r="AA221" s="318"/>
      <c r="AB221" s="318"/>
      <c r="AC221" s="318"/>
      <c r="AD221" s="318"/>
      <c r="AE221" s="318"/>
      <c r="AF221" s="318"/>
      <c r="AG221" s="318"/>
      <c r="AH221" s="318"/>
    </row>
    <row r="222" spans="1:34" ht="3.75" customHeight="1" x14ac:dyDescent="0.2">
      <c r="A222" s="318"/>
      <c r="B222" s="318"/>
      <c r="C222" s="318"/>
      <c r="D222" s="318"/>
      <c r="E222" s="318"/>
      <c r="F222" s="318"/>
      <c r="G222" s="318"/>
      <c r="H222" s="318"/>
      <c r="I222" s="318"/>
      <c r="J222" s="318"/>
      <c r="K222" s="318"/>
      <c r="L222" s="318"/>
      <c r="M222" s="318"/>
      <c r="N222" s="318"/>
      <c r="O222" s="318"/>
      <c r="P222" s="318"/>
      <c r="Q222" s="318"/>
      <c r="R222" s="318"/>
      <c r="S222" s="318"/>
      <c r="T222" s="318"/>
      <c r="U222" s="318"/>
      <c r="V222" s="318"/>
      <c r="W222" s="318"/>
      <c r="X222" s="318"/>
      <c r="Y222" s="318"/>
      <c r="Z222" s="318"/>
      <c r="AA222" s="318"/>
      <c r="AB222" s="318"/>
      <c r="AC222" s="318"/>
      <c r="AD222" s="318"/>
      <c r="AE222" s="318"/>
      <c r="AF222" s="318"/>
      <c r="AG222" s="318"/>
      <c r="AH222" s="318"/>
    </row>
    <row r="223" spans="1:34" ht="3.75" customHeight="1" x14ac:dyDescent="0.2">
      <c r="A223" s="318"/>
      <c r="B223" s="318"/>
      <c r="C223" s="318"/>
      <c r="D223" s="318"/>
      <c r="E223" s="318"/>
      <c r="F223" s="318"/>
      <c r="G223" s="318"/>
      <c r="H223" s="318"/>
      <c r="I223" s="318"/>
      <c r="J223" s="318"/>
      <c r="K223" s="318"/>
      <c r="L223" s="318"/>
      <c r="M223" s="318"/>
      <c r="N223" s="318"/>
      <c r="O223" s="318"/>
      <c r="P223" s="318"/>
      <c r="Q223" s="318"/>
      <c r="R223" s="318"/>
      <c r="S223" s="318"/>
      <c r="T223" s="318"/>
      <c r="U223" s="318"/>
      <c r="V223" s="318"/>
      <c r="W223" s="318"/>
      <c r="X223" s="318"/>
      <c r="Y223" s="318"/>
      <c r="Z223" s="318"/>
      <c r="AA223" s="318"/>
      <c r="AB223" s="318"/>
      <c r="AC223" s="318"/>
      <c r="AD223" s="318"/>
      <c r="AE223" s="318"/>
      <c r="AF223" s="318"/>
      <c r="AG223" s="318"/>
      <c r="AH223" s="318"/>
    </row>
    <row r="224" spans="1:34" ht="3.75" customHeight="1" x14ac:dyDescent="0.2"/>
    <row r="225" ht="3.75" customHeight="1" x14ac:dyDescent="0.2"/>
    <row r="226" ht="3.75" customHeight="1" x14ac:dyDescent="0.2"/>
    <row r="227" ht="3.75" customHeight="1" x14ac:dyDescent="0.2"/>
    <row r="228" ht="3.75" customHeight="1" x14ac:dyDescent="0.2"/>
    <row r="229" ht="3.75" customHeight="1" x14ac:dyDescent="0.2"/>
    <row r="230" ht="3.75" customHeight="1" x14ac:dyDescent="0.2"/>
    <row r="231" ht="3.75" customHeight="1" x14ac:dyDescent="0.2"/>
    <row r="232" ht="3.75" customHeight="1" x14ac:dyDescent="0.2"/>
    <row r="233" ht="3.75" customHeight="1" x14ac:dyDescent="0.2"/>
    <row r="234" ht="3.75" customHeight="1" x14ac:dyDescent="0.2"/>
    <row r="235" ht="3.75" customHeight="1" x14ac:dyDescent="0.2"/>
    <row r="236" ht="3.75" customHeight="1" x14ac:dyDescent="0.2"/>
    <row r="237" ht="3.75" customHeight="1" x14ac:dyDescent="0.2"/>
    <row r="238" ht="3.75" customHeight="1" x14ac:dyDescent="0.2"/>
    <row r="239" ht="3.75" customHeight="1" x14ac:dyDescent="0.2"/>
    <row r="240" ht="3.75" customHeight="1" x14ac:dyDescent="0.2"/>
    <row r="241" ht="3.75" customHeight="1" x14ac:dyDescent="0.2"/>
    <row r="242" ht="3.75" customHeight="1" x14ac:dyDescent="0.2"/>
    <row r="243" ht="3.75" customHeight="1" x14ac:dyDescent="0.2"/>
    <row r="244" ht="3.75" customHeight="1" x14ac:dyDescent="0.2"/>
    <row r="245" ht="3.75" customHeight="1" x14ac:dyDescent="0.2"/>
    <row r="246" ht="3.75" customHeight="1" x14ac:dyDescent="0.2"/>
    <row r="247" ht="3.75" customHeight="1" x14ac:dyDescent="0.2"/>
    <row r="248" ht="3.75" customHeight="1" x14ac:dyDescent="0.2"/>
    <row r="249" ht="3.75" customHeight="1" x14ac:dyDescent="0.2"/>
    <row r="250" ht="3.75" customHeight="1" x14ac:dyDescent="0.2"/>
    <row r="251" ht="3.75" customHeight="1" x14ac:dyDescent="0.2"/>
    <row r="252" ht="3.75" customHeight="1" x14ac:dyDescent="0.2"/>
    <row r="253" ht="3.75" customHeight="1" x14ac:dyDescent="0.2"/>
    <row r="254" ht="3.75" customHeight="1" x14ac:dyDescent="0.2"/>
    <row r="255" ht="3.75" customHeight="1" x14ac:dyDescent="0.2"/>
    <row r="256" ht="3.75" customHeight="1" x14ac:dyDescent="0.2"/>
    <row r="257" ht="3.75" customHeight="1" x14ac:dyDescent="0.2"/>
    <row r="258" ht="3.75" customHeight="1" x14ac:dyDescent="0.2"/>
    <row r="259" ht="3.75" customHeight="1" x14ac:dyDescent="0.2"/>
    <row r="260" ht="3.75" customHeight="1" x14ac:dyDescent="0.2"/>
    <row r="261" ht="3.75" customHeight="1" x14ac:dyDescent="0.2"/>
    <row r="262" ht="3.75" customHeight="1" x14ac:dyDescent="0.2"/>
    <row r="263" ht="3.75" customHeight="1" x14ac:dyDescent="0.2"/>
    <row r="264" ht="3.75" customHeight="1" x14ac:dyDescent="0.2"/>
    <row r="265" ht="3.75" customHeight="1" x14ac:dyDescent="0.2"/>
    <row r="266" ht="3.75" customHeight="1" x14ac:dyDescent="0.2"/>
    <row r="267" ht="3.75" customHeight="1" x14ac:dyDescent="0.2"/>
    <row r="268" ht="3.75" customHeight="1" x14ac:dyDescent="0.2"/>
    <row r="269" ht="3.75" customHeight="1" x14ac:dyDescent="0.2"/>
    <row r="270" ht="3.75" customHeight="1" x14ac:dyDescent="0.2"/>
    <row r="271" ht="3.75" customHeight="1" x14ac:dyDescent="0.2"/>
    <row r="272" ht="3.75" customHeight="1" x14ac:dyDescent="0.2"/>
    <row r="273" ht="3.75" customHeight="1" x14ac:dyDescent="0.2"/>
    <row r="274" ht="3.75" customHeight="1" x14ac:dyDescent="0.2"/>
    <row r="275" ht="3.75" customHeight="1" x14ac:dyDescent="0.2"/>
    <row r="276" ht="3.75" customHeight="1" x14ac:dyDescent="0.2"/>
    <row r="277" ht="3.75" customHeight="1" x14ac:dyDescent="0.2"/>
    <row r="278" ht="3.75" customHeight="1" x14ac:dyDescent="0.2"/>
    <row r="279" ht="3.75" customHeight="1" x14ac:dyDescent="0.2"/>
    <row r="280" ht="3.75" customHeight="1" x14ac:dyDescent="0.2"/>
    <row r="281" ht="3.75" customHeight="1" x14ac:dyDescent="0.2"/>
    <row r="282" ht="3.75" customHeight="1" x14ac:dyDescent="0.2"/>
    <row r="283" ht="3.75" customHeight="1" x14ac:dyDescent="0.2"/>
    <row r="284" ht="3.75" customHeight="1" x14ac:dyDescent="0.2"/>
    <row r="285" ht="3.75" customHeight="1" x14ac:dyDescent="0.2"/>
    <row r="286" ht="3.75" customHeight="1" x14ac:dyDescent="0.2"/>
    <row r="287" ht="3.75" customHeight="1" x14ac:dyDescent="0.2"/>
    <row r="288" ht="3.75" customHeight="1" x14ac:dyDescent="0.2"/>
    <row r="289" ht="3.75" customHeight="1" x14ac:dyDescent="0.2"/>
    <row r="290" ht="3.75" customHeight="1" x14ac:dyDescent="0.2"/>
    <row r="291" ht="3.75" customHeight="1" x14ac:dyDescent="0.2"/>
    <row r="292" ht="3.75" customHeight="1" x14ac:dyDescent="0.2"/>
    <row r="293" ht="3.75" customHeight="1" x14ac:dyDescent="0.2"/>
    <row r="294" ht="3.75" customHeight="1" x14ac:dyDescent="0.2"/>
    <row r="295" ht="3.75" customHeight="1" x14ac:dyDescent="0.2"/>
    <row r="296" ht="3.75" customHeight="1" x14ac:dyDescent="0.2"/>
    <row r="297" ht="3.75" customHeight="1" x14ac:dyDescent="0.2"/>
    <row r="298" ht="3.75" customHeight="1" x14ac:dyDescent="0.2"/>
    <row r="299" ht="3.75" customHeight="1" x14ac:dyDescent="0.2"/>
    <row r="300" ht="3.75" customHeight="1" x14ac:dyDescent="0.2"/>
    <row r="301" ht="3.75" customHeight="1" x14ac:dyDescent="0.2"/>
    <row r="302" ht="3.75" customHeight="1" x14ac:dyDescent="0.2"/>
    <row r="303" ht="3.75" customHeight="1" x14ac:dyDescent="0.2"/>
    <row r="304" ht="3.75" customHeight="1" x14ac:dyDescent="0.2"/>
    <row r="305" ht="3.75" customHeight="1" x14ac:dyDescent="0.2"/>
    <row r="306" ht="3.75" customHeight="1" x14ac:dyDescent="0.2"/>
    <row r="307" ht="3.75" customHeight="1" x14ac:dyDescent="0.2"/>
    <row r="308" ht="3.75" customHeight="1" x14ac:dyDescent="0.2"/>
    <row r="309" ht="3.75" customHeight="1" x14ac:dyDescent="0.2"/>
    <row r="310" ht="3.75" customHeight="1" x14ac:dyDescent="0.2"/>
    <row r="311" ht="3.75" customHeight="1" x14ac:dyDescent="0.2"/>
    <row r="312" ht="3.75" customHeight="1" x14ac:dyDescent="0.2"/>
    <row r="313" ht="3.75" customHeight="1" x14ac:dyDescent="0.2"/>
    <row r="314" ht="3.75" customHeight="1" x14ac:dyDescent="0.2"/>
    <row r="315" ht="3.75" customHeight="1" x14ac:dyDescent="0.2"/>
    <row r="316" ht="3.75" customHeight="1" x14ac:dyDescent="0.2"/>
    <row r="317" ht="3.75" customHeight="1" x14ac:dyDescent="0.2"/>
    <row r="318" ht="3.75" customHeight="1" x14ac:dyDescent="0.2"/>
    <row r="319" ht="3.75" customHeight="1" x14ac:dyDescent="0.2"/>
    <row r="320" ht="3.75" customHeight="1" x14ac:dyDescent="0.2"/>
    <row r="321" ht="3.75" customHeight="1" x14ac:dyDescent="0.2"/>
    <row r="322" ht="3.75" customHeight="1" x14ac:dyDescent="0.2"/>
    <row r="323" ht="3.75" customHeight="1" x14ac:dyDescent="0.2"/>
    <row r="324" ht="3.75" customHeight="1" x14ac:dyDescent="0.2"/>
    <row r="325" ht="3.75" customHeight="1" x14ac:dyDescent="0.2"/>
    <row r="326" ht="3.75" customHeight="1" x14ac:dyDescent="0.2"/>
    <row r="327" ht="3.75" customHeight="1" x14ac:dyDescent="0.2"/>
    <row r="328" ht="3.75" customHeight="1" x14ac:dyDescent="0.2"/>
    <row r="329" ht="3.75" customHeight="1" x14ac:dyDescent="0.2"/>
    <row r="330" ht="3.75" customHeight="1" x14ac:dyDescent="0.2"/>
    <row r="331" ht="3.75" customHeight="1" x14ac:dyDescent="0.2"/>
    <row r="332" ht="3.75" customHeight="1" x14ac:dyDescent="0.2"/>
    <row r="333" ht="3.75" customHeight="1" x14ac:dyDescent="0.2"/>
    <row r="334" ht="3.75" customHeight="1" x14ac:dyDescent="0.2"/>
    <row r="335" ht="3.75" customHeight="1" x14ac:dyDescent="0.2"/>
    <row r="336" ht="3.75" customHeight="1" x14ac:dyDescent="0.2"/>
    <row r="337" ht="3.75" customHeight="1" x14ac:dyDescent="0.2"/>
    <row r="338" ht="3.75" customHeight="1" x14ac:dyDescent="0.2"/>
    <row r="339" ht="3.75" customHeight="1" x14ac:dyDescent="0.2"/>
    <row r="340" ht="3.75" customHeight="1" x14ac:dyDescent="0.2"/>
    <row r="341" ht="3.75" customHeight="1" x14ac:dyDescent="0.2"/>
    <row r="342" ht="3.75" customHeight="1" x14ac:dyDescent="0.2"/>
    <row r="343" ht="3.75" customHeight="1" x14ac:dyDescent="0.2"/>
    <row r="344" ht="3.75" customHeight="1" x14ac:dyDescent="0.2"/>
    <row r="345" ht="3.75" customHeight="1" x14ac:dyDescent="0.2"/>
    <row r="346" ht="3.75" customHeight="1" x14ac:dyDescent="0.2"/>
    <row r="347" ht="3.75" customHeight="1" x14ac:dyDescent="0.2"/>
    <row r="348" ht="3.75" customHeight="1" x14ac:dyDescent="0.2"/>
    <row r="349" ht="3.75" customHeight="1" x14ac:dyDescent="0.2"/>
    <row r="350" ht="3.75" customHeight="1" x14ac:dyDescent="0.2"/>
    <row r="351" ht="3.75" customHeight="1" x14ac:dyDescent="0.2"/>
    <row r="352" ht="3.75" customHeight="1" x14ac:dyDescent="0.2"/>
    <row r="353" ht="3.75" customHeight="1" x14ac:dyDescent="0.2"/>
    <row r="354" ht="3.75" customHeight="1" x14ac:dyDescent="0.2"/>
    <row r="355" ht="3.75" customHeight="1" x14ac:dyDescent="0.2"/>
    <row r="356" ht="3.75" customHeight="1" x14ac:dyDescent="0.2"/>
    <row r="357" ht="3.75" customHeight="1" x14ac:dyDescent="0.2"/>
    <row r="358" ht="3.75" customHeight="1" x14ac:dyDescent="0.2"/>
    <row r="359" ht="3.75" customHeight="1" x14ac:dyDescent="0.2"/>
    <row r="360" ht="3.75" customHeight="1" x14ac:dyDescent="0.2"/>
    <row r="361" ht="3.75" customHeight="1" x14ac:dyDescent="0.2"/>
    <row r="362" ht="3.75" customHeight="1" x14ac:dyDescent="0.2"/>
    <row r="363" ht="3.75" customHeight="1" x14ac:dyDescent="0.2"/>
    <row r="364" ht="3.75" customHeight="1" x14ac:dyDescent="0.2"/>
    <row r="365" ht="3.75" customHeight="1" x14ac:dyDescent="0.2"/>
    <row r="366" ht="3.75" customHeight="1" x14ac:dyDescent="0.2"/>
    <row r="367" ht="3.75" customHeight="1" x14ac:dyDescent="0.2"/>
    <row r="368" ht="3.75" customHeight="1" x14ac:dyDescent="0.2"/>
    <row r="369" ht="3.75" customHeight="1" x14ac:dyDescent="0.2"/>
    <row r="370" ht="3.75" customHeight="1" x14ac:dyDescent="0.2"/>
    <row r="371" ht="3.75" customHeight="1" x14ac:dyDescent="0.2"/>
    <row r="372" ht="3.75" customHeight="1" x14ac:dyDescent="0.2"/>
    <row r="373" ht="3.75" customHeight="1" x14ac:dyDescent="0.2"/>
  </sheetData>
  <sheetProtection selectLockedCells="1" selectUnlockedCells="1"/>
  <mergeCells count="393">
    <mergeCell ref="A16:AH20"/>
    <mergeCell ref="I1:AA1"/>
    <mergeCell ref="AC1:AH2"/>
    <mergeCell ref="K2:W2"/>
    <mergeCell ref="J3:X3"/>
    <mergeCell ref="Z3:AH4"/>
    <mergeCell ref="A9:F9"/>
    <mergeCell ref="G9:AH9"/>
    <mergeCell ref="A13:F13"/>
    <mergeCell ref="G13:S13"/>
    <mergeCell ref="V13:W13"/>
    <mergeCell ref="Y13:Z13"/>
    <mergeCell ref="AB13:AD13"/>
    <mergeCell ref="AF13:AH13"/>
    <mergeCell ref="A14:AH14"/>
    <mergeCell ref="B15:AH15"/>
    <mergeCell ref="AW3:BK3"/>
    <mergeCell ref="A4:Y5"/>
    <mergeCell ref="Z5:AH5"/>
    <mergeCell ref="A6:AH6"/>
    <mergeCell ref="A7:AH7"/>
    <mergeCell ref="A8:F8"/>
    <mergeCell ref="G8:S8"/>
    <mergeCell ref="T8:Y8"/>
    <mergeCell ref="Z8:AH8"/>
    <mergeCell ref="AP9:AX10"/>
    <mergeCell ref="AZ9:BL10"/>
    <mergeCell ref="A10:F10"/>
    <mergeCell ref="G10:AH10"/>
    <mergeCell ref="A11:F11"/>
    <mergeCell ref="G11:S11"/>
    <mergeCell ref="U11:W11"/>
    <mergeCell ref="Z11:AH11"/>
    <mergeCell ref="AS11:BA12"/>
    <mergeCell ref="A12:AH12"/>
    <mergeCell ref="A25:Y25"/>
    <mergeCell ref="Z25:AH25"/>
    <mergeCell ref="A26:B26"/>
    <mergeCell ref="C26:J26"/>
    <mergeCell ref="K26:AH26"/>
    <mergeCell ref="A27:AH27"/>
    <mergeCell ref="A21:AH21"/>
    <mergeCell ref="B22:O22"/>
    <mergeCell ref="P22:W22"/>
    <mergeCell ref="X22:AH22"/>
    <mergeCell ref="A23:AH23"/>
    <mergeCell ref="A24:B24"/>
    <mergeCell ref="C24:J24"/>
    <mergeCell ref="K24:Y24"/>
    <mergeCell ref="AU29:BR29"/>
    <mergeCell ref="A30:B30"/>
    <mergeCell ref="C30:I30"/>
    <mergeCell ref="K30:O30"/>
    <mergeCell ref="Q30:T30"/>
    <mergeCell ref="V30:Z30"/>
    <mergeCell ref="AB30:AD30"/>
    <mergeCell ref="AE30:AH30"/>
    <mergeCell ref="A28:B28"/>
    <mergeCell ref="C28:I28"/>
    <mergeCell ref="K28:O28"/>
    <mergeCell ref="Q28:T28"/>
    <mergeCell ref="V28:Z28"/>
    <mergeCell ref="AB28:AD28"/>
    <mergeCell ref="A31:AH31"/>
    <mergeCell ref="A32:B32"/>
    <mergeCell ref="C32:I32"/>
    <mergeCell ref="K32:O32"/>
    <mergeCell ref="Q32:T32"/>
    <mergeCell ref="V32:Z32"/>
    <mergeCell ref="AB32:AD32"/>
    <mergeCell ref="AE32:AH32"/>
    <mergeCell ref="AE28:AH28"/>
    <mergeCell ref="A29:AH29"/>
    <mergeCell ref="A35:AH35"/>
    <mergeCell ref="A36:C36"/>
    <mergeCell ref="D36:I36"/>
    <mergeCell ref="J36:M36"/>
    <mergeCell ref="N36:R36"/>
    <mergeCell ref="S36:V36"/>
    <mergeCell ref="W36:AH36"/>
    <mergeCell ref="A33:AH33"/>
    <mergeCell ref="A34:C34"/>
    <mergeCell ref="D34:I34"/>
    <mergeCell ref="J34:O34"/>
    <mergeCell ref="P34:T34"/>
    <mergeCell ref="U34:Y34"/>
    <mergeCell ref="Z34:AE34"/>
    <mergeCell ref="AF34:AH34"/>
    <mergeCell ref="A37:AH37"/>
    <mergeCell ref="A38:B38"/>
    <mergeCell ref="C38:L38"/>
    <mergeCell ref="M38:AH38"/>
    <mergeCell ref="A39:AH39"/>
    <mergeCell ref="A40:B40"/>
    <mergeCell ref="C40:M40"/>
    <mergeCell ref="N40:AH40"/>
    <mergeCell ref="A46:B48"/>
    <mergeCell ref="C46:I48"/>
    <mergeCell ref="J47:U47"/>
    <mergeCell ref="V47:AB47"/>
    <mergeCell ref="AC47:AH47"/>
    <mergeCell ref="J48:U48"/>
    <mergeCell ref="V48:AB48"/>
    <mergeCell ref="AC48:AH48"/>
    <mergeCell ref="V44:AB44"/>
    <mergeCell ref="AC44:AH44"/>
    <mergeCell ref="J45:U45"/>
    <mergeCell ref="J46:U46"/>
    <mergeCell ref="V46:AB46"/>
    <mergeCell ref="AC46:AH46"/>
    <mergeCell ref="A41:AH41"/>
    <mergeCell ref="A42:B45"/>
    <mergeCell ref="C42:I45"/>
    <mergeCell ref="J42:U42"/>
    <mergeCell ref="V42:AB42"/>
    <mergeCell ref="AC42:AH42"/>
    <mergeCell ref="J43:U43"/>
    <mergeCell ref="V43:AB43"/>
    <mergeCell ref="AC43:AH43"/>
    <mergeCell ref="J44:U44"/>
    <mergeCell ref="V45:AB45"/>
    <mergeCell ref="AC45:AH45"/>
    <mergeCell ref="A56:AH56"/>
    <mergeCell ref="B57:E57"/>
    <mergeCell ref="F57:L57"/>
    <mergeCell ref="M57:O57"/>
    <mergeCell ref="Q57:S57"/>
    <mergeCell ref="T57:U57"/>
    <mergeCell ref="W57:Y57"/>
    <mergeCell ref="AA57:AC57"/>
    <mergeCell ref="AD57:AE57"/>
    <mergeCell ref="AF57:AH57"/>
    <mergeCell ref="AC51:AH51"/>
    <mergeCell ref="A52:AH52"/>
    <mergeCell ref="B53:AH53"/>
    <mergeCell ref="A54:AH54"/>
    <mergeCell ref="B55:F55"/>
    <mergeCell ref="H55:K55"/>
    <mergeCell ref="M55:P55"/>
    <mergeCell ref="R55:U55"/>
    <mergeCell ref="W55:Y55"/>
    <mergeCell ref="Z55:AH55"/>
    <mergeCell ref="A49:B51"/>
    <mergeCell ref="C49:I51"/>
    <mergeCell ref="J49:U49"/>
    <mergeCell ref="V49:AB49"/>
    <mergeCell ref="AC49:AH49"/>
    <mergeCell ref="J50:U50"/>
    <mergeCell ref="V50:AB50"/>
    <mergeCell ref="AC50:AH50"/>
    <mergeCell ref="J51:U51"/>
    <mergeCell ref="V51:AB51"/>
    <mergeCell ref="A60:AH60"/>
    <mergeCell ref="B61:G61"/>
    <mergeCell ref="I61:L61"/>
    <mergeCell ref="N61:Q61"/>
    <mergeCell ref="S61:W61"/>
    <mergeCell ref="Y61:AA61"/>
    <mergeCell ref="AB61:AH61"/>
    <mergeCell ref="A58:AH58"/>
    <mergeCell ref="B59:G59"/>
    <mergeCell ref="I59:L59"/>
    <mergeCell ref="N59:Q59"/>
    <mergeCell ref="S59:W59"/>
    <mergeCell ref="Y59:AA59"/>
    <mergeCell ref="AB59:AH59"/>
    <mergeCell ref="A62:AH62"/>
    <mergeCell ref="B63:H63"/>
    <mergeCell ref="I63:AH63"/>
    <mergeCell ref="A64:AH64"/>
    <mergeCell ref="B65:G65"/>
    <mergeCell ref="I65:K65"/>
    <mergeCell ref="M65:Q65"/>
    <mergeCell ref="S65:W65"/>
    <mergeCell ref="Y65:AB65"/>
    <mergeCell ref="AC65:AH65"/>
    <mergeCell ref="AK67:AU69"/>
    <mergeCell ref="A68:AH68"/>
    <mergeCell ref="A69:G69"/>
    <mergeCell ref="I69:K69"/>
    <mergeCell ref="M69:Q69"/>
    <mergeCell ref="S69:W69"/>
    <mergeCell ref="Y69:AA69"/>
    <mergeCell ref="AB69:AH69"/>
    <mergeCell ref="A66:AH66"/>
    <mergeCell ref="B67:G67"/>
    <mergeCell ref="I67:K67"/>
    <mergeCell ref="M67:Q67"/>
    <mergeCell ref="S67:W67"/>
    <mergeCell ref="Y67:AA67"/>
    <mergeCell ref="AB67:AH67"/>
    <mergeCell ref="A70:AH70"/>
    <mergeCell ref="B71:AH71"/>
    <mergeCell ref="A72:AH72"/>
    <mergeCell ref="A73:C73"/>
    <mergeCell ref="D73:K73"/>
    <mergeCell ref="M73:Q73"/>
    <mergeCell ref="S73:W73"/>
    <mergeCell ref="Y73:AD73"/>
    <mergeCell ref="AF73:AH73"/>
    <mergeCell ref="AS79:BB79"/>
    <mergeCell ref="A76:AH76"/>
    <mergeCell ref="A77:C77"/>
    <mergeCell ref="D77:K77"/>
    <mergeCell ref="M77:Q77"/>
    <mergeCell ref="A78:AH78"/>
    <mergeCell ref="S77:W77"/>
    <mergeCell ref="Y77:AH77"/>
    <mergeCell ref="A74:AH74"/>
    <mergeCell ref="A75:C75"/>
    <mergeCell ref="D75:K75"/>
    <mergeCell ref="M75:Q75"/>
    <mergeCell ref="S75:W75"/>
    <mergeCell ref="Y75:AH75"/>
    <mergeCell ref="A80:AH80"/>
    <mergeCell ref="A81:C81"/>
    <mergeCell ref="D81:K81"/>
    <mergeCell ref="M81:Q81"/>
    <mergeCell ref="Y81:AH81"/>
    <mergeCell ref="A82:AH82"/>
    <mergeCell ref="S81:W81"/>
    <mergeCell ref="A79:C79"/>
    <mergeCell ref="D79:K79"/>
    <mergeCell ref="M79:Q79"/>
    <mergeCell ref="S79:W79"/>
    <mergeCell ref="Y79:AH79"/>
    <mergeCell ref="A86:A87"/>
    <mergeCell ref="B86:AH87"/>
    <mergeCell ref="A88:AH88"/>
    <mergeCell ref="A89:AH89"/>
    <mergeCell ref="A90:K90"/>
    <mergeCell ref="L90:W90"/>
    <mergeCell ref="X90:AH90"/>
    <mergeCell ref="A83:C83"/>
    <mergeCell ref="D83:K83"/>
    <mergeCell ref="M83:Q83"/>
    <mergeCell ref="Y83:AH83"/>
    <mergeCell ref="A84:AH84"/>
    <mergeCell ref="B85:AH85"/>
    <mergeCell ref="S83:W83"/>
    <mergeCell ref="AO90:BC90"/>
    <mergeCell ref="BI90:BS90"/>
    <mergeCell ref="BT90:CP90"/>
    <mergeCell ref="A91:I92"/>
    <mergeCell ref="J91:K92"/>
    <mergeCell ref="V91:W92"/>
    <mergeCell ref="X91:AH92"/>
    <mergeCell ref="BI91:BQ91"/>
    <mergeCell ref="BR91:BS91"/>
    <mergeCell ref="BT91:CC91"/>
    <mergeCell ref="A94:K94"/>
    <mergeCell ref="L94:W94"/>
    <mergeCell ref="X94:AH94"/>
    <mergeCell ref="A95:H95"/>
    <mergeCell ref="I95:K95"/>
    <mergeCell ref="L95:W95"/>
    <mergeCell ref="X95:AH95"/>
    <mergeCell ref="CD91:CP91"/>
    <mergeCell ref="A93:I93"/>
    <mergeCell ref="J93:K93"/>
    <mergeCell ref="P93:U93"/>
    <mergeCell ref="V93:W93"/>
    <mergeCell ref="X93:AH93"/>
    <mergeCell ref="A102:AH102"/>
    <mergeCell ref="A103:AH103"/>
    <mergeCell ref="A104:AH104"/>
    <mergeCell ref="A105:AH105"/>
    <mergeCell ref="A106:AH106"/>
    <mergeCell ref="A107:AH107"/>
    <mergeCell ref="A96:AH96"/>
    <mergeCell ref="A97:AH97"/>
    <mergeCell ref="A98:AH98"/>
    <mergeCell ref="A99:AH99"/>
    <mergeCell ref="A100:AH100"/>
    <mergeCell ref="A101:AH101"/>
    <mergeCell ref="A114:AH114"/>
    <mergeCell ref="A115:AH115"/>
    <mergeCell ref="A116:AH116"/>
    <mergeCell ref="A117:AH117"/>
    <mergeCell ref="A118:AH118"/>
    <mergeCell ref="A119:AH119"/>
    <mergeCell ref="A108:AH108"/>
    <mergeCell ref="A109:AH109"/>
    <mergeCell ref="A110:AH110"/>
    <mergeCell ref="A111:AH111"/>
    <mergeCell ref="A112:AH112"/>
    <mergeCell ref="A113:AH113"/>
    <mergeCell ref="A126:AH126"/>
    <mergeCell ref="A127:AH127"/>
    <mergeCell ref="A128:AH128"/>
    <mergeCell ref="A129:AH129"/>
    <mergeCell ref="A130:AH130"/>
    <mergeCell ref="A131:AH131"/>
    <mergeCell ref="A120:AH120"/>
    <mergeCell ref="A121:AH121"/>
    <mergeCell ref="A122:AH122"/>
    <mergeCell ref="A123:AH123"/>
    <mergeCell ref="A124:AH124"/>
    <mergeCell ref="A125:AH125"/>
    <mergeCell ref="A138:AH138"/>
    <mergeCell ref="A139:AH139"/>
    <mergeCell ref="A140:AH140"/>
    <mergeCell ref="A141:AH141"/>
    <mergeCell ref="A142:AH142"/>
    <mergeCell ref="A143:AH143"/>
    <mergeCell ref="A132:AH132"/>
    <mergeCell ref="A133:AH133"/>
    <mergeCell ref="A134:AH134"/>
    <mergeCell ref="A135:AH135"/>
    <mergeCell ref="A136:AH136"/>
    <mergeCell ref="A137:AH137"/>
    <mergeCell ref="A150:AH150"/>
    <mergeCell ref="A151:AH151"/>
    <mergeCell ref="A152:AH152"/>
    <mergeCell ref="A153:AH153"/>
    <mergeCell ref="A154:AH154"/>
    <mergeCell ref="A155:AH155"/>
    <mergeCell ref="A144:AH144"/>
    <mergeCell ref="A145:AH145"/>
    <mergeCell ref="A146:AH146"/>
    <mergeCell ref="A147:AH147"/>
    <mergeCell ref="A148:AH148"/>
    <mergeCell ref="A149:AH149"/>
    <mergeCell ref="A162:AH162"/>
    <mergeCell ref="A163:AH163"/>
    <mergeCell ref="A164:AH164"/>
    <mergeCell ref="A165:AH165"/>
    <mergeCell ref="A166:AH166"/>
    <mergeCell ref="A167:AH167"/>
    <mergeCell ref="A156:AH156"/>
    <mergeCell ref="A157:AH157"/>
    <mergeCell ref="A158:AH158"/>
    <mergeCell ref="A159:AH159"/>
    <mergeCell ref="A160:AH160"/>
    <mergeCell ref="A161:AH161"/>
    <mergeCell ref="A174:AH174"/>
    <mergeCell ref="A175:AH175"/>
    <mergeCell ref="A176:AH176"/>
    <mergeCell ref="A177:AH177"/>
    <mergeCell ref="A178:AH178"/>
    <mergeCell ref="A179:AH179"/>
    <mergeCell ref="A168:AH168"/>
    <mergeCell ref="A169:AH169"/>
    <mergeCell ref="A170:AH170"/>
    <mergeCell ref="A171:AH171"/>
    <mergeCell ref="A172:AH172"/>
    <mergeCell ref="A173:AH173"/>
    <mergeCell ref="A186:AH186"/>
    <mergeCell ref="A187:AH187"/>
    <mergeCell ref="A188:AH188"/>
    <mergeCell ref="A189:AH189"/>
    <mergeCell ref="A190:AH190"/>
    <mergeCell ref="A191:AH191"/>
    <mergeCell ref="A180:AH180"/>
    <mergeCell ref="A181:AH181"/>
    <mergeCell ref="A182:AH182"/>
    <mergeCell ref="A183:AH183"/>
    <mergeCell ref="A184:AH184"/>
    <mergeCell ref="A185:AH185"/>
    <mergeCell ref="A200:AH200"/>
    <mergeCell ref="A201:AH201"/>
    <mergeCell ref="A202:AH202"/>
    <mergeCell ref="A203:AH203"/>
    <mergeCell ref="A192:AH192"/>
    <mergeCell ref="A193:AH193"/>
    <mergeCell ref="A194:AH194"/>
    <mergeCell ref="A195:AH195"/>
    <mergeCell ref="A196:AH196"/>
    <mergeCell ref="A197:AH197"/>
    <mergeCell ref="A222:AH222"/>
    <mergeCell ref="A223:AH223"/>
    <mergeCell ref="L91:U91"/>
    <mergeCell ref="L92:U92"/>
    <mergeCell ref="A216:AH216"/>
    <mergeCell ref="A217:AH217"/>
    <mergeCell ref="A218:AH218"/>
    <mergeCell ref="A219:AH219"/>
    <mergeCell ref="A220:AH220"/>
    <mergeCell ref="A221:AH221"/>
    <mergeCell ref="A210:AH210"/>
    <mergeCell ref="A211:AH211"/>
    <mergeCell ref="A212:AH212"/>
    <mergeCell ref="A213:AH213"/>
    <mergeCell ref="A214:AH214"/>
    <mergeCell ref="A215:AH215"/>
    <mergeCell ref="A204:AH204"/>
    <mergeCell ref="A205:AH205"/>
    <mergeCell ref="A206:AH206"/>
    <mergeCell ref="A207:AH207"/>
    <mergeCell ref="A208:AH208"/>
    <mergeCell ref="A209:AH209"/>
    <mergeCell ref="A198:AH198"/>
    <mergeCell ref="A199:AH199"/>
  </mergeCells>
  <pageMargins left="0.75" right="0" top="0.22" bottom="0.21" header="0.25" footer="0.19"/>
  <pageSetup paperSize="5" scale="82" firstPageNumber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view="pageBreakPreview" zoomScale="85" zoomScaleNormal="80" zoomScaleSheetLayoutView="85" workbookViewId="0">
      <selection activeCell="A27" sqref="A27:K27"/>
    </sheetView>
  </sheetViews>
  <sheetFormatPr defaultColWidth="7.875" defaultRowHeight="24.75" customHeight="1" x14ac:dyDescent="0.2"/>
  <cols>
    <col min="1" max="1" width="25.125" style="18" customWidth="1"/>
    <col min="2" max="2" width="7.5" style="18" customWidth="1"/>
    <col min="3" max="3" width="8.75" style="18" customWidth="1"/>
    <col min="4" max="4" width="9.75" style="18" customWidth="1"/>
    <col min="5" max="5" width="8.875" style="18" customWidth="1"/>
    <col min="6" max="6" width="10.25" style="18" customWidth="1"/>
    <col min="7" max="7" width="9.625" style="18" customWidth="1"/>
    <col min="8" max="8" width="10.75" style="19" customWidth="1"/>
    <col min="9" max="9" width="9.25" style="18" customWidth="1"/>
    <col min="10" max="10" width="8" style="18" customWidth="1"/>
    <col min="11" max="11" width="8.5" style="18" customWidth="1"/>
    <col min="12" max="12" width="7.875" style="18"/>
    <col min="13" max="13" width="5.375" style="18" hidden="1" customWidth="1"/>
    <col min="14" max="14" width="14.125" style="18" hidden="1" customWidth="1"/>
    <col min="15" max="16" width="0" style="18" hidden="1" customWidth="1"/>
    <col min="17" max="16384" width="7.875" style="18"/>
  </cols>
  <sheetData>
    <row r="1" spans="1:16" ht="15.75" customHeight="1" x14ac:dyDescent="0.25">
      <c r="A1" s="478" t="s">
        <v>113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</row>
    <row r="2" spans="1:16" ht="18.75" customHeight="1" x14ac:dyDescent="0.3">
      <c r="A2" s="479" t="s">
        <v>114</v>
      </c>
      <c r="B2" s="479"/>
      <c r="C2" s="480" t="str">
        <f>BVR_pg_1!G8</f>
        <v>INPUT||PT=B:4||VAL=, INPUT||PT=B:5||VAL= INPUT||PT=B:6||VAL=</v>
      </c>
      <c r="D2" s="480"/>
      <c r="E2" s="480"/>
      <c r="F2" s="480"/>
      <c r="G2" s="480"/>
      <c r="H2" s="463"/>
      <c r="I2" s="463"/>
      <c r="J2" s="463"/>
      <c r="K2" s="463"/>
    </row>
    <row r="3" spans="1:16" ht="14.25" customHeight="1" x14ac:dyDescent="0.2">
      <c r="A3" s="432"/>
      <c r="B3" s="432"/>
      <c r="C3" s="432"/>
      <c r="D3" s="432"/>
      <c r="E3" s="432"/>
      <c r="F3" s="432"/>
      <c r="G3" s="432"/>
      <c r="H3" s="432"/>
      <c r="I3" s="432"/>
      <c r="J3" s="432"/>
      <c r="K3" s="432"/>
    </row>
    <row r="4" spans="1:16" ht="21" customHeight="1" x14ac:dyDescent="0.2">
      <c r="A4" s="481" t="s">
        <v>115</v>
      </c>
      <c r="B4" s="481"/>
      <c r="C4" s="481"/>
      <c r="D4" s="481"/>
      <c r="E4" s="481"/>
      <c r="F4" s="481"/>
      <c r="G4" s="481"/>
      <c r="H4" s="481"/>
      <c r="I4" s="481"/>
      <c r="J4" s="481"/>
      <c r="K4" s="481"/>
    </row>
    <row r="5" spans="1:16" ht="14.25" customHeight="1" x14ac:dyDescent="0.2">
      <c r="A5" s="474"/>
      <c r="B5" s="474"/>
      <c r="C5" s="474"/>
      <c r="D5" s="474"/>
      <c r="E5" s="474"/>
      <c r="F5" s="474"/>
      <c r="G5" s="474"/>
      <c r="H5" s="474"/>
      <c r="I5" s="474"/>
      <c r="J5" s="474"/>
      <c r="K5" s="474"/>
    </row>
    <row r="6" spans="1:16" ht="37.5" customHeight="1" x14ac:dyDescent="0.25">
      <c r="A6" s="20" t="s">
        <v>116</v>
      </c>
      <c r="B6" s="21" t="s">
        <v>117</v>
      </c>
      <c r="C6" s="22" t="s">
        <v>118</v>
      </c>
      <c r="D6" s="23" t="s">
        <v>119</v>
      </c>
      <c r="E6" s="475" t="s">
        <v>120</v>
      </c>
      <c r="F6" s="475"/>
      <c r="G6" s="475"/>
      <c r="H6" s="475"/>
      <c r="I6" s="475"/>
      <c r="J6" s="475"/>
      <c r="K6" s="475"/>
    </row>
    <row r="7" spans="1:16" ht="26.25" customHeight="1" x14ac:dyDescent="0.25">
      <c r="A7" s="24" t="s">
        <v>192</v>
      </c>
      <c r="B7" s="25"/>
      <c r="C7" s="26"/>
      <c r="D7" s="26"/>
      <c r="E7" s="445"/>
      <c r="F7" s="445"/>
      <c r="G7" s="445"/>
      <c r="H7" s="445"/>
      <c r="I7" s="445"/>
      <c r="J7" s="445"/>
      <c r="K7" s="445"/>
      <c r="M7" s="27" t="s">
        <v>6</v>
      </c>
    </row>
    <row r="8" spans="1:16" ht="8.25" customHeight="1" x14ac:dyDescent="0.2">
      <c r="A8" s="468"/>
      <c r="B8" s="468"/>
      <c r="C8" s="468"/>
      <c r="D8" s="468"/>
      <c r="E8" s="468"/>
      <c r="F8" s="468"/>
      <c r="G8" s="468"/>
      <c r="H8" s="468"/>
      <c r="I8" s="468"/>
      <c r="J8" s="468"/>
      <c r="K8" s="468"/>
    </row>
    <row r="9" spans="1:16" ht="24" customHeight="1" x14ac:dyDescent="0.2">
      <c r="A9" s="91" t="s">
        <v>121</v>
      </c>
      <c r="B9" s="476" t="s">
        <v>122</v>
      </c>
      <c r="C9" s="476"/>
      <c r="D9" s="476"/>
      <c r="E9" s="477" t="s">
        <v>123</v>
      </c>
      <c r="F9" s="477"/>
      <c r="G9" s="477"/>
      <c r="H9" s="477"/>
      <c r="I9" s="477"/>
      <c r="J9" s="477"/>
      <c r="K9" s="477"/>
    </row>
    <row r="10" spans="1:16" ht="51.2" customHeight="1" x14ac:dyDescent="0.2">
      <c r="A10" s="90" t="s">
        <v>124</v>
      </c>
      <c r="B10" s="83" t="s">
        <v>125</v>
      </c>
      <c r="C10" s="84" t="s">
        <v>126</v>
      </c>
      <c r="D10" s="85" t="s">
        <v>127</v>
      </c>
      <c r="E10" s="86" t="s">
        <v>128</v>
      </c>
      <c r="F10" s="87" t="s">
        <v>129</v>
      </c>
      <c r="G10" s="88" t="s">
        <v>130</v>
      </c>
      <c r="H10" s="89" t="s">
        <v>131</v>
      </c>
      <c r="I10" s="482" t="s">
        <v>120</v>
      </c>
      <c r="J10" s="482"/>
      <c r="K10" s="482"/>
    </row>
    <row r="11" spans="1:16" ht="55.5" customHeight="1" x14ac:dyDescent="0.2">
      <c r="A11" s="92" t="str">
        <f>IF('BVR2'!B49=1,UPPER('BVR2'!B4&amp;", "&amp;'BVR2'!B5&amp;" "&amp;'BVR2'!B6),UPPER('BVR2'!C27))</f>
        <v>INPUT||PT=C:27||VAL=</v>
      </c>
      <c r="B11" s="79" t="str">
        <f>IF('BVR2'!B49=1,IF('BVR2'!C52="Owner","√",""),IF(AND('DROPDOWN LIST'!D32=1,OR('DROPDOWN LIST'!I32=1,'DROPDOWN LIST'!K32=1)),"√",""))</f>
        <v/>
      </c>
      <c r="C11" s="26" t="str">
        <f>IF('BVR2'!B49=1,IF(AND('BVR2'!C52&lt;&gt;"Owner",'BVR2'!C52="Not Verified"),"√",""),IF(AND('DROPDOWN LIST'!E32=1,OR('DROPDOWN LIST'!I32=1,'DROPDOWN LIST'!K32=1)),"√",""))</f>
        <v/>
      </c>
      <c r="D11" s="93" t="str">
        <f>IF('BVR2'!B49=1,"",IF(AND('DROPDOWN LIST'!F32=1,'DROPDOWN LIST'!J32=1),"√",""))</f>
        <v/>
      </c>
      <c r="E11" s="26" t="str">
        <f>IF('BVR2'!B49=1,IF(OR('DROPDOWN LIST'!D41=1,'DROPDOWN LIST'!E41=1),"√",""),IF(OR('DROPDOWN LIST'!D38=1,'DROPDOWN LIST'!E38=1),"√",""))</f>
        <v/>
      </c>
      <c r="F11" s="26" t="str">
        <f>IF('BVR2'!B49=1,IF('DROPDOWN LIST'!D41=1,"√",""),IF('DROPDOWN LIST'!D38=1,"√",""))</f>
        <v/>
      </c>
      <c r="G11" s="26" t="str">
        <f>IF('BVR2'!B49=1,IF(OR('DROPDOWN LIST'!F41=1,'DROPDOWN LIST'!H41=1),"√",""),IF(OR('DROPDOWN LIST'!F38=1,'DROPDOWN LIST'!H38=1),"√",""))</f>
        <v/>
      </c>
      <c r="H11" s="94"/>
      <c r="I11" s="466" t="str">
        <f>IF('BVR2'!B49=1,"SUBJECT",IF('BVR2'!B49=2,'DROPDOWN LIST'!K54,""))</f>
        <v/>
      </c>
      <c r="J11" s="466"/>
      <c r="K11" s="466"/>
      <c r="N11" s="18" t="s">
        <v>286</v>
      </c>
    </row>
    <row r="12" spans="1:16" ht="55.5" customHeight="1" x14ac:dyDescent="0.2">
      <c r="A12" s="92" t="str">
        <f>IF('BVR2'!B49=1,UPPER('BVR2'!C27),UPPER('BVR2'!C36))</f>
        <v>INPUT||PT=C:36||VAL=</v>
      </c>
      <c r="B12" s="79" t="str">
        <f>IF('BVR2'!B49=1,IF(AND('DROPDOWN LIST'!D32=1,OR('DROPDOWN LIST'!I32=1,'DROPDOWN LIST'!K32=1)),"√",""),IF(AND('DROPDOWN LIST'!D33=1,OR('DROPDOWN LIST'!I33=1,'DROPDOWN LIST'!K33=1)),"√",""))</f>
        <v/>
      </c>
      <c r="C12" s="26" t="str">
        <f>IF('BVR2'!B49=1,IF(AND('DROPDOWN LIST'!E32=1,OR('DROPDOWN LIST'!I32=1,'DROPDOWN LIST'!K32=1)),"√",""),IF(AND('DROPDOWN LIST'!E33=1,OR('DROPDOWN LIST'!I33=1,'DROPDOWN LIST'!K33=1)),"√",""))</f>
        <v/>
      </c>
      <c r="D12" s="95" t="str">
        <f>IF('BVR2'!B49=1,IF(AND('DROPDOWN LIST'!F32=1,'DROPDOWN LIST'!J32=1),"√",""),IF(AND('DROPDOWN LIST'!F33=1,'DROPDOWN LIST'!J33=1),"√",""))</f>
        <v/>
      </c>
      <c r="E12" s="26" t="str">
        <f>IF('BVR2'!B49=1,IF(OR('DROPDOWN LIST'!D38=1,'DROPDOWN LIST'!E38=1),"√",""),IF(OR('DROPDOWN LIST'!D39=1,'DROPDOWN LIST'!E39=1),"√",""))</f>
        <v/>
      </c>
      <c r="F12" s="26" t="str">
        <f>IF('BVR2'!B49=1,IF('DROPDOWN LIST'!D38=1,"√",""),IF('DROPDOWN LIST'!D39=1,"√",""))</f>
        <v/>
      </c>
      <c r="G12" s="26" t="str">
        <f>IF('BVR2'!B49=1,IF(OR('DROPDOWN LIST'!F38=1,'DROPDOWN LIST'!H38=1),"√",""),IF(OR('DROPDOWN LIST'!F39=1,'DROPDOWN LIST'!H39=1),"√",""))</f>
        <v/>
      </c>
      <c r="H12" s="96"/>
      <c r="I12" s="466" t="str">
        <f>IF('BVR2'!B49=1,'DROPDOWN LIST'!K55,IF('BVR2'!B49=2,'DROPDOWN LIST'!K56,""))</f>
        <v/>
      </c>
      <c r="J12" s="466"/>
      <c r="K12" s="466"/>
      <c r="N12" s="473" t="s">
        <v>285</v>
      </c>
      <c r="O12" s="473"/>
      <c r="P12" s="473"/>
    </row>
    <row r="13" spans="1:16" ht="55.5" customHeight="1" x14ac:dyDescent="0.2">
      <c r="A13" s="92" t="str">
        <f>IF('BVR2'!B49=1,UPPER('BVR2'!C36),UPPER('BVR2'!C45))</f>
        <v>INPUT||PT=C:45||VAL=</v>
      </c>
      <c r="B13" s="79" t="str">
        <f>IF('BVR2'!B49=1,IF(AND('DROPDOWN LIST'!D33=1,OR('DROPDOWN LIST'!I33=1,'DROPDOWN LIST'!K33=1)),"√",""),IF(AND('DROPDOWN LIST'!D34=1,OR('DROPDOWN LIST'!I34=1,'DROPDOWN LIST'!K34=1)),"√",""))</f>
        <v/>
      </c>
      <c r="C13" s="26" t="str">
        <f>IF('BVR2'!B49=1,IF(AND('DROPDOWN LIST'!E33=1,OR('DROPDOWN LIST'!I33=1,'DROPDOWN LIST'!K33=1)),"√",""),IF(AND('DROPDOWN LIST'!E34=1,OR('DROPDOWN LIST'!I34=1,'DROPDOWN LIST'!K34=1)),"√",""))</f>
        <v/>
      </c>
      <c r="D13" s="95" t="str">
        <f>IF('BVR2'!B49=1,IF(AND('DROPDOWN LIST'!F33=1,'DROPDOWN LIST'!J33=1),"√",""),IF(AND('DROPDOWN LIST'!F34=1,'DROPDOWN LIST'!J34=1),"√",""))</f>
        <v/>
      </c>
      <c r="E13" s="26" t="str">
        <f>IF('BVR2'!B49=1,IF(OR('DROPDOWN LIST'!D39=1,'DROPDOWN LIST'!E39=1),"√",""),IF(OR('DROPDOWN LIST'!D40=1,'DROPDOWN LIST'!E40=1),"√",""))</f>
        <v/>
      </c>
      <c r="F13" s="26" t="str">
        <f>IF('BVR2'!B49=1,IF('DROPDOWN LIST'!D39=1,"√",""),IF('DROPDOWN LIST'!D40=1,"√",""))</f>
        <v/>
      </c>
      <c r="G13" s="26" t="str">
        <f>IF('BVR2'!B49=1,IF(OR('DROPDOWN LIST'!F39=1,'DROPDOWN LIST'!H39=1),"√",""),IF(OR('DROPDOWN LIST'!F40=1,'DROPDOWN LIST'!H40=1),"√",""))</f>
        <v/>
      </c>
      <c r="H13" s="96"/>
      <c r="I13" s="466" t="str">
        <f>IF('BVR2'!B49=1,'DROPDOWN LIST'!K57,IF('BVR2'!B49=2,'DROPDOWN LIST'!K58,""))</f>
        <v/>
      </c>
      <c r="J13" s="466"/>
      <c r="K13" s="466"/>
      <c r="N13" s="28" t="s">
        <v>284</v>
      </c>
      <c r="O13" s="28"/>
      <c r="P13" s="28"/>
    </row>
    <row r="14" spans="1:16" ht="63" customHeight="1" x14ac:dyDescent="0.2">
      <c r="A14" s="92" t="str">
        <f>IF('BVR2'!B49=1,UPPER('BVR2'!C45),IF('BVR2'!B13=1,UPPER('BVR2'!C19),IF('BVR2'!B13=2,"CLOSED DURING VISIT","")))</f>
        <v/>
      </c>
      <c r="B14" s="26" t="str">
        <f>IF('BVR2'!$B49=1,IF(AND('DROPDOWN LIST'!D34=1,OR('DROPDOWN LIST'!I34=1,'DROPDOWN LIST'!K34=1)),"√",""),IF(AND(AND('BVR2'!B49=2,'BVR2'!B13=1),'DROPDOWN LIST'!D31=1,OR('DROPDOWN LIST'!I31=1,'DROPDOWN LIST'!K31=1)),"√",""))</f>
        <v/>
      </c>
      <c r="C14" s="26" t="str">
        <f>IF('BVR2'!B49=1,IF(AND('DROPDOWN LIST'!E34=1,OR('DROPDOWN LIST'!I34=1,'DROPDOWN LIST'!K34=1)),"√",""),IF(AND(AND('BVR2'!B49=2,'BVR2'!B13=1),'DROPDOWN LIST'!E31=1,OR('DROPDOWN LIST'!I31=1,'DROPDOWN LIST'!K31=1)),"√",""))</f>
        <v/>
      </c>
      <c r="D14" s="95" t="str">
        <f>IF('BVR2'!B49=1,IF(AND('DROPDOWN LIST'!F34=1,'DROPDOWN LIST'!J34=1),"√",""),IF(AND(AND('BVR2'!B49=2,'BVR2'!B13=1),'DROPDOWN LIST'!F31=1,'DROPDOWN LIST'!J31=1),"√",""))</f>
        <v/>
      </c>
      <c r="E14" s="26" t="str">
        <f>IF('BVR2'!B49=1,IF(OR('DROPDOWN LIST'!D40=1,'DROPDOWN LIST'!E40=1),"√",""),IF(AND(AND('BVR2'!B49=2,'BVR2'!B13=1),OR('DROPDOWN LIST'!D37=1,'DROPDOWN LIST'!E37=1)),"√",""))</f>
        <v/>
      </c>
      <c r="F14" s="26" t="str">
        <f>IF('BVR2'!B49=1,IF('DROPDOWN LIST'!D40=1,"√",""),IF(AND(AND('BVR2'!B49=2,'BVR2'!B13=1),'DROPDOWN LIST'!D37=1),"√",""))</f>
        <v/>
      </c>
      <c r="G14" s="26" t="str">
        <f>IF(AND('BVR2'!B49=1,'BVR2'!B13=1),IF(OR('DROPDOWN LIST'!F40=1,'DROPDOWN LIST'!H40=1),"√",""),IF(AND(AND('BVR2'!B49=2,'BVR2'!B13=1),OR('DROPDOWN LIST'!F37=1,'DROPDOWN LIST'!H37=1)),"√",""))</f>
        <v/>
      </c>
      <c r="H14" s="96" t="str">
        <f>IF('BVR2'!B49=1,"",IF(AND(AND('BVR2'!B49=2,'BVR2'!B13=1),'BVR2'!D14="Registered"),"√",""))</f>
        <v/>
      </c>
      <c r="I14" s="466" t="str">
        <f>IF('BVR2'!B49=1,'DROPDOWN LIST'!K59,IF(AND('BVR2'!B49=2,'BVR2'!B13=1),'DROPDOWN LIST'!K60,""))</f>
        <v/>
      </c>
      <c r="J14" s="466"/>
      <c r="K14" s="466"/>
      <c r="N14" s="28" t="s">
        <v>287</v>
      </c>
      <c r="O14" s="28"/>
      <c r="P14" s="28"/>
    </row>
    <row r="15" spans="1:16" ht="63" customHeight="1" x14ac:dyDescent="0.2">
      <c r="A15" s="92" t="str">
        <f>IF('BVR2'!B49=2,"",IF('BVR2'!B13=1,UPPER('BVR2'!C19),IF('BVR2'!B13=2,"CLOSED DURING VISIT","")))</f>
        <v/>
      </c>
      <c r="B15" s="26" t="str">
        <f>IF(AND('BVR2'!B49=1,'BVR2'!B13=1),IF(AND('DROPDOWN LIST'!D31=1,OR('DROPDOWN LIST'!I31=1,'DROPDOWN LIST'!K31=1)),"√",""),"")</f>
        <v/>
      </c>
      <c r="C15" s="26" t="str">
        <f>IF(AND('BVR2'!B49=1,'BVR2'!B13=1),IF(AND('DROPDOWN LIST'!E31=1,OR('DROPDOWN LIST'!I31=1,'DROPDOWN LIST'!K31=1)),"√",""),"")</f>
        <v/>
      </c>
      <c r="D15" s="97" t="str">
        <f>IF(AND('BVR2'!B49=1,'BVR2'!B13=1),IF(AND('DROPDOWN LIST'!F31=1,'DROPDOWN LIST'!J31=1),"√",""),"")</f>
        <v/>
      </c>
      <c r="E15" s="98" t="str">
        <f>IF(AND('BVR2'!B49=1,'BVR2'!B13=1),IF(OR('DROPDOWN LIST'!D37=1,'DROPDOWN LIST'!E37=1),"√",""),"")</f>
        <v/>
      </c>
      <c r="F15" s="26" t="str">
        <f>IF(AND('BVR2'!B49=1,'BVR2'!B13=1),IF('DROPDOWN LIST'!D37=1,"√",""),"")</f>
        <v/>
      </c>
      <c r="G15" s="26" t="str">
        <f>IF(AND('BVR2'!B49=1,'BVR2'!B13=1),IF(OR('DROPDOWN LIST'!F37=1,'DROPDOWN LIST'!H37=1),"√",""),"")</f>
        <v/>
      </c>
      <c r="H15" s="94" t="str">
        <f>IF(AND(AND('BVR2'!B49=1,'BVR2'!B13=1),'BVR2'!D14="Registered"),"√","")</f>
        <v/>
      </c>
      <c r="I15" s="466" t="str">
        <f>IF(AND('BVR2'!B49=1,'BVR2'!B13=1),'DROPDOWN LIST'!K61,"")</f>
        <v/>
      </c>
      <c r="J15" s="466"/>
      <c r="K15" s="466"/>
      <c r="N15" s="18" t="s">
        <v>288</v>
      </c>
    </row>
    <row r="16" spans="1:16" ht="38.25" customHeight="1" x14ac:dyDescent="0.2">
      <c r="A16" s="92"/>
      <c r="B16" s="26"/>
      <c r="C16" s="26"/>
      <c r="D16" s="97"/>
      <c r="E16" s="98"/>
      <c r="F16" s="26"/>
      <c r="G16" s="26"/>
      <c r="H16" s="94"/>
      <c r="I16" s="467"/>
      <c r="J16" s="467"/>
      <c r="K16" s="467"/>
    </row>
    <row r="17" spans="1:16" ht="15.75" customHeight="1" x14ac:dyDescent="0.2">
      <c r="A17" s="468"/>
      <c r="B17" s="468"/>
      <c r="C17" s="468"/>
      <c r="D17" s="468"/>
      <c r="E17" s="468"/>
      <c r="F17" s="468"/>
      <c r="G17" s="468"/>
      <c r="H17" s="468"/>
      <c r="I17" s="468"/>
      <c r="J17" s="468"/>
      <c r="K17" s="468"/>
    </row>
    <row r="18" spans="1:16" ht="17.25" customHeight="1" x14ac:dyDescent="0.25">
      <c r="A18" s="469" t="s">
        <v>132</v>
      </c>
      <c r="B18" s="469"/>
      <c r="C18" s="469"/>
      <c r="D18" s="469"/>
      <c r="E18" s="29" t="s">
        <v>133</v>
      </c>
      <c r="F18" s="26"/>
      <c r="H18" s="30" t="s">
        <v>134</v>
      </c>
      <c r="I18" s="26"/>
      <c r="J18" s="459"/>
      <c r="K18" s="459"/>
    </row>
    <row r="19" spans="1:16" ht="45" customHeight="1" x14ac:dyDescent="0.3">
      <c r="A19" s="31" t="s">
        <v>135</v>
      </c>
      <c r="B19" s="462" t="str">
        <f>TRIM(UPPER('BVR2'!C118))</f>
        <v>INPUT||PT=C:118||VAL=</v>
      </c>
      <c r="C19" s="462"/>
      <c r="D19" s="470" t="s">
        <v>136</v>
      </c>
      <c r="E19" s="470"/>
      <c r="F19" s="32" t="str">
        <f>TRIM('BVR2'!C119)</f>
        <v>INPUT||pt=C:119||val=</v>
      </c>
      <c r="G19" s="471" t="s">
        <v>137</v>
      </c>
      <c r="H19" s="471"/>
      <c r="I19" s="471"/>
      <c r="J19" s="472" t="str">
        <f>TRIM(UPPER('BVR2'!E120))</f>
        <v>INPUT||PT=E:120||VAL=</v>
      </c>
      <c r="K19" s="472"/>
    </row>
    <row r="20" spans="1:16" ht="27.75" customHeight="1" x14ac:dyDescent="0.3">
      <c r="A20" s="31" t="s">
        <v>138</v>
      </c>
      <c r="B20" s="462" t="str">
        <f>TRIM(UPPER('BVR2'!E119))</f>
        <v>INPUT||PT=E:119||VAL=</v>
      </c>
      <c r="C20" s="462"/>
      <c r="D20" s="33" t="s">
        <v>139</v>
      </c>
      <c r="E20" s="34"/>
      <c r="F20" s="462" t="str">
        <f>TRIM(UPPER('BVR2'!E118))</f>
        <v>INPUT||PT=E:118||VAL=</v>
      </c>
      <c r="G20" s="462"/>
      <c r="H20" s="463"/>
      <c r="I20" s="463"/>
      <c r="J20" s="463"/>
      <c r="K20" s="463"/>
      <c r="N20" s="370"/>
      <c r="O20" s="370"/>
    </row>
    <row r="21" spans="1:16" ht="24.75" customHeight="1" x14ac:dyDescent="0.3">
      <c r="A21" s="31" t="s">
        <v>140</v>
      </c>
      <c r="B21" s="464" t="str">
        <f>IF(BVR_pg_1!L75="√","GOOD",IF(BVR_pg_1!R75="√","FAIR",IF(BVR_pg_1!X75="√","POOR","N/P")))</f>
        <v>N/P</v>
      </c>
      <c r="C21" s="464"/>
      <c r="D21" s="465" t="s">
        <v>141</v>
      </c>
      <c r="E21" s="465"/>
      <c r="F21" s="464" t="str">
        <f>TRIM(UPPER('BVR2'!B120))</f>
        <v>INPUT||PT=B:120||VAL=</v>
      </c>
      <c r="G21" s="464"/>
      <c r="H21" s="35" t="s">
        <v>142</v>
      </c>
      <c r="I21" s="387" t="str">
        <f>IF(OR('BVR2'!F67="",'BVR2'!F67="NOT PROVIDED"),"NOT PROVIDED",IF('BVR2'!F67="With",'BVR2'!C7,"NONE"))</f>
        <v>NONE</v>
      </c>
      <c r="J21" s="387"/>
      <c r="K21" s="390"/>
      <c r="N21" s="36"/>
      <c r="O21" s="37"/>
      <c r="P21" s="38"/>
    </row>
    <row r="22" spans="1:16" ht="14.25" customHeight="1" x14ac:dyDescent="0.2">
      <c r="A22" s="437"/>
      <c r="B22" s="437"/>
      <c r="C22" s="437"/>
      <c r="D22" s="437"/>
      <c r="E22" s="437"/>
      <c r="F22" s="437"/>
      <c r="G22" s="437"/>
      <c r="H22" s="437"/>
      <c r="I22" s="437"/>
      <c r="J22" s="437"/>
      <c r="K22" s="437"/>
    </row>
    <row r="23" spans="1:16" ht="27" customHeight="1" x14ac:dyDescent="0.2">
      <c r="A23" s="39" t="s">
        <v>143</v>
      </c>
      <c r="B23" s="40" t="s">
        <v>144</v>
      </c>
      <c r="C23" s="26" t="str">
        <f>IF('BVR2'!C121="Main Street","√","")</f>
        <v/>
      </c>
      <c r="D23" s="40" t="s">
        <v>145</v>
      </c>
      <c r="E23" s="8" t="str">
        <f>IF('BVR2'!C121="Side Street","√","")</f>
        <v/>
      </c>
      <c r="F23" s="40" t="s">
        <v>146</v>
      </c>
      <c r="G23" s="26" t="str">
        <f>IF('BVR2'!C121="Alley","√","")</f>
        <v/>
      </c>
      <c r="H23" s="459"/>
      <c r="I23" s="459"/>
      <c r="J23" s="459"/>
      <c r="K23" s="459"/>
      <c r="N23" s="41"/>
    </row>
    <row r="24" spans="1:16" ht="24" customHeight="1" x14ac:dyDescent="0.3">
      <c r="A24" s="42" t="s">
        <v>147</v>
      </c>
      <c r="B24" s="43" t="str">
        <f>TRIM('BVR2'!F121)</f>
        <v>INPUT||pt=F:121||val=</v>
      </c>
      <c r="C24" s="44" t="s">
        <v>148</v>
      </c>
      <c r="D24" s="29" t="s">
        <v>149</v>
      </c>
      <c r="E24" s="43" t="str">
        <f>TRIM('BVR2'!B112)</f>
        <v>INPUT||pt=B:112||val=</v>
      </c>
      <c r="F24" s="45" t="s">
        <v>151</v>
      </c>
      <c r="H24" s="30" t="s">
        <v>150</v>
      </c>
      <c r="I24" s="43" t="str">
        <f>TRIM('BVR2'!C111)</f>
        <v>INPUT||pt=C:111||val=</v>
      </c>
      <c r="J24" s="460" t="s">
        <v>151</v>
      </c>
      <c r="K24" s="460"/>
    </row>
    <row r="25" spans="1:16" ht="17.25" customHeight="1" x14ac:dyDescent="0.2">
      <c r="A25" s="432"/>
      <c r="B25" s="432"/>
      <c r="C25" s="432"/>
      <c r="D25" s="432"/>
      <c r="E25" s="432"/>
      <c r="F25" s="432"/>
      <c r="G25" s="432"/>
      <c r="H25" s="432"/>
      <c r="I25" s="432"/>
      <c r="J25" s="432"/>
      <c r="K25" s="432"/>
    </row>
    <row r="26" spans="1:16" ht="21" customHeight="1" x14ac:dyDescent="0.2">
      <c r="A26" s="461" t="s">
        <v>152</v>
      </c>
      <c r="B26" s="461"/>
      <c r="C26" s="461"/>
      <c r="D26" s="461"/>
      <c r="E26" s="461"/>
      <c r="F26" s="461"/>
      <c r="G26" s="461"/>
      <c r="H26" s="461"/>
      <c r="I26" s="461"/>
      <c r="J26" s="461"/>
      <c r="K26" s="461"/>
    </row>
    <row r="27" spans="1:16" ht="12" customHeight="1" thickBot="1" x14ac:dyDescent="0.25">
      <c r="A27" s="437"/>
      <c r="B27" s="437"/>
      <c r="C27" s="437"/>
      <c r="D27" s="437"/>
      <c r="E27" s="437"/>
      <c r="F27" s="437"/>
      <c r="G27" s="437"/>
      <c r="H27" s="437"/>
      <c r="I27" s="437"/>
      <c r="J27" s="437"/>
      <c r="K27" s="437"/>
    </row>
    <row r="28" spans="1:16" ht="31.7" customHeight="1" thickBot="1" x14ac:dyDescent="0.3">
      <c r="A28" s="46" t="s">
        <v>152</v>
      </c>
      <c r="B28" s="99"/>
      <c r="C28" s="47" t="s">
        <v>153</v>
      </c>
      <c r="D28" s="48"/>
      <c r="E28" s="103"/>
      <c r="F28" s="49" t="s">
        <v>154</v>
      </c>
      <c r="G28" s="50"/>
      <c r="H28" s="453" t="str">
        <f>IF(M28="NP","NOT PROVIDED","")</f>
        <v/>
      </c>
      <c r="I28" s="454"/>
      <c r="J28" s="454"/>
      <c r="K28" s="455"/>
      <c r="M28" s="102"/>
      <c r="N28" s="421" t="s">
        <v>199</v>
      </c>
    </row>
    <row r="29" spans="1:16" ht="14.25" customHeight="1" x14ac:dyDescent="0.2">
      <c r="A29" s="456"/>
      <c r="B29" s="456"/>
      <c r="C29" s="456"/>
      <c r="D29" s="456"/>
      <c r="E29" s="456"/>
      <c r="F29" s="456"/>
      <c r="G29" s="456"/>
      <c r="H29" s="456"/>
      <c r="I29" s="456"/>
      <c r="J29" s="456"/>
      <c r="K29" s="456"/>
      <c r="N29" s="421"/>
    </row>
    <row r="30" spans="1:16" ht="16.5" customHeight="1" x14ac:dyDescent="0.2">
      <c r="A30" s="51" t="s">
        <v>155</v>
      </c>
      <c r="B30" s="82"/>
      <c r="C30" s="52" t="s">
        <v>156</v>
      </c>
      <c r="D30" s="50"/>
      <c r="F30" s="26"/>
      <c r="G30" s="457" t="s">
        <v>157</v>
      </c>
      <c r="H30" s="457"/>
      <c r="I30" s="8"/>
      <c r="J30" s="458" t="s">
        <v>158</v>
      </c>
      <c r="K30" s="458"/>
    </row>
    <row r="31" spans="1:16" ht="7.5" customHeight="1" x14ac:dyDescent="0.2">
      <c r="A31" s="432"/>
      <c r="B31" s="432"/>
      <c r="C31" s="432"/>
      <c r="D31" s="432"/>
      <c r="E31" s="432"/>
      <c r="F31" s="432"/>
      <c r="G31" s="432"/>
      <c r="H31" s="432"/>
      <c r="I31" s="432"/>
      <c r="J31" s="432"/>
      <c r="K31" s="432"/>
    </row>
    <row r="32" spans="1:16" ht="21" customHeight="1" x14ac:dyDescent="0.35">
      <c r="A32" s="441" t="s">
        <v>159</v>
      </c>
      <c r="B32" s="441"/>
      <c r="C32" s="441"/>
      <c r="D32" s="441"/>
      <c r="E32" s="441"/>
      <c r="F32" s="442" t="s">
        <v>160</v>
      </c>
      <c r="G32" s="442"/>
      <c r="H32" s="442"/>
      <c r="I32" s="442"/>
      <c r="J32" s="442"/>
      <c r="K32" s="442"/>
    </row>
    <row r="33" spans="1:17" ht="29.25" customHeight="1" x14ac:dyDescent="0.25">
      <c r="A33" s="451" t="s">
        <v>161</v>
      </c>
      <c r="B33" s="451"/>
      <c r="C33" s="452" t="s">
        <v>162</v>
      </c>
      <c r="D33" s="452"/>
      <c r="E33" s="452"/>
      <c r="F33" s="451" t="s">
        <v>163</v>
      </c>
      <c r="G33" s="451"/>
      <c r="H33" s="451"/>
      <c r="I33" s="451"/>
      <c r="J33" s="53" t="s">
        <v>164</v>
      </c>
      <c r="K33" s="54" t="s">
        <v>165</v>
      </c>
    </row>
    <row r="34" spans="1:17" ht="30.75" customHeight="1" x14ac:dyDescent="0.2">
      <c r="A34" s="446"/>
      <c r="B34" s="446"/>
      <c r="C34" s="445"/>
      <c r="D34" s="447"/>
      <c r="E34" s="450"/>
      <c r="F34" s="446" t="str">
        <f>TRIM(UPPER('BVR2'!C101))</f>
        <v>INPUT||PT=C:101||VAL=</v>
      </c>
      <c r="G34" s="446"/>
      <c r="H34" s="446"/>
      <c r="I34" s="446"/>
      <c r="J34" s="55" t="str">
        <f>TRIM('BVR2'!B102)</f>
        <v>INPUT||pt=B:102||val=</v>
      </c>
      <c r="K34" s="56" t="str">
        <f>TRIM('BVR2'!E102)</f>
        <v>INPUT||pt=E:102||val=</v>
      </c>
      <c r="N34" s="370"/>
      <c r="O34" s="370"/>
      <c r="P34" s="370"/>
    </row>
    <row r="35" spans="1:17" ht="20.25" customHeight="1" x14ac:dyDescent="0.2">
      <c r="A35" s="446"/>
      <c r="B35" s="446"/>
      <c r="C35" s="445"/>
      <c r="D35" s="445"/>
      <c r="E35" s="445"/>
      <c r="F35" s="449" t="str">
        <f>TRIM(UPPER('BVR2'!C103))</f>
        <v>INPUT||PT=C:103||VAL=</v>
      </c>
      <c r="G35" s="447"/>
      <c r="H35" s="447"/>
      <c r="I35" s="448"/>
      <c r="J35" s="55" t="str">
        <f>TRIM('BVR2'!B104)</f>
        <v>INPUT||pt=B:104||val=</v>
      </c>
      <c r="K35" s="56" t="str">
        <f>TRIM('BVR2'!E104)</f>
        <v>INPUT||pt=E:104||val=</v>
      </c>
      <c r="N35" s="370"/>
      <c r="O35" s="370"/>
      <c r="P35" s="370"/>
    </row>
    <row r="36" spans="1:17" ht="25.9" customHeight="1" x14ac:dyDescent="0.2">
      <c r="A36" s="446"/>
      <c r="B36" s="446"/>
      <c r="C36" s="445"/>
      <c r="D36" s="447"/>
      <c r="E36" s="450"/>
      <c r="F36" s="446" t="str">
        <f>TRIM(UPPER('BVR2'!C105))</f>
        <v>INPUT||PT=C:105||VAL=</v>
      </c>
      <c r="G36" s="446"/>
      <c r="H36" s="446"/>
      <c r="I36" s="446"/>
      <c r="J36" s="55" t="str">
        <f>TRIM('BVR2'!B106)</f>
        <v>INPUT||pt=B:106||val=</v>
      </c>
      <c r="K36" s="56" t="str">
        <f>TRIM('BVR2'!E106)</f>
        <v>INPUT||pt=E:106||val=</v>
      </c>
    </row>
    <row r="37" spans="1:17" ht="26.45" customHeight="1" thickBot="1" x14ac:dyDescent="0.25">
      <c r="A37" s="446"/>
      <c r="B37" s="446"/>
      <c r="C37" s="445"/>
      <c r="D37" s="445"/>
      <c r="E37" s="445"/>
      <c r="F37" s="446" t="str">
        <f>TRIM(UPPER('BVR2'!C107))</f>
        <v>INPUT||PT=C:107||VAL=</v>
      </c>
      <c r="G37" s="447"/>
      <c r="H37" s="447"/>
      <c r="I37" s="448"/>
      <c r="J37" s="55" t="str">
        <f>TRIM('BVR2'!B108)</f>
        <v>INPUT||pt=B:108||val=</v>
      </c>
      <c r="K37" s="56" t="str">
        <f>TRIM('BVR2'!E108)</f>
        <v>INPUT||pt=E:108||val=</v>
      </c>
    </row>
    <row r="38" spans="1:17" ht="21" hidden="1" customHeight="1" x14ac:dyDescent="0.2">
      <c r="A38" s="446"/>
      <c r="B38" s="446"/>
      <c r="C38" s="445"/>
      <c r="D38" s="445"/>
      <c r="E38" s="445"/>
      <c r="F38" s="446"/>
      <c r="G38" s="446"/>
      <c r="H38" s="446"/>
      <c r="I38" s="446"/>
      <c r="J38" s="55"/>
      <c r="K38" s="56"/>
      <c r="P38" s="370"/>
      <c r="Q38" s="370"/>
    </row>
    <row r="39" spans="1:17" ht="18" hidden="1" customHeight="1" x14ac:dyDescent="0.2">
      <c r="A39" s="446"/>
      <c r="B39" s="446"/>
      <c r="C39" s="445"/>
      <c r="D39" s="445"/>
      <c r="E39" s="445"/>
      <c r="F39" s="446"/>
      <c r="G39" s="446"/>
      <c r="H39" s="446"/>
      <c r="I39" s="446"/>
      <c r="J39" s="55"/>
      <c r="K39" s="56"/>
      <c r="P39" s="370"/>
      <c r="Q39" s="370"/>
    </row>
    <row r="40" spans="1:17" ht="21" hidden="1" customHeight="1" x14ac:dyDescent="0.2">
      <c r="A40" s="430"/>
      <c r="B40" s="430"/>
      <c r="C40" s="431"/>
      <c r="D40" s="431"/>
      <c r="E40" s="431"/>
      <c r="F40" s="430"/>
      <c r="G40" s="430"/>
      <c r="H40" s="430"/>
      <c r="I40" s="430"/>
      <c r="J40" s="57"/>
      <c r="K40" s="58"/>
    </row>
    <row r="41" spans="1:17" ht="21" customHeight="1" x14ac:dyDescent="0.35">
      <c r="A41" s="441" t="s">
        <v>166</v>
      </c>
      <c r="B41" s="441"/>
      <c r="C41" s="441"/>
      <c r="D41" s="441"/>
      <c r="E41" s="441"/>
      <c r="F41" s="442" t="s">
        <v>167</v>
      </c>
      <c r="G41" s="442"/>
      <c r="H41" s="442"/>
      <c r="I41" s="442"/>
      <c r="J41" s="442"/>
      <c r="K41" s="442"/>
    </row>
    <row r="42" spans="1:17" ht="39.75" customHeight="1" x14ac:dyDescent="0.2">
      <c r="A42" s="59" t="s">
        <v>168</v>
      </c>
      <c r="B42" s="443" t="s">
        <v>169</v>
      </c>
      <c r="C42" s="443"/>
      <c r="D42" s="444" t="s">
        <v>170</v>
      </c>
      <c r="E42" s="444"/>
      <c r="F42" s="60" t="s">
        <v>171</v>
      </c>
      <c r="G42" s="61" t="str">
        <f>TRIM('BVR2'!B64)</f>
        <v>INPUT||pt=B:64||val=</v>
      </c>
      <c r="H42" s="62" t="s">
        <v>172</v>
      </c>
      <c r="I42" s="61" t="str">
        <f>TRIM('BVR2'!D64)</f>
        <v>INPUT||pt=D:64||val=</v>
      </c>
      <c r="J42" s="63" t="s">
        <v>173</v>
      </c>
      <c r="K42" s="64" t="str">
        <f>TRIM('BVR2'!F64)</f>
        <v>INPUT||pt=F:64||val=</v>
      </c>
    </row>
    <row r="43" spans="1:17" ht="6.75" customHeight="1" x14ac:dyDescent="0.2">
      <c r="A43" s="65"/>
      <c r="B43" s="426"/>
      <c r="C43" s="426"/>
      <c r="D43" s="445"/>
      <c r="E43" s="445"/>
      <c r="F43" s="437"/>
      <c r="G43" s="437"/>
      <c r="H43" s="437"/>
      <c r="I43" s="437"/>
      <c r="J43" s="437"/>
      <c r="K43" s="437"/>
    </row>
    <row r="44" spans="1:17" ht="39" customHeight="1" x14ac:dyDescent="0.25">
      <c r="A44" s="66"/>
      <c r="B44" s="435" t="str">
        <f>TRIM('BVR2'!D68)</f>
        <v>INPUT||pt=D:68||val=</v>
      </c>
      <c r="C44" s="435"/>
      <c r="D44" s="431" t="str">
        <f>TRIM('BVR2'!D69)</f>
        <v>INPUT||pt=D:69||val=</v>
      </c>
      <c r="E44" s="431"/>
      <c r="F44" s="67" t="s">
        <v>174</v>
      </c>
      <c r="G44" s="61" t="str">
        <f>TRIM('BVR2'!C63)</f>
        <v>INPUT||pt=C:63||val=</v>
      </c>
      <c r="H44" s="68" t="s">
        <v>175</v>
      </c>
      <c r="I44" s="69" t="str">
        <f>IF(AND('BVR2'!C63&gt;0,'BVR2'!E63="With Uniform"),"√","")</f>
        <v/>
      </c>
      <c r="J44" s="104" t="s">
        <v>273</v>
      </c>
      <c r="K44" s="8" t="str">
        <f>IF(AND('BVR2'!C63&gt;0,'BVR2'!E63="Without Uniform"),"√","")</f>
        <v/>
      </c>
    </row>
    <row r="45" spans="1:17" ht="15.75" customHeight="1" x14ac:dyDescent="0.25">
      <c r="A45" s="436" t="s">
        <v>176</v>
      </c>
      <c r="B45" s="436"/>
      <c r="C45" s="436"/>
      <c r="D45" s="436"/>
      <c r="E45" s="436"/>
      <c r="F45" s="437"/>
      <c r="G45" s="437"/>
      <c r="H45" s="437"/>
      <c r="I45" s="437"/>
      <c r="J45" s="437"/>
      <c r="K45" s="437"/>
      <c r="M45" s="370"/>
      <c r="N45" s="370"/>
      <c r="O45" s="370"/>
      <c r="P45" s="370"/>
    </row>
    <row r="46" spans="1:17" ht="29.25" customHeight="1" x14ac:dyDescent="0.25">
      <c r="A46" s="438" t="s">
        <v>177</v>
      </c>
      <c r="B46" s="438"/>
      <c r="C46" s="439" t="s">
        <v>178</v>
      </c>
      <c r="D46" s="439"/>
      <c r="E46" s="439"/>
      <c r="F46" s="440"/>
      <c r="G46" s="440"/>
      <c r="H46" s="68" t="s">
        <v>179</v>
      </c>
      <c r="I46" s="69" t="str">
        <f>IF(AND('BVR2'!C63&gt;0,'BVR2'!F63="With ID"),"√","")</f>
        <v/>
      </c>
      <c r="J46" s="105" t="s">
        <v>180</v>
      </c>
      <c r="K46" s="8" t="str">
        <f>IF(AND('BVR2'!C63&gt;0,'BVR2'!F63="Without ID"),"√","")</f>
        <v/>
      </c>
      <c r="M46" s="370"/>
      <c r="N46" s="370"/>
      <c r="O46" s="370"/>
      <c r="P46" s="370"/>
    </row>
    <row r="47" spans="1:17" ht="29.25" customHeight="1" thickBot="1" x14ac:dyDescent="0.25">
      <c r="A47" s="430"/>
      <c r="B47" s="430"/>
      <c r="C47" s="431"/>
      <c r="D47" s="431"/>
      <c r="E47" s="431"/>
      <c r="F47" s="432"/>
      <c r="G47" s="432"/>
      <c r="H47" s="432"/>
      <c r="I47" s="432"/>
      <c r="J47" s="432"/>
      <c r="K47" s="432"/>
    </row>
    <row r="48" spans="1:17" ht="18.75" customHeight="1" x14ac:dyDescent="0.2">
      <c r="A48" s="433" t="s">
        <v>181</v>
      </c>
      <c r="B48" s="433"/>
      <c r="C48" s="433"/>
      <c r="D48" s="433"/>
      <c r="E48" s="433"/>
      <c r="F48" s="433"/>
      <c r="G48" s="433"/>
      <c r="H48" s="433"/>
      <c r="I48" s="433"/>
      <c r="J48" s="433"/>
      <c r="K48" s="433"/>
    </row>
    <row r="49" spans="1:11" ht="34.15" customHeight="1" x14ac:dyDescent="0.2">
      <c r="A49" s="434"/>
      <c r="B49" s="434"/>
      <c r="C49" s="434"/>
      <c r="D49" s="434"/>
      <c r="E49" s="434"/>
      <c r="F49" s="434"/>
      <c r="G49" s="434"/>
      <c r="H49" s="434"/>
      <c r="I49" s="434"/>
      <c r="J49" s="434"/>
      <c r="K49" s="434"/>
    </row>
    <row r="50" spans="1:11" ht="18.75" customHeight="1" x14ac:dyDescent="0.2">
      <c r="A50" s="433" t="s">
        <v>182</v>
      </c>
      <c r="B50" s="433"/>
      <c r="C50" s="433"/>
      <c r="D50" s="433"/>
      <c r="E50" s="433"/>
      <c r="F50" s="433"/>
      <c r="G50" s="433"/>
      <c r="H50" s="433"/>
      <c r="I50" s="433"/>
      <c r="J50" s="433"/>
      <c r="K50" s="433"/>
    </row>
    <row r="51" spans="1:11" ht="18.75" customHeight="1" x14ac:dyDescent="0.2">
      <c r="A51" s="70" t="s">
        <v>183</v>
      </c>
      <c r="B51" s="423" t="s">
        <v>184</v>
      </c>
      <c r="C51" s="423"/>
      <c r="D51" s="423"/>
      <c r="E51" s="424" t="s">
        <v>40</v>
      </c>
      <c r="F51" s="424"/>
      <c r="G51" s="424"/>
      <c r="H51" s="424"/>
      <c r="I51" s="425" t="s">
        <v>39</v>
      </c>
      <c r="J51" s="425"/>
      <c r="K51" s="425"/>
    </row>
    <row r="52" spans="1:11" ht="63.95" customHeight="1" x14ac:dyDescent="0.2">
      <c r="A52" s="71"/>
      <c r="B52" s="426"/>
      <c r="C52" s="426"/>
      <c r="D52" s="426"/>
      <c r="E52" s="72" t="s">
        <v>185</v>
      </c>
      <c r="F52" s="72" t="s">
        <v>186</v>
      </c>
      <c r="G52" s="72" t="s">
        <v>187</v>
      </c>
      <c r="H52" s="73" t="s">
        <v>188</v>
      </c>
      <c r="I52" s="74" t="s">
        <v>189</v>
      </c>
      <c r="J52" s="75" t="s">
        <v>190</v>
      </c>
      <c r="K52" s="76" t="s">
        <v>191</v>
      </c>
    </row>
    <row r="53" spans="1:11" ht="32.25" customHeight="1" x14ac:dyDescent="0.2">
      <c r="A53" s="80" t="str">
        <f>BVR_pg_1!G9</f>
        <v>INPUT||PT=C:7||VAL=</v>
      </c>
      <c r="B53" s="427"/>
      <c r="C53" s="428"/>
      <c r="D53" s="429"/>
      <c r="E53" s="69"/>
      <c r="F53" s="55"/>
      <c r="G53" s="69"/>
      <c r="H53" s="77"/>
      <c r="I53" s="81" t="s">
        <v>193</v>
      </c>
      <c r="J53" s="79"/>
      <c r="K53" s="77"/>
    </row>
    <row r="54" spans="1:11" ht="20.25" customHeight="1" x14ac:dyDescent="0.2">
      <c r="A54" s="80"/>
      <c r="B54" s="426"/>
      <c r="C54" s="426"/>
      <c r="D54" s="426"/>
      <c r="E54" s="69"/>
      <c r="F54" s="55"/>
      <c r="G54" s="69"/>
      <c r="H54" s="77"/>
      <c r="I54" s="78"/>
      <c r="J54" s="69"/>
      <c r="K54" s="77"/>
    </row>
    <row r="55" spans="1:11" ht="24.75" customHeight="1" x14ac:dyDescent="0.2">
      <c r="A55" s="422"/>
      <c r="B55" s="422"/>
      <c r="C55" s="422"/>
      <c r="D55" s="422"/>
      <c r="E55" s="422"/>
      <c r="F55" s="422"/>
      <c r="G55" s="422"/>
      <c r="H55" s="422"/>
      <c r="I55" s="422"/>
      <c r="J55" s="422"/>
      <c r="K55" s="422"/>
    </row>
  </sheetData>
  <sheetProtection selectLockedCells="1" selectUnlockedCells="1"/>
  <mergeCells count="103">
    <mergeCell ref="A1:K1"/>
    <mergeCell ref="A2:B2"/>
    <mergeCell ref="C2:G2"/>
    <mergeCell ref="H2:K2"/>
    <mergeCell ref="A3:K3"/>
    <mergeCell ref="A4:K4"/>
    <mergeCell ref="I10:K10"/>
    <mergeCell ref="I11:K11"/>
    <mergeCell ref="I12:K12"/>
    <mergeCell ref="N12:P12"/>
    <mergeCell ref="I13:K13"/>
    <mergeCell ref="I14:K14"/>
    <mergeCell ref="A5:K5"/>
    <mergeCell ref="E6:K6"/>
    <mergeCell ref="E7:K7"/>
    <mergeCell ref="A8:K8"/>
    <mergeCell ref="B9:D9"/>
    <mergeCell ref="E9:K9"/>
    <mergeCell ref="N20:O20"/>
    <mergeCell ref="B21:C21"/>
    <mergeCell ref="D21:E21"/>
    <mergeCell ref="F21:G21"/>
    <mergeCell ref="I21:K21"/>
    <mergeCell ref="I15:K15"/>
    <mergeCell ref="I16:K16"/>
    <mergeCell ref="A17:K17"/>
    <mergeCell ref="A18:D18"/>
    <mergeCell ref="J18:K18"/>
    <mergeCell ref="B19:C19"/>
    <mergeCell ref="D19:E19"/>
    <mergeCell ref="G19:I19"/>
    <mergeCell ref="J19:K19"/>
    <mergeCell ref="A22:K22"/>
    <mergeCell ref="H23:K23"/>
    <mergeCell ref="J24:K24"/>
    <mergeCell ref="A25:K25"/>
    <mergeCell ref="A26:K26"/>
    <mergeCell ref="A27:K27"/>
    <mergeCell ref="B20:C20"/>
    <mergeCell ref="F20:G20"/>
    <mergeCell ref="H20:K20"/>
    <mergeCell ref="A33:B33"/>
    <mergeCell ref="C33:E33"/>
    <mergeCell ref="F33:I33"/>
    <mergeCell ref="A34:B34"/>
    <mergeCell ref="C34:E34"/>
    <mergeCell ref="F34:I34"/>
    <mergeCell ref="H28:K28"/>
    <mergeCell ref="A29:K29"/>
    <mergeCell ref="G30:H30"/>
    <mergeCell ref="J30:K30"/>
    <mergeCell ref="A31:K31"/>
    <mergeCell ref="A32:E32"/>
    <mergeCell ref="F32:K32"/>
    <mergeCell ref="A37:B37"/>
    <mergeCell ref="C37:E37"/>
    <mergeCell ref="F37:I37"/>
    <mergeCell ref="A38:B38"/>
    <mergeCell ref="C38:E38"/>
    <mergeCell ref="F38:I38"/>
    <mergeCell ref="N34:P35"/>
    <mergeCell ref="A35:B35"/>
    <mergeCell ref="C35:E35"/>
    <mergeCell ref="F35:I35"/>
    <mergeCell ref="A36:B36"/>
    <mergeCell ref="C36:E36"/>
    <mergeCell ref="F36:I36"/>
    <mergeCell ref="B42:C42"/>
    <mergeCell ref="D42:E42"/>
    <mergeCell ref="B43:C43"/>
    <mergeCell ref="D43:E43"/>
    <mergeCell ref="F43:K43"/>
    <mergeCell ref="P38:Q39"/>
    <mergeCell ref="A39:B39"/>
    <mergeCell ref="C39:E39"/>
    <mergeCell ref="F39:I39"/>
    <mergeCell ref="A40:B40"/>
    <mergeCell ref="C40:E40"/>
    <mergeCell ref="F40:I40"/>
    <mergeCell ref="N28:N29"/>
    <mergeCell ref="A55:K55"/>
    <mergeCell ref="B51:D51"/>
    <mergeCell ref="E51:H51"/>
    <mergeCell ref="I51:K51"/>
    <mergeCell ref="B52:D52"/>
    <mergeCell ref="B53:D53"/>
    <mergeCell ref="B54:D54"/>
    <mergeCell ref="A47:B47"/>
    <mergeCell ref="C47:E47"/>
    <mergeCell ref="F47:K47"/>
    <mergeCell ref="A48:K48"/>
    <mergeCell ref="A49:K49"/>
    <mergeCell ref="A50:K50"/>
    <mergeCell ref="B44:C44"/>
    <mergeCell ref="D44:E44"/>
    <mergeCell ref="A45:E45"/>
    <mergeCell ref="F45:K45"/>
    <mergeCell ref="M45:P46"/>
    <mergeCell ref="A46:B46"/>
    <mergeCell ref="C46:E46"/>
    <mergeCell ref="F46:G46"/>
    <mergeCell ref="A41:E41"/>
    <mergeCell ref="F41:K41"/>
  </mergeCells>
  <pageMargins left="1.1200000000000001" right="0.2" top="0.35" bottom="0.31" header="0.32" footer="0.28000000000000003"/>
  <pageSetup paperSize="5" scale="67" firstPageNumber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view="pageBreakPreview" zoomScale="90" zoomScaleNormal="80" zoomScaleSheetLayoutView="90" workbookViewId="0">
      <selection activeCell="B5" sqref="B5:J55"/>
    </sheetView>
  </sheetViews>
  <sheetFormatPr defaultColWidth="7.875" defaultRowHeight="24.75" customHeight="1" x14ac:dyDescent="0.2"/>
  <cols>
    <col min="1" max="1" width="4" style="18" customWidth="1"/>
    <col min="2" max="7" width="8" style="18" customWidth="1"/>
    <col min="8" max="8" width="8" style="19" customWidth="1"/>
    <col min="9" max="10" width="8" style="18" customWidth="1"/>
    <col min="11" max="11" width="4" style="18" customWidth="1"/>
    <col min="12" max="12" width="7.875" style="18"/>
    <col min="13" max="13" width="3.75" style="18" customWidth="1"/>
    <col min="14" max="16384" width="7.875" style="18"/>
  </cols>
  <sheetData>
    <row r="1" spans="1:16" ht="15.75" customHeight="1" x14ac:dyDescent="0.25">
      <c r="A1" s="478" t="s">
        <v>198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</row>
    <row r="2" spans="1:16" ht="16.5" customHeight="1" x14ac:dyDescent="0.3">
      <c r="A2" s="479" t="s">
        <v>114</v>
      </c>
      <c r="B2" s="483"/>
      <c r="C2" s="483"/>
      <c r="D2" s="483"/>
      <c r="E2" s="480" t="str">
        <f>BVR_pg_1!G8</f>
        <v>INPUT||PT=B:4||VAL=, INPUT||PT=B:5||VAL= INPUT||PT=B:6||VAL=</v>
      </c>
      <c r="F2" s="480"/>
      <c r="G2" s="480"/>
      <c r="H2" s="480"/>
      <c r="I2" s="480"/>
      <c r="J2" s="370"/>
      <c r="K2" s="370"/>
    </row>
    <row r="3" spans="1:16" ht="14.25" customHeight="1" thickBot="1" x14ac:dyDescent="0.25">
      <c r="A3" s="432"/>
      <c r="B3" s="432"/>
      <c r="C3" s="432"/>
      <c r="D3" s="432"/>
      <c r="E3" s="432"/>
      <c r="F3" s="432"/>
      <c r="G3" s="432"/>
      <c r="H3" s="432"/>
      <c r="I3" s="432"/>
      <c r="J3" s="432"/>
      <c r="K3" s="432"/>
    </row>
    <row r="4" spans="1:16" ht="14.25" customHeight="1" thickBot="1" x14ac:dyDescent="0.3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</row>
    <row r="5" spans="1:16" ht="14.25" customHeight="1" x14ac:dyDescent="0.25">
      <c r="A5" s="100"/>
      <c r="B5" s="484"/>
      <c r="C5" s="485"/>
      <c r="D5" s="485"/>
      <c r="E5" s="485"/>
      <c r="F5" s="485"/>
      <c r="G5" s="485"/>
      <c r="H5" s="485"/>
      <c r="I5" s="485"/>
      <c r="J5" s="486"/>
      <c r="K5" s="100"/>
    </row>
    <row r="6" spans="1:16" ht="14.25" customHeight="1" x14ac:dyDescent="0.25">
      <c r="A6" s="100"/>
      <c r="B6" s="487"/>
      <c r="C6" s="488"/>
      <c r="D6" s="488"/>
      <c r="E6" s="488"/>
      <c r="F6" s="488"/>
      <c r="G6" s="488"/>
      <c r="H6" s="488"/>
      <c r="I6" s="488"/>
      <c r="J6" s="489"/>
      <c r="K6" s="100"/>
    </row>
    <row r="7" spans="1:16" ht="15.75" x14ac:dyDescent="0.25">
      <c r="A7" s="100"/>
      <c r="B7" s="487"/>
      <c r="C7" s="488"/>
      <c r="D7" s="488"/>
      <c r="E7" s="488"/>
      <c r="F7" s="488"/>
      <c r="G7" s="488"/>
      <c r="H7" s="488"/>
      <c r="I7" s="488"/>
      <c r="J7" s="489"/>
      <c r="K7" s="100"/>
      <c r="M7" s="27"/>
    </row>
    <row r="8" spans="1:16" ht="14.25" customHeight="1" x14ac:dyDescent="0.25">
      <c r="A8" s="100"/>
      <c r="B8" s="487"/>
      <c r="C8" s="488"/>
      <c r="D8" s="488"/>
      <c r="E8" s="488"/>
      <c r="F8" s="488"/>
      <c r="G8" s="488"/>
      <c r="H8" s="488"/>
      <c r="I8" s="488"/>
      <c r="J8" s="489"/>
      <c r="K8" s="100"/>
    </row>
    <row r="9" spans="1:16" ht="14.25" customHeight="1" x14ac:dyDescent="0.25">
      <c r="A9" s="100"/>
      <c r="B9" s="487"/>
      <c r="C9" s="488"/>
      <c r="D9" s="488"/>
      <c r="E9" s="488"/>
      <c r="F9" s="488"/>
      <c r="G9" s="488"/>
      <c r="H9" s="488"/>
      <c r="I9" s="488"/>
      <c r="J9" s="489"/>
      <c r="K9" s="100"/>
    </row>
    <row r="10" spans="1:16" ht="14.25" customHeight="1" x14ac:dyDescent="0.25">
      <c r="A10" s="100"/>
      <c r="B10" s="487"/>
      <c r="C10" s="488"/>
      <c r="D10" s="488"/>
      <c r="E10" s="488"/>
      <c r="F10" s="488"/>
      <c r="G10" s="488"/>
      <c r="H10" s="488"/>
      <c r="I10" s="488"/>
      <c r="J10" s="489"/>
      <c r="K10" s="100"/>
    </row>
    <row r="11" spans="1:16" ht="14.25" customHeight="1" x14ac:dyDescent="0.25">
      <c r="A11" s="100"/>
      <c r="B11" s="487"/>
      <c r="C11" s="488"/>
      <c r="D11" s="488"/>
      <c r="E11" s="488"/>
      <c r="F11" s="488"/>
      <c r="G11" s="488"/>
      <c r="H11" s="488"/>
      <c r="I11" s="488"/>
      <c r="J11" s="489"/>
      <c r="K11" s="100"/>
    </row>
    <row r="12" spans="1:16" ht="14.25" customHeight="1" x14ac:dyDescent="0.25">
      <c r="A12" s="100"/>
      <c r="B12" s="487"/>
      <c r="C12" s="488"/>
      <c r="D12" s="488"/>
      <c r="E12" s="488"/>
      <c r="F12" s="488"/>
      <c r="G12" s="488"/>
      <c r="H12" s="488"/>
      <c r="I12" s="488"/>
      <c r="J12" s="489"/>
      <c r="K12" s="100"/>
      <c r="N12" s="473"/>
      <c r="O12" s="473"/>
      <c r="P12" s="473"/>
    </row>
    <row r="13" spans="1:16" ht="14.25" customHeight="1" x14ac:dyDescent="0.25">
      <c r="A13" s="100"/>
      <c r="B13" s="487"/>
      <c r="C13" s="488"/>
      <c r="D13" s="488"/>
      <c r="E13" s="488"/>
      <c r="F13" s="488"/>
      <c r="G13" s="488"/>
      <c r="H13" s="488"/>
      <c r="I13" s="488"/>
      <c r="J13" s="489"/>
      <c r="K13" s="100"/>
      <c r="N13" s="28"/>
      <c r="O13" s="28"/>
      <c r="P13" s="28"/>
    </row>
    <row r="14" spans="1:16" ht="14.25" customHeight="1" x14ac:dyDescent="0.25">
      <c r="A14" s="100"/>
      <c r="B14" s="487"/>
      <c r="C14" s="488"/>
      <c r="D14" s="488"/>
      <c r="E14" s="488"/>
      <c r="F14" s="488"/>
      <c r="G14" s="488"/>
      <c r="H14" s="488"/>
      <c r="I14" s="488"/>
      <c r="J14" s="489"/>
      <c r="K14" s="100"/>
      <c r="N14" s="28"/>
      <c r="O14" s="28"/>
      <c r="P14" s="28"/>
    </row>
    <row r="15" spans="1:16" ht="14.25" customHeight="1" x14ac:dyDescent="0.25">
      <c r="A15" s="100"/>
      <c r="B15" s="487"/>
      <c r="C15" s="488"/>
      <c r="D15" s="488"/>
      <c r="E15" s="488"/>
      <c r="F15" s="488"/>
      <c r="G15" s="488"/>
      <c r="H15" s="488"/>
      <c r="I15" s="488"/>
      <c r="J15" s="489"/>
      <c r="K15" s="100"/>
    </row>
    <row r="16" spans="1:16" ht="14.25" customHeight="1" x14ac:dyDescent="0.25">
      <c r="A16" s="100"/>
      <c r="B16" s="487"/>
      <c r="C16" s="488"/>
      <c r="D16" s="488"/>
      <c r="E16" s="488"/>
      <c r="F16" s="488"/>
      <c r="G16" s="488"/>
      <c r="H16" s="488"/>
      <c r="I16" s="488"/>
      <c r="J16" s="489"/>
      <c r="K16" s="100"/>
    </row>
    <row r="17" spans="1:16" ht="14.25" customHeight="1" x14ac:dyDescent="0.25">
      <c r="A17" s="100"/>
      <c r="B17" s="487"/>
      <c r="C17" s="488"/>
      <c r="D17" s="488"/>
      <c r="E17" s="488"/>
      <c r="F17" s="488"/>
      <c r="G17" s="488"/>
      <c r="H17" s="488"/>
      <c r="I17" s="488"/>
      <c r="J17" s="489"/>
      <c r="K17" s="100"/>
    </row>
    <row r="18" spans="1:16" ht="14.25" customHeight="1" x14ac:dyDescent="0.25">
      <c r="A18" s="100"/>
      <c r="B18" s="487"/>
      <c r="C18" s="488"/>
      <c r="D18" s="488"/>
      <c r="E18" s="488"/>
      <c r="F18" s="488"/>
      <c r="G18" s="488"/>
      <c r="H18" s="488"/>
      <c r="I18" s="488"/>
      <c r="J18" s="489"/>
      <c r="K18" s="100"/>
    </row>
    <row r="19" spans="1:16" ht="14.25" customHeight="1" x14ac:dyDescent="0.25">
      <c r="A19" s="100"/>
      <c r="B19" s="487"/>
      <c r="C19" s="488"/>
      <c r="D19" s="488"/>
      <c r="E19" s="488"/>
      <c r="F19" s="488"/>
      <c r="G19" s="488"/>
      <c r="H19" s="488"/>
      <c r="I19" s="488"/>
      <c r="J19" s="489"/>
      <c r="K19" s="100"/>
    </row>
    <row r="20" spans="1:16" ht="14.25" customHeight="1" x14ac:dyDescent="0.25">
      <c r="A20" s="100"/>
      <c r="B20" s="487"/>
      <c r="C20" s="488"/>
      <c r="D20" s="488"/>
      <c r="E20" s="488"/>
      <c r="F20" s="488"/>
      <c r="G20" s="488"/>
      <c r="H20" s="488"/>
      <c r="I20" s="488"/>
      <c r="J20" s="489"/>
      <c r="K20" s="100"/>
      <c r="N20" s="370"/>
      <c r="O20" s="370"/>
    </row>
    <row r="21" spans="1:16" ht="14.25" customHeight="1" x14ac:dyDescent="0.25">
      <c r="A21" s="100"/>
      <c r="B21" s="487"/>
      <c r="C21" s="488"/>
      <c r="D21" s="488"/>
      <c r="E21" s="488"/>
      <c r="F21" s="488"/>
      <c r="G21" s="488"/>
      <c r="H21" s="488"/>
      <c r="I21" s="488"/>
      <c r="J21" s="489"/>
      <c r="K21" s="100"/>
      <c r="N21" s="36"/>
      <c r="O21" s="37"/>
      <c r="P21" s="38"/>
    </row>
    <row r="22" spans="1:16" ht="14.25" customHeight="1" x14ac:dyDescent="0.25">
      <c r="A22" s="100"/>
      <c r="B22" s="487"/>
      <c r="C22" s="488"/>
      <c r="D22" s="488"/>
      <c r="E22" s="488"/>
      <c r="F22" s="488"/>
      <c r="G22" s="488"/>
      <c r="H22" s="488"/>
      <c r="I22" s="488"/>
      <c r="J22" s="489"/>
      <c r="K22" s="100"/>
    </row>
    <row r="23" spans="1:16" ht="14.25" customHeight="1" x14ac:dyDescent="0.25">
      <c r="A23" s="100"/>
      <c r="B23" s="487"/>
      <c r="C23" s="488"/>
      <c r="D23" s="488"/>
      <c r="E23" s="488"/>
      <c r="F23" s="488"/>
      <c r="G23" s="488"/>
      <c r="H23" s="488"/>
      <c r="I23" s="488"/>
      <c r="J23" s="489"/>
      <c r="K23" s="100"/>
      <c r="N23" s="41"/>
    </row>
    <row r="24" spans="1:16" ht="14.25" customHeight="1" x14ac:dyDescent="0.25">
      <c r="A24" s="100"/>
      <c r="B24" s="487"/>
      <c r="C24" s="488"/>
      <c r="D24" s="488"/>
      <c r="E24" s="488"/>
      <c r="F24" s="488"/>
      <c r="G24" s="488"/>
      <c r="H24" s="488"/>
      <c r="I24" s="488"/>
      <c r="J24" s="489"/>
      <c r="K24" s="100"/>
    </row>
    <row r="25" spans="1:16" ht="14.25" customHeight="1" x14ac:dyDescent="0.25">
      <c r="A25" s="100"/>
      <c r="B25" s="487"/>
      <c r="C25" s="488"/>
      <c r="D25" s="488"/>
      <c r="E25" s="488"/>
      <c r="F25" s="488"/>
      <c r="G25" s="488"/>
      <c r="H25" s="488"/>
      <c r="I25" s="488"/>
      <c r="J25" s="489"/>
      <c r="K25" s="100"/>
    </row>
    <row r="26" spans="1:16" ht="14.25" customHeight="1" x14ac:dyDescent="0.25">
      <c r="A26" s="100"/>
      <c r="B26" s="487"/>
      <c r="C26" s="488"/>
      <c r="D26" s="488"/>
      <c r="E26" s="488"/>
      <c r="F26" s="488"/>
      <c r="G26" s="488"/>
      <c r="H26" s="488"/>
      <c r="I26" s="488"/>
      <c r="J26" s="489"/>
      <c r="K26" s="100"/>
    </row>
    <row r="27" spans="1:16" ht="14.25" customHeight="1" x14ac:dyDescent="0.25">
      <c r="A27" s="100"/>
      <c r="B27" s="487"/>
      <c r="C27" s="488"/>
      <c r="D27" s="488"/>
      <c r="E27" s="488"/>
      <c r="F27" s="488"/>
      <c r="G27" s="488"/>
      <c r="H27" s="488"/>
      <c r="I27" s="488"/>
      <c r="J27" s="489"/>
      <c r="K27" s="100"/>
    </row>
    <row r="28" spans="1:16" ht="14.25" customHeight="1" x14ac:dyDescent="0.25">
      <c r="A28" s="100"/>
      <c r="B28" s="487"/>
      <c r="C28" s="488"/>
      <c r="D28" s="488"/>
      <c r="E28" s="488"/>
      <c r="F28" s="488"/>
      <c r="G28" s="488"/>
      <c r="H28" s="488"/>
      <c r="I28" s="488"/>
      <c r="J28" s="489"/>
      <c r="K28" s="100"/>
    </row>
    <row r="29" spans="1:16" ht="14.25" customHeight="1" x14ac:dyDescent="0.25">
      <c r="A29" s="100"/>
      <c r="B29" s="487"/>
      <c r="C29" s="488"/>
      <c r="D29" s="488"/>
      <c r="E29" s="488"/>
      <c r="F29" s="488"/>
      <c r="G29" s="488"/>
      <c r="H29" s="488"/>
      <c r="I29" s="488"/>
      <c r="J29" s="489"/>
      <c r="K29" s="100"/>
    </row>
    <row r="30" spans="1:16" ht="14.25" customHeight="1" x14ac:dyDescent="0.25">
      <c r="A30" s="100"/>
      <c r="B30" s="487"/>
      <c r="C30" s="488"/>
      <c r="D30" s="488"/>
      <c r="E30" s="488"/>
      <c r="F30" s="488"/>
      <c r="G30" s="488"/>
      <c r="H30" s="488"/>
      <c r="I30" s="488"/>
      <c r="J30" s="489"/>
      <c r="K30" s="100"/>
    </row>
    <row r="31" spans="1:16" ht="14.25" customHeight="1" x14ac:dyDescent="0.25">
      <c r="A31" s="100"/>
      <c r="B31" s="487"/>
      <c r="C31" s="488"/>
      <c r="D31" s="488"/>
      <c r="E31" s="488"/>
      <c r="F31" s="488"/>
      <c r="G31" s="488"/>
      <c r="H31" s="488"/>
      <c r="I31" s="488"/>
      <c r="J31" s="489"/>
      <c r="K31" s="100"/>
    </row>
    <row r="32" spans="1:16" ht="14.25" customHeight="1" x14ac:dyDescent="0.25">
      <c r="A32" s="100"/>
      <c r="B32" s="487"/>
      <c r="C32" s="488"/>
      <c r="D32" s="488"/>
      <c r="E32" s="488"/>
      <c r="F32" s="488"/>
      <c r="G32" s="488"/>
      <c r="H32" s="488"/>
      <c r="I32" s="488"/>
      <c r="J32" s="489"/>
      <c r="K32" s="100"/>
    </row>
    <row r="33" spans="1:17" ht="14.25" customHeight="1" x14ac:dyDescent="0.25">
      <c r="A33" s="100"/>
      <c r="B33" s="487"/>
      <c r="C33" s="488"/>
      <c r="D33" s="488"/>
      <c r="E33" s="488"/>
      <c r="F33" s="488"/>
      <c r="G33" s="488"/>
      <c r="H33" s="488"/>
      <c r="I33" s="488"/>
      <c r="J33" s="489"/>
      <c r="K33" s="100"/>
    </row>
    <row r="34" spans="1:17" ht="14.25" customHeight="1" x14ac:dyDescent="0.25">
      <c r="A34" s="100"/>
      <c r="B34" s="487"/>
      <c r="C34" s="488"/>
      <c r="D34" s="488"/>
      <c r="E34" s="488"/>
      <c r="F34" s="488"/>
      <c r="G34" s="488"/>
      <c r="H34" s="488"/>
      <c r="I34" s="488"/>
      <c r="J34" s="489"/>
      <c r="K34" s="100"/>
      <c r="N34" s="370"/>
      <c r="O34" s="370"/>
      <c r="P34" s="370"/>
    </row>
    <row r="35" spans="1:17" ht="14.25" customHeight="1" x14ac:dyDescent="0.25">
      <c r="A35" s="100"/>
      <c r="B35" s="487"/>
      <c r="C35" s="488"/>
      <c r="D35" s="488"/>
      <c r="E35" s="488"/>
      <c r="F35" s="488"/>
      <c r="G35" s="488"/>
      <c r="H35" s="488"/>
      <c r="I35" s="488"/>
      <c r="J35" s="489"/>
      <c r="K35" s="100"/>
      <c r="N35" s="370"/>
      <c r="O35" s="370"/>
      <c r="P35" s="370"/>
    </row>
    <row r="36" spans="1:17" ht="14.25" customHeight="1" x14ac:dyDescent="0.25">
      <c r="A36" s="100"/>
      <c r="B36" s="487"/>
      <c r="C36" s="488"/>
      <c r="D36" s="488"/>
      <c r="E36" s="488"/>
      <c r="F36" s="488"/>
      <c r="G36" s="488"/>
      <c r="H36" s="488"/>
      <c r="I36" s="488"/>
      <c r="J36" s="489"/>
      <c r="K36" s="100"/>
    </row>
    <row r="37" spans="1:17" ht="14.25" customHeight="1" x14ac:dyDescent="0.25">
      <c r="A37" s="100"/>
      <c r="B37" s="487"/>
      <c r="C37" s="488"/>
      <c r="D37" s="488"/>
      <c r="E37" s="488"/>
      <c r="F37" s="488"/>
      <c r="G37" s="488"/>
      <c r="H37" s="488"/>
      <c r="I37" s="488"/>
      <c r="J37" s="489"/>
      <c r="K37" s="100"/>
    </row>
    <row r="38" spans="1:17" ht="14.25" customHeight="1" x14ac:dyDescent="0.25">
      <c r="A38" s="100"/>
      <c r="B38" s="487"/>
      <c r="C38" s="488"/>
      <c r="D38" s="488"/>
      <c r="E38" s="488"/>
      <c r="F38" s="488"/>
      <c r="G38" s="488"/>
      <c r="H38" s="488"/>
      <c r="I38" s="488"/>
      <c r="J38" s="489"/>
      <c r="K38" s="100"/>
      <c r="P38" s="370"/>
      <c r="Q38" s="370"/>
    </row>
    <row r="39" spans="1:17" ht="14.25" customHeight="1" x14ac:dyDescent="0.25">
      <c r="A39" s="100"/>
      <c r="B39" s="487"/>
      <c r="C39" s="488"/>
      <c r="D39" s="488"/>
      <c r="E39" s="488"/>
      <c r="F39" s="488"/>
      <c r="G39" s="488"/>
      <c r="H39" s="488"/>
      <c r="I39" s="488"/>
      <c r="J39" s="489"/>
      <c r="K39" s="100"/>
      <c r="P39" s="370"/>
      <c r="Q39" s="370"/>
    </row>
    <row r="40" spans="1:17" ht="14.25" customHeight="1" x14ac:dyDescent="0.25">
      <c r="A40" s="100"/>
      <c r="B40" s="487"/>
      <c r="C40" s="488"/>
      <c r="D40" s="488"/>
      <c r="E40" s="488"/>
      <c r="F40" s="488"/>
      <c r="G40" s="488"/>
      <c r="H40" s="488"/>
      <c r="I40" s="488"/>
      <c r="J40" s="489"/>
      <c r="K40" s="100"/>
    </row>
    <row r="41" spans="1:17" ht="14.25" customHeight="1" x14ac:dyDescent="0.25">
      <c r="A41" s="100"/>
      <c r="B41" s="487"/>
      <c r="C41" s="488"/>
      <c r="D41" s="488"/>
      <c r="E41" s="488"/>
      <c r="F41" s="488"/>
      <c r="G41" s="488"/>
      <c r="H41" s="488"/>
      <c r="I41" s="488"/>
      <c r="J41" s="489"/>
      <c r="K41" s="100"/>
    </row>
    <row r="42" spans="1:17" ht="14.25" customHeight="1" x14ac:dyDescent="0.25">
      <c r="A42" s="100"/>
      <c r="B42" s="487"/>
      <c r="C42" s="488"/>
      <c r="D42" s="488"/>
      <c r="E42" s="488"/>
      <c r="F42" s="488"/>
      <c r="G42" s="488"/>
      <c r="H42" s="488"/>
      <c r="I42" s="488"/>
      <c r="J42" s="489"/>
      <c r="K42" s="100"/>
    </row>
    <row r="43" spans="1:17" ht="14.25" customHeight="1" x14ac:dyDescent="0.25">
      <c r="A43" s="100"/>
      <c r="B43" s="487"/>
      <c r="C43" s="488"/>
      <c r="D43" s="488"/>
      <c r="E43" s="488"/>
      <c r="F43" s="488"/>
      <c r="G43" s="488"/>
      <c r="H43" s="488"/>
      <c r="I43" s="488"/>
      <c r="J43" s="489"/>
      <c r="K43" s="100"/>
    </row>
    <row r="44" spans="1:17" ht="14.25" customHeight="1" x14ac:dyDescent="0.25">
      <c r="A44" s="100"/>
      <c r="B44" s="487"/>
      <c r="C44" s="488"/>
      <c r="D44" s="488"/>
      <c r="E44" s="488"/>
      <c r="F44" s="488"/>
      <c r="G44" s="488"/>
      <c r="H44" s="488"/>
      <c r="I44" s="488"/>
      <c r="J44" s="489"/>
      <c r="K44" s="100"/>
    </row>
    <row r="45" spans="1:17" ht="14.25" customHeight="1" x14ac:dyDescent="0.25">
      <c r="A45" s="100"/>
      <c r="B45" s="487"/>
      <c r="C45" s="488"/>
      <c r="D45" s="488"/>
      <c r="E45" s="488"/>
      <c r="F45" s="488"/>
      <c r="G45" s="488"/>
      <c r="H45" s="488"/>
      <c r="I45" s="488"/>
      <c r="J45" s="489"/>
      <c r="K45" s="100"/>
      <c r="M45" s="370"/>
      <c r="N45" s="370"/>
      <c r="O45" s="370"/>
      <c r="P45" s="370"/>
    </row>
    <row r="46" spans="1:17" ht="14.25" customHeight="1" x14ac:dyDescent="0.25">
      <c r="A46" s="100"/>
      <c r="B46" s="487"/>
      <c r="C46" s="488"/>
      <c r="D46" s="488"/>
      <c r="E46" s="488"/>
      <c r="F46" s="488"/>
      <c r="G46" s="488"/>
      <c r="H46" s="488"/>
      <c r="I46" s="488"/>
      <c r="J46" s="489"/>
      <c r="K46" s="100"/>
      <c r="M46" s="370"/>
      <c r="N46" s="370"/>
      <c r="O46" s="370"/>
      <c r="P46" s="370"/>
    </row>
    <row r="47" spans="1:17" ht="14.25" customHeight="1" x14ac:dyDescent="0.25">
      <c r="A47" s="100"/>
      <c r="B47" s="487"/>
      <c r="C47" s="488"/>
      <c r="D47" s="488"/>
      <c r="E47" s="488"/>
      <c r="F47" s="488"/>
      <c r="G47" s="488"/>
      <c r="H47" s="488"/>
      <c r="I47" s="488"/>
      <c r="J47" s="489"/>
      <c r="K47" s="100"/>
    </row>
    <row r="48" spans="1:17" ht="14.25" customHeight="1" x14ac:dyDescent="0.25">
      <c r="A48" s="100"/>
      <c r="B48" s="487"/>
      <c r="C48" s="488"/>
      <c r="D48" s="488"/>
      <c r="E48" s="488"/>
      <c r="F48" s="488"/>
      <c r="G48" s="488"/>
      <c r="H48" s="488"/>
      <c r="I48" s="488"/>
      <c r="J48" s="489"/>
      <c r="K48" s="100"/>
    </row>
    <row r="49" spans="1:11" ht="14.25" customHeight="1" x14ac:dyDescent="0.25">
      <c r="A49" s="100"/>
      <c r="B49" s="487"/>
      <c r="C49" s="488"/>
      <c r="D49" s="488"/>
      <c r="E49" s="488"/>
      <c r="F49" s="488"/>
      <c r="G49" s="488"/>
      <c r="H49" s="488"/>
      <c r="I49" s="488"/>
      <c r="J49" s="489"/>
      <c r="K49" s="100"/>
    </row>
    <row r="50" spans="1:11" ht="14.25" customHeight="1" x14ac:dyDescent="0.25">
      <c r="A50" s="100"/>
      <c r="B50" s="487"/>
      <c r="C50" s="488"/>
      <c r="D50" s="488"/>
      <c r="E50" s="488"/>
      <c r="F50" s="488"/>
      <c r="G50" s="488"/>
      <c r="H50" s="488"/>
      <c r="I50" s="488"/>
      <c r="J50" s="489"/>
      <c r="K50" s="100"/>
    </row>
    <row r="51" spans="1:11" ht="14.25" customHeight="1" x14ac:dyDescent="0.25">
      <c r="A51" s="100"/>
      <c r="B51" s="487"/>
      <c r="C51" s="488"/>
      <c r="D51" s="488"/>
      <c r="E51" s="488"/>
      <c r="F51" s="488"/>
      <c r="G51" s="488"/>
      <c r="H51" s="488"/>
      <c r="I51" s="488"/>
      <c r="J51" s="489"/>
      <c r="K51" s="100"/>
    </row>
    <row r="52" spans="1:11" ht="14.25" customHeight="1" x14ac:dyDescent="0.25">
      <c r="A52" s="100"/>
      <c r="B52" s="487"/>
      <c r="C52" s="488"/>
      <c r="D52" s="488"/>
      <c r="E52" s="488"/>
      <c r="F52" s="488"/>
      <c r="G52" s="488"/>
      <c r="H52" s="488"/>
      <c r="I52" s="488"/>
      <c r="J52" s="489"/>
      <c r="K52" s="100"/>
    </row>
    <row r="53" spans="1:11" ht="14.25" customHeight="1" x14ac:dyDescent="0.25">
      <c r="A53" s="100"/>
      <c r="B53" s="487"/>
      <c r="C53" s="488"/>
      <c r="D53" s="488"/>
      <c r="E53" s="488"/>
      <c r="F53" s="488"/>
      <c r="G53" s="488"/>
      <c r="H53" s="488"/>
      <c r="I53" s="488"/>
      <c r="J53" s="489"/>
      <c r="K53" s="100"/>
    </row>
    <row r="54" spans="1:11" ht="14.25" customHeight="1" x14ac:dyDescent="0.25">
      <c r="A54" s="100"/>
      <c r="B54" s="487"/>
      <c r="C54" s="488"/>
      <c r="D54" s="488"/>
      <c r="E54" s="488"/>
      <c r="F54" s="488"/>
      <c r="G54" s="488"/>
      <c r="H54" s="488"/>
      <c r="I54" s="488"/>
      <c r="J54" s="489"/>
      <c r="K54" s="100"/>
    </row>
    <row r="55" spans="1:11" ht="14.25" customHeight="1" thickBot="1" x14ac:dyDescent="0.3">
      <c r="A55" s="100"/>
      <c r="B55" s="490"/>
      <c r="C55" s="491"/>
      <c r="D55" s="491"/>
      <c r="E55" s="491"/>
      <c r="F55" s="491"/>
      <c r="G55" s="491"/>
      <c r="H55" s="491"/>
      <c r="I55" s="491"/>
      <c r="J55" s="492"/>
      <c r="K55" s="100"/>
    </row>
    <row r="56" spans="1:11" ht="14.25" customHeight="1" x14ac:dyDescent="0.25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</sheetData>
  <sheetProtection selectLockedCells="1" selectUnlockedCells="1"/>
  <mergeCells count="11">
    <mergeCell ref="A1:K1"/>
    <mergeCell ref="A3:K3"/>
    <mergeCell ref="A2:D2"/>
    <mergeCell ref="E2:I2"/>
    <mergeCell ref="B5:J55"/>
    <mergeCell ref="J2:K2"/>
    <mergeCell ref="M45:P46"/>
    <mergeCell ref="P38:Q39"/>
    <mergeCell ref="N34:P35"/>
    <mergeCell ref="N20:O20"/>
    <mergeCell ref="N12:P12"/>
  </mergeCells>
  <pageMargins left="1.1200000000000001" right="0.2" top="0.35" bottom="0.31" header="0.32" footer="0.28000000000000003"/>
  <pageSetup paperSize="5" scale="98" firstPageNumber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3"/>
  <sheetViews>
    <sheetView workbookViewId="0">
      <selection sqref="A1:AK1048576"/>
    </sheetView>
  </sheetViews>
  <sheetFormatPr defaultRowHeight="14.25" x14ac:dyDescent="0.2"/>
  <cols>
    <col min="1" max="1" width="8.75" style="106" customWidth="1"/>
    <col min="2" max="14" width="8" style="108" customWidth="1"/>
    <col min="15" max="15" width="9.625" style="108" customWidth="1"/>
    <col min="16" max="23" width="8" style="108" customWidth="1"/>
    <col min="24" max="24" width="8.75" style="108" customWidth="1"/>
    <col min="25" max="37" width="9" style="109"/>
  </cols>
  <sheetData>
    <row r="1" spans="2:24" ht="40.5" x14ac:dyDescent="0.2">
      <c r="B1" s="107" t="s">
        <v>200</v>
      </c>
      <c r="C1" s="107" t="s">
        <v>201</v>
      </c>
      <c r="D1" s="107" t="s">
        <v>202</v>
      </c>
      <c r="E1" s="107" t="s">
        <v>203</v>
      </c>
      <c r="F1" s="107" t="s">
        <v>204</v>
      </c>
      <c r="G1" s="107" t="s">
        <v>205</v>
      </c>
      <c r="H1" s="107" t="s">
        <v>206</v>
      </c>
      <c r="I1" s="107" t="s">
        <v>207</v>
      </c>
      <c r="J1" s="107" t="s">
        <v>208</v>
      </c>
      <c r="K1" s="107" t="s">
        <v>209</v>
      </c>
      <c r="L1" s="107" t="s">
        <v>200</v>
      </c>
      <c r="M1" s="107" t="s">
        <v>201</v>
      </c>
      <c r="N1" s="107" t="s">
        <v>210</v>
      </c>
      <c r="O1" s="107" t="s">
        <v>689</v>
      </c>
      <c r="P1" s="107" t="s">
        <v>211</v>
      </c>
      <c r="Q1" s="107" t="s">
        <v>212</v>
      </c>
      <c r="R1" s="107" t="s">
        <v>213</v>
      </c>
      <c r="S1" s="107" t="s">
        <v>203</v>
      </c>
      <c r="T1" s="107"/>
      <c r="U1" s="107" t="s">
        <v>209</v>
      </c>
      <c r="V1" s="107" t="s">
        <v>214</v>
      </c>
      <c r="W1" s="107"/>
    </row>
    <row r="2" spans="2:24" ht="40.5" x14ac:dyDescent="0.2">
      <c r="B2" s="107" t="s">
        <v>215</v>
      </c>
      <c r="C2" s="107" t="s">
        <v>216</v>
      </c>
      <c r="D2" s="107" t="s">
        <v>217</v>
      </c>
      <c r="E2" s="107" t="s">
        <v>218</v>
      </c>
      <c r="F2" s="107" t="s">
        <v>219</v>
      </c>
      <c r="G2" s="107" t="s">
        <v>220</v>
      </c>
      <c r="H2" s="107" t="s">
        <v>221</v>
      </c>
      <c r="I2" s="107" t="s">
        <v>222</v>
      </c>
      <c r="J2" s="107" t="s">
        <v>223</v>
      </c>
      <c r="K2" s="107" t="s">
        <v>224</v>
      </c>
      <c r="L2" s="107" t="s">
        <v>215</v>
      </c>
      <c r="M2" s="107" t="s">
        <v>216</v>
      </c>
      <c r="N2" s="107" t="s">
        <v>225</v>
      </c>
      <c r="O2" s="107" t="s">
        <v>690</v>
      </c>
      <c r="P2" s="107" t="s">
        <v>226</v>
      </c>
      <c r="Q2" s="107" t="s">
        <v>227</v>
      </c>
      <c r="R2" s="107" t="s">
        <v>228</v>
      </c>
      <c r="S2" s="107" t="s">
        <v>218</v>
      </c>
      <c r="T2" s="107"/>
      <c r="U2" s="107" t="s">
        <v>224</v>
      </c>
      <c r="V2" s="107" t="s">
        <v>229</v>
      </c>
      <c r="W2" s="107"/>
    </row>
    <row r="3" spans="2:24" ht="40.5" x14ac:dyDescent="0.2">
      <c r="B3" s="107" t="s">
        <v>230</v>
      </c>
      <c r="C3" s="107" t="s">
        <v>231</v>
      </c>
      <c r="D3" s="107" t="s">
        <v>232</v>
      </c>
      <c r="E3" s="107" t="s">
        <v>233</v>
      </c>
      <c r="F3" s="107" t="s">
        <v>234</v>
      </c>
      <c r="G3" s="107" t="s">
        <v>235</v>
      </c>
      <c r="L3" s="107" t="s">
        <v>230</v>
      </c>
      <c r="M3" s="107" t="s">
        <v>231</v>
      </c>
      <c r="N3" s="107" t="s">
        <v>236</v>
      </c>
      <c r="O3" s="107" t="s">
        <v>691</v>
      </c>
      <c r="P3" s="107" t="s">
        <v>237</v>
      </c>
      <c r="Q3" s="107" t="s">
        <v>238</v>
      </c>
      <c r="R3" s="107" t="s">
        <v>239</v>
      </c>
      <c r="S3" s="107" t="s">
        <v>233</v>
      </c>
      <c r="T3" s="107"/>
      <c r="U3" s="107"/>
      <c r="V3" s="107"/>
      <c r="W3" s="107"/>
    </row>
    <row r="4" spans="2:24" ht="40.5" x14ac:dyDescent="0.2">
      <c r="B4" s="107" t="s">
        <v>240</v>
      </c>
      <c r="C4" s="107" t="s">
        <v>241</v>
      </c>
      <c r="D4" s="107" t="s">
        <v>242</v>
      </c>
      <c r="E4" s="107" t="s">
        <v>243</v>
      </c>
      <c r="G4" s="107" t="s">
        <v>244</v>
      </c>
      <c r="L4" s="107" t="s">
        <v>240</v>
      </c>
      <c r="M4" s="107" t="s">
        <v>241</v>
      </c>
      <c r="N4" s="107" t="s">
        <v>245</v>
      </c>
      <c r="O4" s="107" t="s">
        <v>692</v>
      </c>
      <c r="P4" s="107" t="s">
        <v>246</v>
      </c>
      <c r="Q4" s="107"/>
      <c r="R4" s="107" t="s">
        <v>247</v>
      </c>
      <c r="S4" s="107" t="s">
        <v>243</v>
      </c>
      <c r="T4" s="107"/>
      <c r="U4" s="107"/>
      <c r="V4" s="107"/>
      <c r="W4" s="107"/>
    </row>
    <row r="5" spans="2:24" ht="40.5" x14ac:dyDescent="0.2">
      <c r="B5" s="107" t="s">
        <v>248</v>
      </c>
      <c r="C5" s="107" t="s">
        <v>249</v>
      </c>
      <c r="D5" s="107" t="s">
        <v>250</v>
      </c>
      <c r="E5" s="107" t="s">
        <v>251</v>
      </c>
      <c r="G5" s="107" t="s">
        <v>252</v>
      </c>
      <c r="L5" s="107" t="s">
        <v>248</v>
      </c>
      <c r="M5" s="107" t="s">
        <v>249</v>
      </c>
      <c r="N5" s="107"/>
      <c r="O5" s="107" t="s">
        <v>693</v>
      </c>
      <c r="P5" s="107" t="s">
        <v>253</v>
      </c>
      <c r="Q5" s="107"/>
      <c r="R5" s="107"/>
      <c r="S5" s="107" t="s">
        <v>251</v>
      </c>
      <c r="T5" s="107"/>
      <c r="U5" s="107"/>
      <c r="V5" s="107"/>
      <c r="W5" s="107"/>
    </row>
    <row r="6" spans="2:24" x14ac:dyDescent="0.2">
      <c r="C6" s="107" t="s">
        <v>254</v>
      </c>
      <c r="E6" s="107" t="s">
        <v>232</v>
      </c>
      <c r="L6" s="107"/>
      <c r="M6" s="107" t="s">
        <v>254</v>
      </c>
      <c r="N6" s="107"/>
      <c r="O6" s="107"/>
      <c r="P6" s="107" t="s">
        <v>255</v>
      </c>
      <c r="Q6" s="107"/>
      <c r="R6" s="107"/>
      <c r="S6" s="107" t="s">
        <v>232</v>
      </c>
      <c r="T6" s="107"/>
      <c r="U6" s="107"/>
      <c r="V6" s="107"/>
      <c r="W6" s="107"/>
    </row>
    <row r="7" spans="2:24" x14ac:dyDescent="0.2">
      <c r="C7" s="107"/>
      <c r="E7" s="107"/>
      <c r="L7" s="107"/>
      <c r="M7" s="107"/>
      <c r="N7" s="107"/>
      <c r="O7" s="107"/>
      <c r="P7" s="107" t="s">
        <v>256</v>
      </c>
      <c r="Q7" s="107"/>
      <c r="R7" s="107"/>
      <c r="S7" s="107" t="s">
        <v>257</v>
      </c>
      <c r="T7" s="107"/>
      <c r="U7" s="107"/>
      <c r="V7" s="107"/>
      <c r="W7" s="107"/>
    </row>
    <row r="8" spans="2:24" ht="40.5" x14ac:dyDescent="0.2">
      <c r="C8" s="107"/>
      <c r="E8" s="107"/>
      <c r="L8" s="107"/>
      <c r="M8" s="107"/>
      <c r="N8" s="107"/>
      <c r="O8" s="107" t="s">
        <v>723</v>
      </c>
      <c r="P8" s="107" t="s">
        <v>258</v>
      </c>
      <c r="Q8" s="107"/>
      <c r="R8" s="107" t="s">
        <v>913</v>
      </c>
      <c r="S8" s="107"/>
      <c r="T8" s="107"/>
      <c r="U8" s="107"/>
      <c r="V8" s="107"/>
      <c r="W8" s="107"/>
    </row>
    <row r="9" spans="2:24" ht="40.5" x14ac:dyDescent="0.2">
      <c r="E9" s="107" t="s">
        <v>257</v>
      </c>
      <c r="L9" s="107" t="s">
        <v>684</v>
      </c>
      <c r="M9" s="107"/>
      <c r="N9" s="107" t="s">
        <v>911</v>
      </c>
      <c r="O9" s="107" t="s">
        <v>724</v>
      </c>
      <c r="P9" s="107" t="s">
        <v>260</v>
      </c>
      <c r="Q9" s="107"/>
      <c r="R9" s="107" t="s">
        <v>914</v>
      </c>
      <c r="S9" s="107"/>
      <c r="T9" s="107"/>
      <c r="U9" s="107"/>
      <c r="V9" s="107"/>
      <c r="W9" s="107"/>
    </row>
    <row r="10" spans="2:24" ht="54" x14ac:dyDescent="0.2">
      <c r="L10" s="107" t="s">
        <v>685</v>
      </c>
      <c r="M10" s="107"/>
      <c r="N10" s="107" t="s">
        <v>912</v>
      </c>
      <c r="O10" s="107" t="s">
        <v>725</v>
      </c>
      <c r="P10" s="107" t="s">
        <v>262</v>
      </c>
      <c r="Q10" s="107"/>
      <c r="R10" s="107"/>
      <c r="S10" s="107"/>
      <c r="T10" s="107"/>
      <c r="U10" s="107"/>
      <c r="V10" s="107"/>
      <c r="W10" s="107"/>
    </row>
    <row r="11" spans="2:24" ht="67.5" x14ac:dyDescent="0.2">
      <c r="B11" s="107" t="s">
        <v>259</v>
      </c>
      <c r="C11" s="107" t="s">
        <v>211</v>
      </c>
      <c r="E11" s="107" t="s">
        <v>678</v>
      </c>
      <c r="G11" s="107" t="s">
        <v>905</v>
      </c>
      <c r="L11" s="107"/>
      <c r="M11" s="107"/>
      <c r="N11" s="107"/>
      <c r="O11" s="107" t="s">
        <v>726</v>
      </c>
      <c r="P11" s="107" t="s">
        <v>263</v>
      </c>
      <c r="Q11" s="107"/>
      <c r="R11" s="107" t="s">
        <v>264</v>
      </c>
      <c r="S11" s="107"/>
      <c r="T11" s="107"/>
      <c r="U11" s="107"/>
      <c r="V11" s="107"/>
      <c r="W11" s="107"/>
      <c r="X11" s="107"/>
    </row>
    <row r="12" spans="2:24" ht="54" x14ac:dyDescent="0.2">
      <c r="B12" s="107" t="s">
        <v>261</v>
      </c>
      <c r="C12" s="107" t="s">
        <v>226</v>
      </c>
      <c r="E12" s="107" t="s">
        <v>679</v>
      </c>
      <c r="G12" s="107" t="s">
        <v>906</v>
      </c>
      <c r="L12" s="107"/>
      <c r="M12" s="107"/>
      <c r="N12" s="107"/>
      <c r="O12" s="107" t="s">
        <v>727</v>
      </c>
      <c r="P12" s="107" t="s">
        <v>265</v>
      </c>
      <c r="Q12" s="107"/>
      <c r="R12" s="107" t="s">
        <v>266</v>
      </c>
      <c r="S12" s="107"/>
      <c r="T12" s="107"/>
      <c r="U12" s="107"/>
      <c r="V12" s="107"/>
      <c r="W12" s="107"/>
      <c r="X12" s="107"/>
    </row>
    <row r="13" spans="2:24" ht="40.5" x14ac:dyDescent="0.2">
      <c r="C13" s="107" t="s">
        <v>237</v>
      </c>
      <c r="E13" s="107" t="s">
        <v>680</v>
      </c>
      <c r="G13" s="107" t="s">
        <v>907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</row>
    <row r="14" spans="2:24" ht="54" x14ac:dyDescent="0.2">
      <c r="C14" s="107" t="s">
        <v>246</v>
      </c>
      <c r="E14" s="107" t="s">
        <v>681</v>
      </c>
      <c r="G14" s="107" t="s">
        <v>908</v>
      </c>
      <c r="S14" s="107"/>
      <c r="T14" s="107"/>
      <c r="U14" s="107"/>
      <c r="V14" s="107"/>
      <c r="W14" s="107"/>
      <c r="X14" s="107"/>
    </row>
    <row r="15" spans="2:24" ht="54" x14ac:dyDescent="0.2">
      <c r="C15" s="107" t="s">
        <v>253</v>
      </c>
      <c r="G15" s="107" t="s">
        <v>909</v>
      </c>
    </row>
    <row r="16" spans="2:24" ht="94.5" x14ac:dyDescent="0.2">
      <c r="G16" s="107" t="s">
        <v>910</v>
      </c>
      <c r="L16" s="107" t="s">
        <v>759</v>
      </c>
      <c r="M16" s="107" t="s">
        <v>763</v>
      </c>
      <c r="N16" s="107" t="s">
        <v>686</v>
      </c>
      <c r="O16" s="107" t="s">
        <v>694</v>
      </c>
      <c r="P16" s="107" t="s">
        <v>712</v>
      </c>
      <c r="Q16" s="107" t="s">
        <v>749</v>
      </c>
      <c r="R16" s="107" t="s">
        <v>267</v>
      </c>
      <c r="S16" s="107" t="s">
        <v>754</v>
      </c>
    </row>
    <row r="17" spans="3:19" ht="67.5" x14ac:dyDescent="0.2">
      <c r="C17" s="107" t="s">
        <v>927</v>
      </c>
      <c r="G17" s="107"/>
      <c r="L17" s="107" t="s">
        <v>760</v>
      </c>
      <c r="M17" s="107" t="s">
        <v>764</v>
      </c>
      <c r="N17" s="107" t="s">
        <v>687</v>
      </c>
      <c r="O17" s="107" t="s">
        <v>695</v>
      </c>
      <c r="P17" s="107" t="s">
        <v>713</v>
      </c>
      <c r="Q17" s="107" t="s">
        <v>750</v>
      </c>
      <c r="R17" s="107" t="s">
        <v>268</v>
      </c>
      <c r="S17" s="107" t="s">
        <v>755</v>
      </c>
    </row>
    <row r="18" spans="3:19" ht="67.5" x14ac:dyDescent="0.2">
      <c r="C18" s="107" t="s">
        <v>928</v>
      </c>
      <c r="L18" s="107" t="s">
        <v>761</v>
      </c>
      <c r="M18" s="107" t="s">
        <v>765</v>
      </c>
      <c r="N18" s="107" t="s">
        <v>688</v>
      </c>
      <c r="O18" s="107" t="s">
        <v>696</v>
      </c>
      <c r="P18" s="107" t="s">
        <v>714</v>
      </c>
      <c r="Q18" s="107" t="s">
        <v>751</v>
      </c>
      <c r="R18" s="107" t="s">
        <v>269</v>
      </c>
      <c r="S18" s="107" t="s">
        <v>756</v>
      </c>
    </row>
    <row r="19" spans="3:19" ht="40.5" x14ac:dyDescent="0.2">
      <c r="L19" s="107" t="s">
        <v>762</v>
      </c>
      <c r="M19" s="107" t="s">
        <v>766</v>
      </c>
      <c r="N19" s="107"/>
      <c r="O19" s="107" t="s">
        <v>697</v>
      </c>
      <c r="P19" s="107"/>
      <c r="Q19" s="107" t="s">
        <v>752</v>
      </c>
      <c r="R19" s="107" t="s">
        <v>270</v>
      </c>
      <c r="S19" s="107" t="s">
        <v>757</v>
      </c>
    </row>
    <row r="20" spans="3:19" ht="40.5" x14ac:dyDescent="0.2">
      <c r="C20" s="107" t="s">
        <v>967</v>
      </c>
      <c r="D20" s="107" t="s">
        <v>960</v>
      </c>
      <c r="E20" s="107" t="s">
        <v>973</v>
      </c>
      <c r="F20" s="107" t="s">
        <v>964</v>
      </c>
      <c r="G20" s="107" t="s">
        <v>970</v>
      </c>
      <c r="H20" s="107" t="s">
        <v>975</v>
      </c>
      <c r="L20" s="107"/>
      <c r="M20" s="107"/>
      <c r="N20" s="107" t="s">
        <v>271</v>
      </c>
      <c r="O20" s="107" t="s">
        <v>698</v>
      </c>
      <c r="P20" s="107" t="s">
        <v>744</v>
      </c>
      <c r="Q20" s="107" t="s">
        <v>753</v>
      </c>
      <c r="R20" s="107" t="s">
        <v>272</v>
      </c>
      <c r="S20" s="107" t="s">
        <v>758</v>
      </c>
    </row>
    <row r="21" spans="3:19" ht="40.5" x14ac:dyDescent="0.2">
      <c r="C21" s="107" t="s">
        <v>968</v>
      </c>
      <c r="D21" s="107" t="s">
        <v>961</v>
      </c>
      <c r="E21" s="107" t="s">
        <v>971</v>
      </c>
      <c r="F21" s="107" t="s">
        <v>965</v>
      </c>
      <c r="G21" s="107" t="s">
        <v>971</v>
      </c>
      <c r="H21" s="107" t="s">
        <v>976</v>
      </c>
      <c r="P21" s="107" t="s">
        <v>746</v>
      </c>
    </row>
    <row r="22" spans="3:19" ht="40.5" x14ac:dyDescent="0.2">
      <c r="C22" s="107" t="s">
        <v>969</v>
      </c>
      <c r="D22" s="107" t="s">
        <v>962</v>
      </c>
      <c r="E22" s="107" t="s">
        <v>974</v>
      </c>
      <c r="F22" s="107" t="s">
        <v>966</v>
      </c>
      <c r="G22" s="107" t="s">
        <v>972</v>
      </c>
      <c r="H22" s="107" t="s">
        <v>977</v>
      </c>
      <c r="O22" s="107" t="s">
        <v>699</v>
      </c>
      <c r="P22" s="107" t="s">
        <v>745</v>
      </c>
      <c r="Q22" s="107" t="s">
        <v>919</v>
      </c>
      <c r="R22" s="107" t="s">
        <v>923</v>
      </c>
    </row>
    <row r="23" spans="3:19" ht="54" x14ac:dyDescent="0.2">
      <c r="C23" s="107"/>
      <c r="D23" s="107" t="s">
        <v>963</v>
      </c>
      <c r="O23" s="107" t="s">
        <v>700</v>
      </c>
      <c r="Q23" s="107" t="s">
        <v>920</v>
      </c>
      <c r="R23" s="107" t="s">
        <v>924</v>
      </c>
    </row>
    <row r="24" spans="3:19" ht="54" x14ac:dyDescent="0.2">
      <c r="O24" s="107" t="s">
        <v>701</v>
      </c>
      <c r="Q24" s="107" t="s">
        <v>921</v>
      </c>
      <c r="R24" s="107" t="s">
        <v>925</v>
      </c>
    </row>
    <row r="25" spans="3:19" ht="94.5" x14ac:dyDescent="0.2">
      <c r="C25" s="107" t="s">
        <v>932</v>
      </c>
      <c r="D25" s="107" t="s">
        <v>929</v>
      </c>
      <c r="E25" s="107" t="s">
        <v>901</v>
      </c>
      <c r="I25" s="107" t="s">
        <v>682</v>
      </c>
      <c r="L25" s="107" t="s">
        <v>747</v>
      </c>
      <c r="O25" s="107" t="s">
        <v>702</v>
      </c>
      <c r="Q25" s="107" t="s">
        <v>922</v>
      </c>
      <c r="R25" s="107" t="s">
        <v>926</v>
      </c>
    </row>
    <row r="26" spans="3:19" ht="94.5" x14ac:dyDescent="0.2">
      <c r="C26" s="107" t="s">
        <v>933</v>
      </c>
      <c r="D26" s="107" t="s">
        <v>930</v>
      </c>
      <c r="E26" s="107" t="s">
        <v>902</v>
      </c>
      <c r="I26" s="107" t="s">
        <v>683</v>
      </c>
      <c r="L26" s="107" t="s">
        <v>748</v>
      </c>
      <c r="O26" s="107" t="s">
        <v>703</v>
      </c>
    </row>
    <row r="27" spans="3:19" ht="40.5" x14ac:dyDescent="0.2">
      <c r="D27" s="107" t="s">
        <v>931</v>
      </c>
      <c r="E27" s="107" t="s">
        <v>903</v>
      </c>
    </row>
    <row r="28" spans="3:19" ht="40.5" x14ac:dyDescent="0.2">
      <c r="E28" s="107" t="s">
        <v>904</v>
      </c>
    </row>
    <row r="29" spans="3:19" x14ac:dyDescent="0.2">
      <c r="Q29" s="107"/>
      <c r="R29" s="107"/>
    </row>
    <row r="30" spans="3:19" ht="54.75" thickBot="1" x14ac:dyDescent="0.25">
      <c r="C30" s="108" t="s">
        <v>121</v>
      </c>
      <c r="H30" s="108" t="s">
        <v>279</v>
      </c>
      <c r="O30" s="107" t="s">
        <v>704</v>
      </c>
      <c r="P30" s="107" t="s">
        <v>715</v>
      </c>
      <c r="Q30" s="107" t="s">
        <v>720</v>
      </c>
      <c r="R30" s="107" t="s">
        <v>728</v>
      </c>
    </row>
    <row r="31" spans="3:19" ht="67.5" x14ac:dyDescent="0.2">
      <c r="C31" s="111" t="s">
        <v>274</v>
      </c>
      <c r="D31" s="112" t="str">
        <f>IF('BVR2'!C16="Confirmed Owner",1,"")</f>
        <v/>
      </c>
      <c r="E31" s="113" t="str">
        <f>IF('BVR2'!C16="Confirmed Not Owner",1,"")</f>
        <v/>
      </c>
      <c r="F31" s="113" t="str">
        <f>IF('BVR2'!C16="Unknown",1,"")</f>
        <v/>
      </c>
      <c r="H31" s="111" t="s">
        <v>274</v>
      </c>
      <c r="I31" s="113" t="str">
        <f>IF(OR('BVR2'!C17="Well-Known - Good",'BVR2'!C17="Known - Good"),1,"")</f>
        <v/>
      </c>
      <c r="J31" s="113" t="str">
        <f>IF('BVR2'!C17="Unknown",1,"")</f>
        <v/>
      </c>
      <c r="K31" s="113" t="str">
        <f>IF(OR('BVR2'!C17="Well-Known - Bad",'BVR2'!C17="Known - Bad"),1,"")</f>
        <v/>
      </c>
      <c r="O31" s="107" t="s">
        <v>705</v>
      </c>
      <c r="P31" s="107" t="s">
        <v>716</v>
      </c>
      <c r="Q31" s="107" t="s">
        <v>721</v>
      </c>
      <c r="R31" s="107" t="s">
        <v>729</v>
      </c>
    </row>
    <row r="32" spans="3:19" ht="67.5" x14ac:dyDescent="0.2">
      <c r="C32" s="111" t="s">
        <v>275</v>
      </c>
      <c r="D32" s="114" t="str">
        <f>IF('BVR2'!C24="Confirmed Owner",1,"")</f>
        <v/>
      </c>
      <c r="E32" s="115" t="str">
        <f>IF('BVR2'!C24="Confirmed Not Owner",1,"")</f>
        <v/>
      </c>
      <c r="F32" s="115" t="str">
        <f>IF('BVR2'!C24="Unknown",1,"")</f>
        <v/>
      </c>
      <c r="H32" s="111" t="s">
        <v>275</v>
      </c>
      <c r="I32" s="115" t="str">
        <f>IF(OR('BVR2'!C25="Well-Known - Good",'BVR2'!C25="Known - Good"),1,"")</f>
        <v/>
      </c>
      <c r="J32" s="115" t="str">
        <f>IF('BVR2'!C25="Unknown",1,"")</f>
        <v/>
      </c>
      <c r="K32" s="115" t="str">
        <f>IF(OR('BVR2'!C25="Well-Known - Bad",'BVR2'!C25="Known - Bad"),1,"")</f>
        <v/>
      </c>
      <c r="O32" s="107" t="s">
        <v>706</v>
      </c>
      <c r="P32" s="107" t="s">
        <v>717</v>
      </c>
      <c r="Q32" s="107" t="s">
        <v>722</v>
      </c>
      <c r="R32" s="107" t="s">
        <v>730</v>
      </c>
    </row>
    <row r="33" spans="3:18" ht="40.5" x14ac:dyDescent="0.2">
      <c r="C33" s="111" t="s">
        <v>276</v>
      </c>
      <c r="D33" s="114" t="str">
        <f>IF('BVR2'!C33="Confirmed Owner",1,"")</f>
        <v/>
      </c>
      <c r="E33" s="115" t="str">
        <f>IF('BVR2'!C33="Confirmed Not Owner",1,"")</f>
        <v/>
      </c>
      <c r="F33" s="115" t="str">
        <f>IF('BVR2'!C33="Unknown",1,"")</f>
        <v/>
      </c>
      <c r="H33" s="111" t="s">
        <v>276</v>
      </c>
      <c r="I33" s="115" t="str">
        <f>IF(OR('BVR2'!C34="Well-Known - Good",'BVR2'!C34="Known - Good"),1,"")</f>
        <v/>
      </c>
      <c r="J33" s="115" t="str">
        <f>IF('BVR2'!C34="Unknown",1,"")</f>
        <v/>
      </c>
      <c r="K33" s="115" t="str">
        <f>IF(OR('BVR2'!C34="Well-Known - Bad",'BVR2'!C34="Known - Bad"),1,"")</f>
        <v/>
      </c>
      <c r="P33" s="107" t="s">
        <v>718</v>
      </c>
    </row>
    <row r="34" spans="3:18" ht="54.75" thickBot="1" x14ac:dyDescent="0.25">
      <c r="C34" s="111" t="s">
        <v>277</v>
      </c>
      <c r="D34" s="116" t="str">
        <f>IF('BVR2'!C42="Confirmed Owner",1,"")</f>
        <v/>
      </c>
      <c r="E34" s="117" t="str">
        <f>IF('BVR2'!C42="Confirmed Not Owner",1,"")</f>
        <v/>
      </c>
      <c r="F34" s="117" t="str">
        <f>IF('BVR2'!C42="Unknown",1,"")</f>
        <v/>
      </c>
      <c r="H34" s="111" t="s">
        <v>277</v>
      </c>
      <c r="I34" s="117" t="str">
        <f>IF(OR('BVR2'!C43="Well-Known - Good",'BVR2'!C43="Known - Good"),1,"")</f>
        <v/>
      </c>
      <c r="J34" s="117" t="str">
        <f>IF('BVR2'!C43="Unknown",1,"")</f>
        <v/>
      </c>
      <c r="K34" s="117" t="str">
        <f>IF(OR('BVR2'!C43="Well-Known - Bad",'BVR2'!C43="Known - Bad"),1,"")</f>
        <v/>
      </c>
      <c r="O34" s="107" t="s">
        <v>707</v>
      </c>
      <c r="P34" s="107" t="s">
        <v>719</v>
      </c>
      <c r="Q34" s="107" t="s">
        <v>731</v>
      </c>
      <c r="R34" s="107" t="s">
        <v>739</v>
      </c>
    </row>
    <row r="35" spans="3:18" ht="67.5" x14ac:dyDescent="0.2">
      <c r="C35" s="107"/>
      <c r="D35" s="107"/>
      <c r="E35" s="107"/>
      <c r="F35" s="107"/>
      <c r="O35" s="107" t="s">
        <v>708</v>
      </c>
      <c r="Q35" s="107" t="s">
        <v>732</v>
      </c>
      <c r="R35" s="107" t="s">
        <v>740</v>
      </c>
    </row>
    <row r="36" spans="3:18" ht="68.25" thickBot="1" x14ac:dyDescent="0.25">
      <c r="C36" s="108" t="s">
        <v>278</v>
      </c>
      <c r="O36" s="107" t="s">
        <v>709</v>
      </c>
      <c r="Q36" s="107" t="s">
        <v>733</v>
      </c>
      <c r="R36" s="107" t="s">
        <v>741</v>
      </c>
    </row>
    <row r="37" spans="3:18" ht="54" x14ac:dyDescent="0.2">
      <c r="C37" s="111" t="s">
        <v>274</v>
      </c>
      <c r="D37" s="118" t="str">
        <f>IF('BVR2'!C18="Existing and Operational",1,"")</f>
        <v/>
      </c>
      <c r="E37" s="119" t="str">
        <f>IF('BVR2'!C18="Existing but Not Operational",1,"")</f>
        <v/>
      </c>
      <c r="F37" s="119" t="str">
        <f>IF('BVR2'!C18="Not Existing at the Address",1,"")</f>
        <v/>
      </c>
      <c r="G37" s="119" t="str">
        <f>IF('BVR2'!C18="Unknown",1,"")</f>
        <v/>
      </c>
      <c r="H37" s="120" t="str">
        <f>IF('BVR2'!C18="Moved Out",1,"")</f>
        <v/>
      </c>
      <c r="O37" s="107" t="s">
        <v>710</v>
      </c>
      <c r="Q37" s="107" t="s">
        <v>734</v>
      </c>
      <c r="R37" s="107" t="s">
        <v>742</v>
      </c>
    </row>
    <row r="38" spans="3:18" ht="40.5" x14ac:dyDescent="0.2">
      <c r="C38" s="111" t="s">
        <v>275</v>
      </c>
      <c r="D38" s="121" t="str">
        <f>IF('BVR2'!C22="Existing and Operational",1,"")</f>
        <v/>
      </c>
      <c r="E38" s="122" t="str">
        <f>IF('BVR2'!C22="Existing but Not Operational",1,"")</f>
        <v/>
      </c>
      <c r="F38" s="122" t="str">
        <f>IF('BVR2'!C22="Not Existing at the Address",1,"")</f>
        <v/>
      </c>
      <c r="G38" s="122" t="str">
        <f>IF('BVR2'!C22="Unknown",1,"")</f>
        <v/>
      </c>
      <c r="H38" s="123" t="str">
        <f>IF('BVR2'!C22="Moved Out",1,"")</f>
        <v/>
      </c>
      <c r="O38" s="107" t="s">
        <v>711</v>
      </c>
      <c r="Q38" s="107" t="s">
        <v>735</v>
      </c>
      <c r="R38" s="107" t="s">
        <v>743</v>
      </c>
    </row>
    <row r="39" spans="3:18" x14ac:dyDescent="0.2">
      <c r="C39" s="111" t="s">
        <v>276</v>
      </c>
      <c r="D39" s="121" t="str">
        <f>IF('BVR2'!C31="Existing and Operational",1,"")</f>
        <v/>
      </c>
      <c r="E39" s="122" t="str">
        <f>IF('BVR2'!C31="Existing but Not Operational",1,"")</f>
        <v/>
      </c>
      <c r="F39" s="122" t="str">
        <f>IF('BVR2'!C31="Not Existing at the Address",1,"")</f>
        <v/>
      </c>
      <c r="G39" s="122" t="str">
        <f>IF('BVR2'!C31="Unknown",1,"")</f>
        <v/>
      </c>
      <c r="H39" s="123" t="str">
        <f>IF('BVR2'!C31="Moved Out",1,"")</f>
        <v/>
      </c>
      <c r="Q39" s="107"/>
      <c r="R39" s="107"/>
    </row>
    <row r="40" spans="3:18" ht="40.5" x14ac:dyDescent="0.2">
      <c r="C40" s="111" t="s">
        <v>277</v>
      </c>
      <c r="D40" s="121" t="str">
        <f>IF('BVR2'!C40="Existing and Operational",1,"")</f>
        <v/>
      </c>
      <c r="E40" s="122" t="str">
        <f>IF('BVR2'!C40="Existing but Not Operational",1,"")</f>
        <v/>
      </c>
      <c r="F40" s="122" t="str">
        <f>IF('BVR2'!C40="Not Existing at the Address",1,"")</f>
        <v/>
      </c>
      <c r="G40" s="122" t="str">
        <f>IF('BVR2'!C40="Unknown",1,"")</f>
        <v/>
      </c>
      <c r="H40" s="123" t="str">
        <f>IF('BVR2'!C40="Moved Out",1,"")</f>
        <v/>
      </c>
      <c r="O40" s="107" t="s">
        <v>736</v>
      </c>
    </row>
    <row r="41" spans="3:18" ht="41.25" thickBot="1" x14ac:dyDescent="0.25">
      <c r="C41" s="111" t="s">
        <v>289</v>
      </c>
      <c r="D41" s="124" t="str">
        <f>IF('BVR2'!C54="Existing and Operational",1,"")</f>
        <v/>
      </c>
      <c r="E41" s="125" t="str">
        <f>IF('BVR2'!C54="Existing but Not Operational",1,"")</f>
        <v/>
      </c>
      <c r="F41" s="125" t="str">
        <f>IF('BVR2'!C54="Not Existing at the Address",1,"")</f>
        <v/>
      </c>
      <c r="G41" s="125" t="str">
        <f>IF('BVR2'!C54="Unknown",1,"")</f>
        <v/>
      </c>
      <c r="H41" s="126" t="str">
        <f>IF('BVR2'!C54="Moved Out",1,"")</f>
        <v/>
      </c>
      <c r="O41" s="107" t="s">
        <v>737</v>
      </c>
    </row>
    <row r="42" spans="3:18" ht="40.5" x14ac:dyDescent="0.2">
      <c r="O42" s="107" t="s">
        <v>738</v>
      </c>
    </row>
    <row r="43" spans="3:18" ht="27.75" thickBot="1" x14ac:dyDescent="0.25">
      <c r="D43" s="493" t="s">
        <v>280</v>
      </c>
      <c r="E43" s="493"/>
      <c r="F43" s="493"/>
      <c r="G43" s="493" t="s">
        <v>281</v>
      </c>
      <c r="H43" s="493"/>
      <c r="I43" s="108" t="s">
        <v>282</v>
      </c>
      <c r="J43" s="108" t="s">
        <v>283</v>
      </c>
    </row>
    <row r="44" spans="3:18" x14ac:dyDescent="0.2">
      <c r="C44" s="111" t="s">
        <v>275</v>
      </c>
      <c r="D44" s="127" t="str">
        <f>IF(AND(D32="",I32="",D38="",E32="",J32=""),"",IF(OR(AND(D32=1,I32=1,D38=1),AND(E32=1,I32=1,D38=1),AND(D32=1,J32=1,D38=1),AND(E32=1,J32=1,D38=1)),TRIM(UPPER('BVR2'!D29&amp;" / "&amp;'BVR2'!C28&amp;" / KNOWN SUBJECT AND BUSINESS")),""))</f>
        <v/>
      </c>
      <c r="E44" s="128" t="str">
        <f>IF(AND(D32="",I32="",E38="",E32="",J32=""),"",IF(OR(AND(D32=1,I32=1,E38=1),AND(E32=1,I32=1,E38=1),AND(D32=1,J32=1,E38=1),AND(E32=1,J32=1,E38=1)),TRIM(UPPER('BVR2'!D29&amp;" / "&amp;'BVR2'!C28&amp;" / KNOWN SUBJECT AND BUSINESS")),""))</f>
        <v/>
      </c>
      <c r="F44" s="129" t="str">
        <f>IF(AND(D32="",I32="",H38="",E32="",J32=""),"",IF(OR(AND(D32=1,I32=1,H38=1),AND(E32=1,I32=1,H38=1),AND(D32=1,J32=1,H38=1),AND(E32=1,J32=1,H38=1)),TRIM(UPPER('BVR2'!D29&amp;" / "&amp;'BVR2'!C28&amp;" / KNOWN SUBJECT AND BUSINESS")),""))</f>
        <v/>
      </c>
      <c r="G44" s="127" t="str">
        <f>IF(AND(D32="",I32="",F38="",E32="",J32=""),"",IF(OR(AND(D32=1,I32=1,F38=1),AND(E32=1,I32=1,F38=1),AND(D32=1,J32=1,F38=1),AND(E32=1,J32=1,F38=1)),TRIM(UPPER('BVR2'!D29&amp;" / "&amp;'BVR2'!C28&amp;" / KNOWN SUBJECT BUT UNKNOWN BUSINESS")),""))</f>
        <v/>
      </c>
      <c r="H44" s="129" t="str">
        <f>IF(AND(D32="",I32="",G38="",E32="",J32=""),"",IF(OR(AND(D32=1,I32=1,G38=1),AND(E32=1,I32=1,G38=1),AND(D32=1,J32=1,G38=1),AND(E32=1,J32=1,G38=1)),TRIM(UPPER('BVR2'!D29&amp;" / "&amp;'BVR2'!C28&amp;" / KNOWN SUBJECT BUT UNKNOWN BUSINESS")),""))</f>
        <v/>
      </c>
      <c r="I44" s="130" t="str">
        <f>IF(AND(F32="",J32="",D38="",E38="",H38=""),"",IF(OR(AND(F32=1,J32=1,D38=1),AND(F32=1,J32=1,E38=1),AND(F32=1,J32=1,H38=1)),TRIM(UPPER('BVR2'!D29&amp;" / "&amp;'BVR2'!C28&amp;" / UNKNOWN SUBJECT BUT KNOWN BUSINESS")),""))</f>
        <v/>
      </c>
      <c r="J44" s="131" t="str">
        <f>IF(AND(F32="",J32="",F38="",G38=""),"",IF(OR(AND(F32=1,J32=1,F38=1),AND(F32=1,J32=1,G38=1)),TRIM(UPPER('BVR2'!D29&amp;" / "&amp;'BVR2'!C28&amp;" / UNKNOWN SUBJECT AND BUSINESS")),""))</f>
        <v/>
      </c>
    </row>
    <row r="45" spans="3:18" x14ac:dyDescent="0.2">
      <c r="C45" s="111" t="s">
        <v>276</v>
      </c>
      <c r="D45" s="132" t="str">
        <f>IF(AND(D33="",I33="",D39="",E33="",J33=""),"",IF(OR(AND(D33=1,I33=1,D39=1),AND(E33=1,I33=1,D39=1),AND(D33=1,J33=1,D39=1),AND(E33=1,J33=1,D39=1)),TRIM(UPPER('BVR2'!D38&amp;" / "&amp;'BVR2'!C37&amp;" / KNOWN SUBJECT AND BUSINESS")),""))</f>
        <v/>
      </c>
      <c r="E45" s="110" t="str">
        <f>IF(AND(D33="",I33="",E39="",E33="",J33=""),"",IF(OR(AND(D33=1,I33=1,E39=1),AND(E33=1,I33=1,E39=1),AND(D33=1,J33=1,E39=1),AND(E33=1,J33=1,E39=1)),TRIM(UPPER('BVR2'!D38&amp;" / "&amp;'BVR2'!C37&amp;" / KNOWN SUBJECT AND BUSINESS")),""))</f>
        <v/>
      </c>
      <c r="F45" s="133" t="str">
        <f>IF(AND(D33="",I33="",H39="",E33="",J33=""),"",IF(OR(AND(D33=1,I33=1,H39=1),AND(E33=1,I33=1,H39=1),AND(D33=1,J33=1,H39=1),AND(E33=1,J33=1,H39=1)),TRIM(UPPER('BVR2'!D38&amp;" / "&amp;'BVR2'!C37&amp;" / KNOWN SUBJECT AND BUSINESS")),""))</f>
        <v/>
      </c>
      <c r="G45" s="132" t="str">
        <f>IF(AND(D33="",I33="",F39="",E33="",J33=""),"",IF(OR(AND(D33=1,I33=1,F39=1),AND(E33=1,I33=1,F39=1),AND(D33=1,J33=1,F39=1),AND(E33=1,J33=1,F39=1)),TRIM(UPPER('BVR2'!D38&amp;" / "&amp;'BVR2'!C37&amp;" / KNOWN SUBJECT BUT UNKNOWN BUSINESS")),""))</f>
        <v/>
      </c>
      <c r="H45" s="133" t="str">
        <f>IF(AND(D33="",I33="",G39="",E33="",J33=""),"",IF(OR(AND(D33=1,I33=1,G39=1),AND(E33=1,I33=1,G39=1),AND(D33=1,J33=1,G39=1),AND(E33=1,J33=1,G39=1)),TRIM(UPPER('BVR2'!D38&amp;" / "&amp;'BVR2'!C37&amp;" / KNOWN SUBJECT BUT UNKNOWN BUSINESS")),""))</f>
        <v/>
      </c>
      <c r="I45" s="134" t="str">
        <f>IF(AND(F33="",J33="",D39="",E39="",H39=""),"",IF(OR(AND(F33=1,J33=1,D39=1),AND(F33=1,J33=1,E39=1),AND(F33=1,J33=1,H39=1)),TRIM(UPPER('BVR2'!D38&amp;" / "&amp;'BVR2'!C37&amp;" / UNKNOWN SUBJECT BUT KNOWN BUSINESS")),""))</f>
        <v/>
      </c>
      <c r="J45" s="135" t="str">
        <f>IF(AND(F33="",J33="",F39="",G39=""),"",IF(OR(AND(F33=1,J33=1,F39=1),AND(F33=1,J33=1,G39=1)),TRIM(UPPER('BVR2'!D38&amp;" / "&amp;'BVR2'!C37&amp;" / UNKNOWN SUBJECT AND BUSINESS")),""))</f>
        <v/>
      </c>
    </row>
    <row r="46" spans="3:18" ht="15" thickBot="1" x14ac:dyDescent="0.25">
      <c r="C46" s="111" t="s">
        <v>277</v>
      </c>
      <c r="D46" s="136" t="str">
        <f>IF(AND(D34="",I34="",D40="",E34="",J34=""),"",IF(OR(AND(D34=1,I34=1,D40=1),AND(E34=1,I34=1,D40=1),AND(D34=1,J34=1,D40=1),AND(E34=1,J34=1,D40=1)),TRIM(UPPER('BVR2'!D47&amp;" / "&amp;'BVR2'!C46&amp;" / KNOWN SUBJECT AND BUSINESS")),""))</f>
        <v/>
      </c>
      <c r="E46" s="137" t="str">
        <f>IF(AND(D34="",I34="",E40="",E34="",J34=""),"",IF(OR(AND(D34=1,I34=1,E40=1),AND(E34=1,I34=1,E40=1),AND(D34=1,J34=1,E40=1),AND(E34=1,J34=1,E40=1)),TRIM(UPPER('BVR2'!D47&amp;" / "&amp;'BVR2'!C46&amp;" / KNOWN SUBJECT AND BUSINESS")),""))</f>
        <v/>
      </c>
      <c r="F46" s="138" t="str">
        <f>IF(AND(D34="",I34="",H40="",E34="",J34=""),"",IF(OR(AND(D34=1,I34=1,H40=1),AND(E34=1,I34=1,H40=1),AND(D34=1,J34=1,H40=1),AND(E34=1,J34=1,H40=1)),TRIM(UPPER('BVR2'!D47&amp;" / "&amp;'BVR2'!C46&amp;" / KNOWN SUBJECT AND BUSINESS")),""))</f>
        <v/>
      </c>
      <c r="G46" s="136" t="str">
        <f>IF(AND(D34="",I34="",F40="",E34="",J34=""),"",IF(OR(AND(D34=1,I34=1,F40=1),AND(E34=1,I34=1,F40=1),AND(D34=1,J34=1,F40=1),AND(E34=1,J34=1,F40=1)),TRIM(UPPER('BVR2'!D47&amp;" / "&amp;'BVR2'!C46&amp;" / KNOWN SUBJECT BUT UNKNOWN BUSINESS")),""))</f>
        <v/>
      </c>
      <c r="H46" s="138" t="str">
        <f>IF(AND(D34="",I34="",G40="",E34="",J34=""),"",IF(OR(AND(D34=1,I34=1,G40=1),AND(E34=1,I34=1,G40=1),AND(D34=1,J34=1,G40=1),AND(E34=1,J34=1,G40=1)),TRIM(UPPER('BVR2'!D47&amp;" / "&amp;'BVR2'!C46&amp;" / KNOWN SUBJECT BUT UNKNOWN BUSINESS")),""))</f>
        <v/>
      </c>
      <c r="I46" s="139" t="str">
        <f>IF(AND(F34="",J34="",D40="",E40="",H40=""),"",IF(OR(AND(F34=1,J34=1,D40=1),AND(F34=1,J34=1,E40=1),AND(F34=1,J34=1,H40=1)),TRIM(UPPER('BVR2'!D47&amp;" / "&amp;'BVR2'!C46&amp;" / UNKNOWN SUBJECT BUT KNOWN BUSINESS")),""))</f>
        <v/>
      </c>
      <c r="J46" s="140" t="str">
        <f>IF(AND(F34="",J34="",F40="",G40=""),"",IF(OR(AND(F34=1,J34=1,F40=1),AND(F34=1,J34=1,G40=1)),TRIM(UPPER('BVR2'!D47&amp;" / "&amp;'BVR2'!C46&amp;" / UNKNOWN SUBJECT AND BUSINESS")),""))</f>
        <v/>
      </c>
    </row>
    <row r="48" spans="3:18" ht="15" thickBot="1" x14ac:dyDescent="0.25"/>
    <row r="49" spans="2:24" ht="15" thickBot="1" x14ac:dyDescent="0.25">
      <c r="C49" s="122" t="s">
        <v>274</v>
      </c>
      <c r="D49" s="141" t="str">
        <f>IF(AND(D31="",I31="",D37="",E31="",J31=""),"",IF(AND('BVR2'!D14="Registered",OR(AND(D31=1,I31=1,D37=1),AND(E31=1,I31=1,D37=1),AND(D31=1,J31=1,D37=1),AND(E31=1,J31=1,D37=1))),TRIM(UPPER("BARANGAY "&amp;'BVR2'!C20&amp;" / BARANGAY "&amp;'BVR2'!F20&amp;" / KNOWN SUBJECT / KNOWN BUSINESS AND "&amp;'BVR2'!D14)),TRIM(UPPER("BARANGAY "&amp;'BVR2'!C20&amp;" / BARANGAY "&amp;'BVR2'!F20&amp;" / KNOWN SUBJECT / KNOWN BUSINESS BUT "&amp;'BVR2'!D14))))</f>
        <v/>
      </c>
      <c r="E49" s="142" t="str">
        <f>IF(AND(D31="",I31="",E37="",E31="",J31=""),"",IF(AND('BVR2'!D14="Registered",OR(AND(D31=1,I31=1,E37=1),AND(E31=1,I31=1,E37=1),AND(D31=1,J31=1,E37=1),AND(E31=1,J31=1,E37=1))),TRIM(UPPER("BARANGAY "&amp;'BVR2'!C20&amp;" / BARANGAY "&amp;'BVR2'!F20&amp;" / KNOWN SUBJECT / KNOWN BUSINESS AND "&amp;'BVR2'!D14)),TRIM(UPPER("BARANGAY "&amp;'BVR2'!C20&amp;" / BARANGAY "&amp;'BVR2'!F20&amp;" / KNOWN SUBJECT / KNOWN BUSINESS BUT "&amp;'BVR2'!D14))))</f>
        <v/>
      </c>
      <c r="F49" s="143" t="str">
        <f>IF(AND(D31="",I31="",H37="",E31="",J31=""),"",IF(AND('BVR2'!D14="Registered",OR(AND(D31=1,I31=1,H37=1),AND(E31=1,I31=1,H37=1),AND(D31=1,J31=1,H37=1),AND(E31=1,J31=1,H37=1))),TRIM(UPPER("BARANGAY "&amp;'BVR2'!C20&amp;" / BARANGAY "&amp;'BVR2'!F20&amp;" / KNOWN SUBJECT / KNOWN BUSINESS AND "&amp;'BVR2'!D14)),TRIM(UPPER("BARANGAY "&amp;'BVR2'!C20&amp;" / BARANGAY "&amp;'BVR2'!F20&amp;" / KNOWN SUBJECT / KNOWN BUSINESS BUT "&amp;'BVR2'!D14))))</f>
        <v/>
      </c>
      <c r="G49" s="141" t="str">
        <f>IF(AND(D31="",I31="",F37="",E31="",J31=""),"",IF(AND('BVR2'!D14="Registered",OR(AND(D31=1,I31=1,F37=1),AND(E31=1,I31=1,F37=1),AND(D31=1,J31=1,F37=1),AND(E31=1,J31=1,F37=1))),TRIM(UPPER("BARANGAY "&amp;'BVR2'!C20&amp;" / BARANGAY "&amp;'BVR2'!F20&amp;" / KNOWN SUBJECT / UNKNOWN BUSINESS BUT "&amp;'BVR2'!D14)),TRIM(UPPER("BARANGAY "&amp;'BVR2'!C20&amp;" / BARANGAY "&amp;'BVR2'!F20&amp;" / KNOWN SUBJECT / UNKNOWN BUSINESS AND "&amp;'BVR2'!D14))))</f>
        <v/>
      </c>
      <c r="H49" s="143" t="str">
        <f>IF(AND(D31="",I31="",G37="",E31="",J31=""),"",IF(AND('BVR2'!D14="Registered",OR(AND(D31=1,I31=1,G37=1),AND(E31=1,I31=1,G37=1),AND(D31=1,J31=1,G37=1),AND(E31=1,J31=1,G37=1))),TRIM(UPPER("BARANGAY "&amp;'BVR2'!C20&amp;" / BARANGAY "&amp;'BVR2'!F20&amp;" / KNOWN SUBJECT / UNKNOWN BUSINESS BUT "&amp;'BVR2'!D14)),TRIM(UPPER("BARANGAY "&amp;'BVR2'!C20&amp;" / BARANGAY "&amp;'BVR2'!F20&amp;" / KNOWN SUBJECT / UNKNOWN BUSINESS AND "&amp;'BVR2'!D14))))</f>
        <v/>
      </c>
      <c r="I49" s="144" t="str">
        <f>IF(AND(F31="",J31="",D37="",E37="",H37=""),"",IF(AND('BVR2'!D14="Registered",OR(AND(F31=1,J31=1,D37=1),AND(F31=1,J31=1,E37=1),AND(F31=1,J31=1,H37=1))),TRIM(UPPER("BARANGAY "&amp;'BVR2'!C20&amp;" / BARANGAY "&amp;'BVR2'!F20&amp;" / UNKNOWN SUBJECT / UNKNOWN BUSINESS BUT "&amp;'BVR2'!D14)),TRIM(UPPER("BARANGAY "&amp;'BVR2'!C20&amp;" / BARANGAY "&amp;'BVR2'!F20&amp;" / UNKNOWN SUBJECT / UNKNOWN BUSINESS AND "&amp;'BVR2'!D14))))</f>
        <v/>
      </c>
      <c r="J49" s="145" t="str">
        <f>IF(AND(F31="",J31="",F37="",G37=""),"",IF(AND('BVR2'!D14="Registered",OR(AND(F31=1,J31=1,F37=1),AND(F31=1,J31=1,G37=1))),TRIM(UPPER("BARANGAY "&amp;'BVR2'!C20&amp;" / BARANGAY "&amp;'BVR2'!F20&amp;" / UNKNOWN SUBJECT / UNKNOWN BUSINESS BUT "&amp;'BVR2'!D14)),TRIM(UPPER("BARANGAY "&amp;'BVR2'!C20&amp;" / BARANGAY "&amp;'BVR2'!F20&amp;" / UNKNOWN SUBJECT / UNKNOWN BUSINESS AND "&amp;'BVR2'!D14))))</f>
        <v/>
      </c>
    </row>
    <row r="53" spans="2:24" ht="108" x14ac:dyDescent="0.2">
      <c r="C53" s="110" t="str">
        <f>IF(AND('BVR2'!C60="",'BVR2'!D60="",'BVR2'!E60=""),"",IF('BVR2'!D60="",'BVR2'!C60&amp;" "&amp;'BVR2'!E60,IF(AND('BVR2'!C60="",'BVR2'!D60=""),'BVR2'!E60,IF(AND('BVR2'!D60="",'BVR2'!E60=""),'BVR2'!C60,IF('BVR2'!E60="",'BVR2'!C60&amp;" "&amp;'BVR2'!D60,'BVR2'!C60&amp;" "&amp;'BVR2'!D60&amp;", "&amp;'BVR2'!E60)))))</f>
        <v>SELECT||pt=C:60||val=1 SELECT||pt=D:60||val=1, SELECT||pt=E:60||val=1930</v>
      </c>
      <c r="E53" s="108" t="s">
        <v>120</v>
      </c>
    </row>
    <row r="54" spans="2:24" x14ac:dyDescent="0.2">
      <c r="E54" s="494" t="s">
        <v>275</v>
      </c>
      <c r="F54" s="110" t="str">
        <f>IF(AND(OR(BVR_pg_2!B11="√",BVR_pg_2!C11="√"),AND(BVR_pg_2!E11="√",BVR_pg_2!F11="√")),D44,IF(AND(OR(BVR_pg_2!B11="√",BVR_pg_2!C11="√"),BVR_pg_2!E11="√"),E44,IF(AND(OR(BVR_pg_2!B11="√",BVR_pg_2!C11="√"),H38=1),F44,"")))</f>
        <v/>
      </c>
      <c r="G54" s="110" t="str">
        <f>IF(AND(OR(BVR_pg_2!B11="√",BVR_pg_2!C11="√"),F38=1),G44,IF(AND(OR(BVR_pg_2!B11="√",BVR_pg_2!C11="√"),G38=1),H44,""))</f>
        <v/>
      </c>
      <c r="H54" s="110" t="str">
        <f>IF(AND(OR(D38=1,E38=1,H38=1),BVR_pg_2!D11="√"),I44,"")</f>
        <v/>
      </c>
      <c r="I54" s="110" t="str">
        <f>IF(AND(OR(F38=1,G38=1),BVR_pg_2!D11="√"),J44,"")</f>
        <v/>
      </c>
      <c r="K54" s="110" t="str">
        <f>IF(AND(OR(D32=1,E32=1),OR(I32=1,K32=1),OR(D38=1,E38=1,H38=1)),F54,IF(AND(OR(D32=1,E32=1),OR(I32=1,K32=1),OR(F38=1,G38=1)),G54,IF(AND(F32=1,J32=1,OR(D38=1,E38=1,H38=1)),H54,IF(AND(F32=1,J32=1,G38=1),I54,""))))</f>
        <v/>
      </c>
    </row>
    <row r="55" spans="2:24" x14ac:dyDescent="0.2">
      <c r="B55" s="109"/>
      <c r="E55" s="494"/>
      <c r="F55" s="110" t="str">
        <f>IF(AND(OR(BVR_pg_2!B12="√",BVR_pg_2!C12="√"),AND(BVR_pg_2!E12="√",BVR_pg_2!F12="√")),D44,IF(AND(OR(BVR_pg_2!B12="√",BVR_pg_2!C12="√"),BVR_pg_2!E12="√"),E44,IF(AND(OR(BVR_pg_2!B12="√",BVR_pg_2!C12="√"),H38=1),F44,"")))</f>
        <v/>
      </c>
      <c r="G55" s="110" t="str">
        <f>IF(AND(OR(BVR_pg_2!B12="√",BVR_pg_2!C12="√"),F38=1),G44,IF(AND(OR(BVR_pg_2!B12="√",BVR_pg_2!C12="√"),G38=1),H44,""))</f>
        <v/>
      </c>
      <c r="H55" s="110" t="str">
        <f>IF(AND(OR(D38=1,E38=1,H38=1),BVR_pg_2!D12="√"),I44,"")</f>
        <v/>
      </c>
      <c r="I55" s="110" t="str">
        <f>IF(AND(OR(F38=1,G38=1),BVR_pg_2!D12="√"),J44,"")</f>
        <v/>
      </c>
      <c r="K55" s="110" t="str">
        <f>IF(AND(OR(D32=1,E32=1),OR(I32=1,K32=1),OR(D38=1,E38=1,H38=1)),F55,IF(AND(OR(D32=1,E32=1),OR(I32=1,K32=1),OR(F38=1,G38=1)),G55,IF(AND(F32=1,J32=1,OR(D38=1,E38=1,H38=1)),H55,IF(AND(F32=1,J32=1,G38=1),I55,""))))</f>
        <v/>
      </c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</row>
    <row r="56" spans="2:24" ht="57" x14ac:dyDescent="0.2">
      <c r="B56" s="109"/>
      <c r="C56" s="109"/>
      <c r="D56" s="109"/>
      <c r="E56" s="494" t="s">
        <v>276</v>
      </c>
      <c r="F56" s="110" t="str">
        <f>IF(AND(OR(BVR_pg_2!B12="√",BVR_pg_2!C12="√"),AND(BVR_pg_2!E12="√",BVR_pg_2!F12="√")),D45,IF(AND(OR(BVR_pg_2!B12="√",BVR_pg_2!C12="√"),BVR_pg_2!E12="√"),E45,IF(AND(OR(BVR_pg_2!B12="√",BVR_pg_2!C12="√"),H39=1),F45,"")))</f>
        <v/>
      </c>
      <c r="G56" s="110" t="str">
        <f>IF(AND(OR(BVR_pg_2!B12="√",BVR_pg_2!C12="√"),F39=1),G45,IF(AND(OR(BVR_pg_2!B12="√",BVR_pg_2!C12="√"),G39=1),H45,""))</f>
        <v/>
      </c>
      <c r="H56" s="110" t="str">
        <f>IF(AND(OR(D39=1,E39=1,H39=1),BVR_pg_2!D12="√"),I45,"")</f>
        <v/>
      </c>
      <c r="I56" s="110" t="str">
        <f>IF(AND(OR(F39=1,G39=1),BVR_pg_2!D12="√"),J45,"")</f>
        <v/>
      </c>
      <c r="J56" s="109"/>
      <c r="K56" s="110" t="str">
        <f>IF(AND(OR(D33=1,E33=1),OR(I33=1,K33=1),OR(D39=1,E39=1,H39=1)),F56,IF(AND(OR(D33=1,E33=1),OR(I33=1,K33=1),OR(F39=1,G39=1)),G56,IF(AND(F33=1,J33=1,OR(D39=1,E39=1,H39=1)),H56,IF(AND(F33=1,J33=1,G39=1),I56,""))))</f>
        <v/>
      </c>
      <c r="L56" s="109"/>
      <c r="M56" s="109" t="s">
        <v>934</v>
      </c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</row>
    <row r="57" spans="2:24" ht="57" x14ac:dyDescent="0.2">
      <c r="B57" s="109"/>
      <c r="C57" s="109"/>
      <c r="D57" s="109"/>
      <c r="E57" s="494"/>
      <c r="F57" s="110" t="str">
        <f>IF(AND(OR(BVR_pg_2!B13="√",BVR_pg_2!C13="√"),AND(BVR_pg_2!E13="√",BVR_pg_2!F13="√")),D45,IF(AND(OR(BVR_pg_2!B13="√",BVR_pg_2!C13="√"),BVR_pg_2!E13="√"),E45,IF(AND(OR(BVR_pg_2!B13="√",BVR_pg_2!C13="√"),H39=1),F45,"")))</f>
        <v/>
      </c>
      <c r="G57" s="110" t="str">
        <f>IF(AND(OR(BVR_pg_2!B13="√",BVR_pg_2!C13="√"),F39=1),G45,IF(AND(OR(BVR_pg_2!B13="√",BVR_pg_2!C13="√"),G39=1),H45,""))</f>
        <v/>
      </c>
      <c r="H57" s="110" t="str">
        <f>IF(AND(OR(D39=1,E39=1,H39=1),BVR_pg_2!D13="√"),I45,"")</f>
        <v/>
      </c>
      <c r="I57" s="110" t="str">
        <f>IF(AND(OR(F39=1,G39=1),BVR_pg_2!D13="√"),J45,"")</f>
        <v/>
      </c>
      <c r="J57" s="109"/>
      <c r="K57" s="110" t="str">
        <f>IF(AND(OR(D33=1,E33=1),OR(I33=1,K33=1),OR(D39=1,E39=1,H39=1)),F57,IF(AND(OR(D33=1,E33=1),OR(I33=1,K33=1),OR(F39=1,G39=1)),G57,IF(AND(F33=1,J33=1,OR(D39=1,E39=1,H39=1)),H57,IF(AND(F33=1,J33=1,G39=1),I57,""))))</f>
        <v/>
      </c>
      <c r="L57" s="109"/>
      <c r="M57" s="109" t="s">
        <v>935</v>
      </c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</row>
    <row r="58" spans="2:24" x14ac:dyDescent="0.2">
      <c r="B58" s="109"/>
      <c r="C58" s="109"/>
      <c r="D58" s="109"/>
      <c r="E58" s="494" t="s">
        <v>277</v>
      </c>
      <c r="F58" s="110" t="str">
        <f>IF(AND(OR(BVR_pg_2!B13="√",BVR_pg_2!C13="√"),AND(BVR_pg_2!E13="√",BVR_pg_2!F13="√")),D46,IF(AND(OR(BVR_pg_2!B13="√",BVR_pg_2!C13="√"),BVR_pg_2!E13="√"),E46,IF(AND(OR('BVR2'!B13="√",'BVR2'!C13="√"),H40=1),F46,"")))</f>
        <v/>
      </c>
      <c r="G58" s="110" t="str">
        <f>IF(AND(OR(BVR_pg_2!B13="√",BVR_pg_2!C13="√"),F40=1),G46,IF(AND(OR(BVR_pg_2!B13="√",BVR_pg_2!C13="√"),G40=1),H46,""))</f>
        <v/>
      </c>
      <c r="H58" s="110" t="str">
        <f>IF(AND(OR(D40=1,E40=1,H40=1),BVR_pg_2!D13="√"),I46,"")</f>
        <v/>
      </c>
      <c r="I58" s="110" t="str">
        <f>IF(AND(OR(F40=1,G40=1),BVR_pg_2!D13="√"),J46,"")</f>
        <v/>
      </c>
      <c r="J58" s="109"/>
      <c r="K58" s="110" t="str">
        <f>IF(AND(OR(D34=1,E34=1),OR(I34=1,K34=1),OR(D40=1,E40=1,H40=1)),F58,IF(AND(OR(D34=1,E34=1),OR(I34=1,K34=1),OR(F40=1,G40=1)),G58,IF(AND(F34=1,J34=1,OR(D40=1,E40=1,H40=1)),H58,IF(AND(F34=1,J34=1,G40=1),I58,""))))</f>
        <v/>
      </c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</row>
    <row r="59" spans="2:24" ht="57" x14ac:dyDescent="0.2">
      <c r="B59" s="109"/>
      <c r="C59" s="109"/>
      <c r="D59" s="109"/>
      <c r="E59" s="494"/>
      <c r="F59" s="110" t="str">
        <f>IF(AND(OR(BVR_pg_2!B14="√",BVR_pg_2!C14="√"),AND(BVR_pg_2!E14="√",BVR_pg_2!F14="√")),D46,IF(AND(OR(BVR_pg_2!B14="√",BVR_pg_2!C14="√"),BVR_pg_2!E14="√"),E46,IF(AND(OR(BVR_pg_2!B14="√",BVR_pg_2!C14="√"),H40=1),F46,"")))</f>
        <v/>
      </c>
      <c r="G59" s="110" t="str">
        <f>IF(AND(OR(BVR_pg_2!B14="√",BVR_pg_2!C14="√"),F40=1),G46,IF(AND(OR(BVR_pg_2!B14="√",BVR_pg_2!C14="√"),G40=1),H46,""))</f>
        <v/>
      </c>
      <c r="H59" s="110" t="str">
        <f>IF(AND(OR(D40=1,E40=1,H40=1),BVR_pg_2!D14="√"),I46,"")</f>
        <v/>
      </c>
      <c r="I59" s="110" t="str">
        <f>IF(AND(OR(F40=1,G40=1),BVR_pg_2!D14="√"),J46,"")</f>
        <v/>
      </c>
      <c r="J59" s="109"/>
      <c r="K59" s="110" t="str">
        <f>IF(AND(OR(D34=1,E34=1),OR(I34=1,K34=1),OR(D40=1,E40=1,H40=1)),F59,IF(AND(OR(D34=1,E34=1),OR(I34=1,K34=1),OR(F40=1,G40=1)),G59,IF(AND(F34=1,J34=1,OR(D40=1,E40=1,H40=1)),H59,IF(AND(F34=1,J34=1,G40=1),I59,""))))</f>
        <v/>
      </c>
      <c r="L59" s="109"/>
      <c r="M59" s="109" t="s">
        <v>938</v>
      </c>
      <c r="N59" s="109" t="s">
        <v>936</v>
      </c>
      <c r="O59" s="109"/>
      <c r="P59" s="109" t="s">
        <v>940</v>
      </c>
      <c r="Q59" s="109" t="s">
        <v>942</v>
      </c>
      <c r="R59" s="109"/>
      <c r="S59" s="109"/>
      <c r="T59" s="109"/>
      <c r="U59" s="109"/>
      <c r="V59" s="109"/>
      <c r="W59" s="109"/>
      <c r="X59" s="109"/>
    </row>
    <row r="60" spans="2:24" ht="57" x14ac:dyDescent="0.2">
      <c r="B60" s="109"/>
      <c r="C60" s="109"/>
      <c r="D60" s="109"/>
      <c r="E60" s="494" t="s">
        <v>274</v>
      </c>
      <c r="F60" s="110" t="str">
        <f>IF(AND(OR(BVR_pg_2!B14="√",BVR_pg_2!C14="√"),AND(BVR_pg_2!E14="√",BVR_pg_2!F14="√")),D49,IF(AND(OR(BVR_pg_2!B14="√",BVR_pg_2!C14="√"),BVR_pg_2!E14="√"),E49,IF(AND(OR(BVR_pg_2!B14="√",BVR_pg_2!C14="√"),H37=1),F49,"")))</f>
        <v/>
      </c>
      <c r="G60" s="110" t="str">
        <f>IF(AND(OR(BVR_pg_2!B14="√",BVR_pg_2!C14="√"),F37=1),G49,IF(AND(OR(BVR_pg_2!B14="√",BVR_pg_2!C14="√"),G37=1),H49,""))</f>
        <v/>
      </c>
      <c r="H60" s="110" t="str">
        <f>IF(AND(OR(D37=1,E37=1,H37=1),BVR_pg_2!D14="√"),I49,"")</f>
        <v/>
      </c>
      <c r="I60" s="110" t="str">
        <f>IF(AND(OR(F37=1,G37=1),BVR_pg_2!D14="√"),J49,"")</f>
        <v/>
      </c>
      <c r="J60" s="109"/>
      <c r="K60" s="110" t="str">
        <f>IF(AND(OR(D31=1,E31=1),OR(I31=1,K31=1),OR(D37=1,E37=1,H37=1)),F60,IF(AND(OR(D31=1,E31=1),OR(I31=1,K31=1),OR(F37=1,G37=1)),G60,IF(AND(F31=1,J31=1,OR(D37=1,E37=1,H37=1)),H60,IF(AND(F31=1,J31=1,G37=1),I60,""))))</f>
        <v/>
      </c>
      <c r="L60" s="109"/>
      <c r="M60" s="109" t="s">
        <v>939</v>
      </c>
      <c r="N60" s="109" t="s">
        <v>937</v>
      </c>
      <c r="O60" s="109"/>
      <c r="P60" s="109" t="s">
        <v>941</v>
      </c>
      <c r="Q60" s="109" t="s">
        <v>943</v>
      </c>
      <c r="R60" s="109"/>
      <c r="S60" s="109"/>
      <c r="T60" s="109"/>
      <c r="U60" s="109"/>
      <c r="V60" s="109"/>
      <c r="W60" s="109"/>
      <c r="X60" s="109"/>
    </row>
    <row r="61" spans="2:24" x14ac:dyDescent="0.2">
      <c r="B61" s="109"/>
      <c r="C61" s="109"/>
      <c r="D61" s="109"/>
      <c r="E61" s="494"/>
      <c r="F61" s="146" t="str">
        <f>IF(AND(OR(BVR_pg_2!B15="√",BVR_pg_2!C15="√"),AND(BVR_pg_2!E15="√",BVR_pg_2!F15="√")),D49,IF(AND(OR(BVR_pg_2!B15="√",BVR_pg_2!C15="√"),BVR_pg_2!E15="√"),E49,IF(AND(OR(BVR_pg_2!B15="√",BVR_pg_2!C15="√"),H37=1),F49,"")))</f>
        <v/>
      </c>
      <c r="G61" s="146" t="str">
        <f>IF(AND(OR(BVR_pg_2!B15="√",BVR_pg_2!C15="√"),F37=1),G49,IF(AND(OR(BVR_pg_2!B15="√",BVR_pg_2!C15="√"),G37=1),H49,""))</f>
        <v/>
      </c>
      <c r="H61" s="146" t="str">
        <f>IF(AND(OR(D37=1,E37=1,H37=1),BVR_pg_2!D15="√"),I49,"")</f>
        <v/>
      </c>
      <c r="I61" s="146" t="str">
        <f>IF(AND(OR(F37=1,G37=1),BVR_pg_2!D15="√"),J49,"")</f>
        <v/>
      </c>
      <c r="J61" s="147"/>
      <c r="K61" s="146" t="str">
        <f>IF(AND(OR(D31=1,E31=1),OR(I31=1,K31=1),OR(D37=1,E37=1,H37=1)),F61,IF(AND(OR(D31=1,E31=1),OR(I31=1,K31=1),OR(F37=1,G37=1)),G61,IF(AND(F31=1,J31=1,OR(D37=1,E37=1,H37=1)),H61,IF(AND(F31=1,J31=1,G37=1),I61,""))))</f>
        <v/>
      </c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</row>
    <row r="62" spans="2:24" x14ac:dyDescent="0.2"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</row>
    <row r="63" spans="2:24" ht="57" x14ac:dyDescent="0.2">
      <c r="B63" s="109"/>
      <c r="C63" s="109" t="s">
        <v>767</v>
      </c>
      <c r="D63" s="109" t="s">
        <v>779</v>
      </c>
      <c r="E63" s="109" t="s">
        <v>810</v>
      </c>
      <c r="F63" s="109"/>
      <c r="G63" s="109"/>
      <c r="H63" s="109"/>
      <c r="I63" s="109"/>
      <c r="J63" s="109"/>
      <c r="K63" s="109"/>
      <c r="L63" s="109"/>
      <c r="M63" s="109" t="s">
        <v>944</v>
      </c>
      <c r="N63" s="109" t="s">
        <v>946</v>
      </c>
      <c r="O63" s="109"/>
      <c r="P63" s="109" t="s">
        <v>948</v>
      </c>
      <c r="Q63" s="109" t="s">
        <v>950</v>
      </c>
      <c r="R63" s="109"/>
      <c r="S63" s="109"/>
      <c r="T63" s="109"/>
      <c r="U63" s="109"/>
      <c r="V63" s="109"/>
      <c r="W63" s="109"/>
      <c r="X63" s="109"/>
    </row>
    <row r="64" spans="2:24" ht="57" x14ac:dyDescent="0.2">
      <c r="B64" s="109"/>
      <c r="C64" s="109" t="s">
        <v>768</v>
      </c>
      <c r="D64" s="109" t="s">
        <v>780</v>
      </c>
      <c r="E64" s="109" t="s">
        <v>811</v>
      </c>
      <c r="F64" s="109"/>
      <c r="G64" s="109"/>
      <c r="H64" s="109"/>
      <c r="I64" s="109"/>
      <c r="J64" s="109"/>
      <c r="K64" s="109"/>
      <c r="L64" s="109"/>
      <c r="M64" s="109" t="s">
        <v>945</v>
      </c>
      <c r="N64" s="109" t="s">
        <v>947</v>
      </c>
      <c r="O64" s="109"/>
      <c r="P64" s="109" t="s">
        <v>949</v>
      </c>
      <c r="Q64" s="109" t="s">
        <v>951</v>
      </c>
      <c r="R64" s="109"/>
      <c r="S64" s="109"/>
      <c r="T64" s="109"/>
      <c r="U64" s="109"/>
      <c r="V64" s="109"/>
      <c r="W64" s="109"/>
      <c r="X64" s="109"/>
    </row>
    <row r="65" spans="2:24" ht="57" x14ac:dyDescent="0.2">
      <c r="B65" s="109"/>
      <c r="C65" s="109" t="s">
        <v>769</v>
      </c>
      <c r="D65" s="109" t="s">
        <v>781</v>
      </c>
      <c r="E65" s="109" t="s">
        <v>812</v>
      </c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</row>
    <row r="66" spans="2:24" ht="57" x14ac:dyDescent="0.2">
      <c r="B66" s="109"/>
      <c r="C66" s="109" t="s">
        <v>770</v>
      </c>
      <c r="D66" s="109" t="s">
        <v>782</v>
      </c>
      <c r="E66" s="109" t="s">
        <v>813</v>
      </c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</row>
    <row r="67" spans="2:24" ht="57" x14ac:dyDescent="0.2">
      <c r="B67" s="109"/>
      <c r="C67" s="109" t="s">
        <v>771</v>
      </c>
      <c r="D67" s="109" t="s">
        <v>783</v>
      </c>
      <c r="E67" s="109" t="s">
        <v>814</v>
      </c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</row>
    <row r="68" spans="2:24" ht="57" x14ac:dyDescent="0.2">
      <c r="B68" s="109"/>
      <c r="C68" s="109" t="s">
        <v>772</v>
      </c>
      <c r="D68" s="109" t="s">
        <v>784</v>
      </c>
      <c r="E68" s="109" t="s">
        <v>815</v>
      </c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</row>
    <row r="69" spans="2:24" ht="57" x14ac:dyDescent="0.2">
      <c r="B69" s="109"/>
      <c r="C69" s="109" t="s">
        <v>773</v>
      </c>
      <c r="D69" s="109" t="s">
        <v>785</v>
      </c>
      <c r="E69" s="109" t="s">
        <v>816</v>
      </c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</row>
    <row r="70" spans="2:24" ht="57" x14ac:dyDescent="0.2">
      <c r="B70" s="109"/>
      <c r="C70" s="109" t="s">
        <v>774</v>
      </c>
      <c r="D70" s="109" t="s">
        <v>786</v>
      </c>
      <c r="E70" s="109" t="s">
        <v>817</v>
      </c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</row>
    <row r="71" spans="2:24" ht="57" x14ac:dyDescent="0.2">
      <c r="B71" s="109"/>
      <c r="C71" s="109" t="s">
        <v>775</v>
      </c>
      <c r="D71" s="109" t="s">
        <v>787</v>
      </c>
      <c r="E71" s="109" t="s">
        <v>818</v>
      </c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</row>
    <row r="72" spans="2:24" ht="57" x14ac:dyDescent="0.2">
      <c r="B72" s="109"/>
      <c r="C72" s="109" t="s">
        <v>776</v>
      </c>
      <c r="D72" s="109" t="s">
        <v>788</v>
      </c>
      <c r="E72" s="109" t="s">
        <v>819</v>
      </c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</row>
    <row r="73" spans="2:24" ht="57" x14ac:dyDescent="0.2">
      <c r="B73" s="109"/>
      <c r="C73" s="109" t="s">
        <v>777</v>
      </c>
      <c r="D73" s="109" t="s">
        <v>789</v>
      </c>
      <c r="E73" s="109" t="s">
        <v>820</v>
      </c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</row>
    <row r="74" spans="2:24" ht="57" x14ac:dyDescent="0.2">
      <c r="B74" s="109"/>
      <c r="C74" s="109" t="s">
        <v>778</v>
      </c>
      <c r="D74" s="109" t="s">
        <v>790</v>
      </c>
      <c r="E74" s="109" t="s">
        <v>821</v>
      </c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</row>
    <row r="75" spans="2:24" ht="57" x14ac:dyDescent="0.2">
      <c r="B75" s="109"/>
      <c r="C75" s="109"/>
      <c r="D75" s="109" t="s">
        <v>791</v>
      </c>
      <c r="E75" s="109" t="s">
        <v>822</v>
      </c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</row>
    <row r="76" spans="2:24" ht="57" x14ac:dyDescent="0.2">
      <c r="C76" s="109"/>
      <c r="D76" s="109" t="s">
        <v>792</v>
      </c>
      <c r="E76" s="109" t="s">
        <v>823</v>
      </c>
      <c r="F76" s="109"/>
      <c r="G76" s="109"/>
      <c r="H76" s="109"/>
      <c r="I76" s="109"/>
      <c r="J76" s="109"/>
      <c r="K76" s="109"/>
    </row>
    <row r="77" spans="2:24" ht="57" x14ac:dyDescent="0.2">
      <c r="B77" s="109"/>
      <c r="D77" s="109" t="s">
        <v>793</v>
      </c>
      <c r="E77" s="109" t="s">
        <v>824</v>
      </c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</row>
    <row r="78" spans="2:24" ht="57" x14ac:dyDescent="0.2">
      <c r="B78" s="109"/>
      <c r="C78" s="109"/>
      <c r="D78" s="109" t="s">
        <v>794</v>
      </c>
      <c r="E78" s="109" t="s">
        <v>825</v>
      </c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</row>
    <row r="79" spans="2:24" ht="57" x14ac:dyDescent="0.2">
      <c r="B79" s="109"/>
      <c r="C79" s="109"/>
      <c r="D79" s="109" t="s">
        <v>795</v>
      </c>
      <c r="E79" s="109" t="s">
        <v>826</v>
      </c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</row>
    <row r="80" spans="2:24" ht="57" x14ac:dyDescent="0.2">
      <c r="B80" s="109"/>
      <c r="C80" s="109"/>
      <c r="D80" s="109" t="s">
        <v>796</v>
      </c>
      <c r="E80" s="109" t="s">
        <v>827</v>
      </c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</row>
    <row r="81" spans="2:24" ht="57" x14ac:dyDescent="0.2">
      <c r="B81" s="109"/>
      <c r="C81" s="109"/>
      <c r="D81" s="109" t="s">
        <v>797</v>
      </c>
      <c r="E81" s="109" t="s">
        <v>828</v>
      </c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</row>
    <row r="82" spans="2:24" ht="57" x14ac:dyDescent="0.2">
      <c r="B82" s="109"/>
      <c r="C82" s="109"/>
      <c r="D82" s="109" t="s">
        <v>798</v>
      </c>
      <c r="E82" s="109" t="s">
        <v>829</v>
      </c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</row>
    <row r="83" spans="2:24" ht="57" x14ac:dyDescent="0.2">
      <c r="B83" s="109"/>
      <c r="C83" s="109"/>
      <c r="D83" s="109" t="s">
        <v>799</v>
      </c>
      <c r="E83" s="109" t="s">
        <v>830</v>
      </c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</row>
    <row r="84" spans="2:24" ht="57" x14ac:dyDescent="0.2">
      <c r="B84" s="109"/>
      <c r="C84" s="109"/>
      <c r="D84" s="109" t="s">
        <v>800</v>
      </c>
      <c r="E84" s="109" t="s">
        <v>831</v>
      </c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</row>
    <row r="85" spans="2:24" ht="57" x14ac:dyDescent="0.2">
      <c r="B85" s="109"/>
      <c r="C85" s="109"/>
      <c r="D85" s="109" t="s">
        <v>801</v>
      </c>
      <c r="E85" s="109" t="s">
        <v>832</v>
      </c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</row>
    <row r="86" spans="2:24" ht="57" x14ac:dyDescent="0.2">
      <c r="C86" s="109"/>
      <c r="D86" s="109" t="s">
        <v>802</v>
      </c>
      <c r="E86" s="109" t="s">
        <v>833</v>
      </c>
      <c r="F86" s="109"/>
      <c r="G86" s="109"/>
      <c r="H86" s="109"/>
      <c r="I86" s="109"/>
      <c r="J86" s="109"/>
      <c r="K86" s="109"/>
    </row>
    <row r="87" spans="2:24" ht="57" x14ac:dyDescent="0.2">
      <c r="B87" s="109"/>
      <c r="D87" s="109" t="s">
        <v>803</v>
      </c>
      <c r="E87" s="109" t="s">
        <v>834</v>
      </c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</row>
    <row r="88" spans="2:24" ht="57" x14ac:dyDescent="0.2">
      <c r="B88" s="109"/>
      <c r="C88" s="109"/>
      <c r="D88" s="109" t="s">
        <v>804</v>
      </c>
      <c r="E88" s="109" t="s">
        <v>835</v>
      </c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</row>
    <row r="89" spans="2:24" ht="57" x14ac:dyDescent="0.2">
      <c r="B89" s="109"/>
      <c r="C89" s="109"/>
      <c r="D89" s="109" t="s">
        <v>805</v>
      </c>
      <c r="E89" s="109" t="s">
        <v>836</v>
      </c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</row>
    <row r="90" spans="2:24" ht="57" x14ac:dyDescent="0.2">
      <c r="B90" s="109"/>
      <c r="C90" s="109"/>
      <c r="D90" s="109" t="s">
        <v>806</v>
      </c>
      <c r="E90" s="109" t="s">
        <v>837</v>
      </c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</row>
    <row r="91" spans="2:24" ht="57" x14ac:dyDescent="0.2">
      <c r="B91" s="109"/>
      <c r="C91" s="109"/>
      <c r="D91" s="109" t="s">
        <v>807</v>
      </c>
      <c r="E91" s="109" t="s">
        <v>838</v>
      </c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</row>
    <row r="92" spans="2:24" ht="57" x14ac:dyDescent="0.2">
      <c r="B92" s="109"/>
      <c r="C92" s="109"/>
      <c r="D92" s="109" t="s">
        <v>808</v>
      </c>
      <c r="E92" s="109" t="s">
        <v>839</v>
      </c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</row>
    <row r="93" spans="2:24" ht="57" x14ac:dyDescent="0.2">
      <c r="B93" s="109"/>
      <c r="C93" s="109"/>
      <c r="D93" s="109" t="s">
        <v>809</v>
      </c>
      <c r="E93" s="109" t="s">
        <v>840</v>
      </c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</row>
    <row r="94" spans="2:24" ht="57" x14ac:dyDescent="0.2">
      <c r="B94" s="109"/>
      <c r="C94" s="109"/>
      <c r="D94" s="109"/>
      <c r="E94" s="109" t="s">
        <v>841</v>
      </c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</row>
    <row r="95" spans="2:24" ht="57" x14ac:dyDescent="0.2">
      <c r="B95" s="109"/>
      <c r="C95" s="109"/>
      <c r="D95" s="109"/>
      <c r="E95" s="109" t="s">
        <v>842</v>
      </c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</row>
    <row r="96" spans="2:24" ht="57" x14ac:dyDescent="0.2">
      <c r="C96" s="109"/>
      <c r="D96" s="109"/>
      <c r="E96" s="109" t="s">
        <v>843</v>
      </c>
      <c r="F96" s="109"/>
      <c r="G96" s="109"/>
      <c r="H96" s="109"/>
      <c r="I96" s="109"/>
      <c r="J96" s="109"/>
      <c r="K96" s="109"/>
    </row>
    <row r="97" spans="5:5" ht="57" x14ac:dyDescent="0.2">
      <c r="E97" s="109" t="s">
        <v>844</v>
      </c>
    </row>
    <row r="98" spans="5:5" ht="57" x14ac:dyDescent="0.2">
      <c r="E98" s="109" t="s">
        <v>845</v>
      </c>
    </row>
    <row r="99" spans="5:5" ht="57" x14ac:dyDescent="0.2">
      <c r="E99" s="109" t="s">
        <v>846</v>
      </c>
    </row>
    <row r="100" spans="5:5" ht="57" x14ac:dyDescent="0.2">
      <c r="E100" s="109" t="s">
        <v>847</v>
      </c>
    </row>
    <row r="101" spans="5:5" ht="57" x14ac:dyDescent="0.2">
      <c r="E101" s="109" t="s">
        <v>848</v>
      </c>
    </row>
    <row r="102" spans="5:5" ht="57" x14ac:dyDescent="0.2">
      <c r="E102" s="109" t="s">
        <v>849</v>
      </c>
    </row>
    <row r="103" spans="5:5" ht="57" x14ac:dyDescent="0.2">
      <c r="E103" s="109" t="s">
        <v>850</v>
      </c>
    </row>
    <row r="104" spans="5:5" ht="57" x14ac:dyDescent="0.2">
      <c r="E104" s="109" t="s">
        <v>851</v>
      </c>
    </row>
    <row r="105" spans="5:5" ht="57" x14ac:dyDescent="0.2">
      <c r="E105" s="109" t="s">
        <v>852</v>
      </c>
    </row>
    <row r="106" spans="5:5" ht="57" x14ac:dyDescent="0.2">
      <c r="E106" s="109" t="s">
        <v>853</v>
      </c>
    </row>
    <row r="107" spans="5:5" ht="57" x14ac:dyDescent="0.2">
      <c r="E107" s="109" t="s">
        <v>854</v>
      </c>
    </row>
    <row r="108" spans="5:5" ht="57" x14ac:dyDescent="0.2">
      <c r="E108" s="109" t="s">
        <v>855</v>
      </c>
    </row>
    <row r="109" spans="5:5" ht="57" x14ac:dyDescent="0.2">
      <c r="E109" s="109" t="s">
        <v>856</v>
      </c>
    </row>
    <row r="110" spans="5:5" ht="57" x14ac:dyDescent="0.2">
      <c r="E110" s="109" t="s">
        <v>857</v>
      </c>
    </row>
    <row r="111" spans="5:5" ht="57" x14ac:dyDescent="0.2">
      <c r="E111" s="109" t="s">
        <v>858</v>
      </c>
    </row>
    <row r="112" spans="5:5" ht="57" x14ac:dyDescent="0.2">
      <c r="E112" s="109" t="s">
        <v>859</v>
      </c>
    </row>
    <row r="113" spans="5:5" ht="57" x14ac:dyDescent="0.2">
      <c r="E113" s="109" t="s">
        <v>860</v>
      </c>
    </row>
    <row r="114" spans="5:5" ht="57" x14ac:dyDescent="0.2">
      <c r="E114" s="109" t="s">
        <v>861</v>
      </c>
    </row>
    <row r="115" spans="5:5" ht="57" x14ac:dyDescent="0.2">
      <c r="E115" s="109" t="s">
        <v>862</v>
      </c>
    </row>
    <row r="116" spans="5:5" ht="57" x14ac:dyDescent="0.2">
      <c r="E116" s="109" t="s">
        <v>863</v>
      </c>
    </row>
    <row r="117" spans="5:5" ht="57" x14ac:dyDescent="0.2">
      <c r="E117" s="109" t="s">
        <v>864</v>
      </c>
    </row>
    <row r="118" spans="5:5" ht="57" x14ac:dyDescent="0.2">
      <c r="E118" s="109" t="s">
        <v>865</v>
      </c>
    </row>
    <row r="119" spans="5:5" ht="57" x14ac:dyDescent="0.2">
      <c r="E119" s="109" t="s">
        <v>866</v>
      </c>
    </row>
    <row r="120" spans="5:5" ht="57" x14ac:dyDescent="0.2">
      <c r="E120" s="109" t="s">
        <v>867</v>
      </c>
    </row>
    <row r="121" spans="5:5" ht="57" x14ac:dyDescent="0.2">
      <c r="E121" s="109" t="s">
        <v>868</v>
      </c>
    </row>
    <row r="122" spans="5:5" ht="57" x14ac:dyDescent="0.2">
      <c r="E122" s="109" t="s">
        <v>869</v>
      </c>
    </row>
    <row r="123" spans="5:5" ht="57" x14ac:dyDescent="0.2">
      <c r="E123" s="109" t="s">
        <v>870</v>
      </c>
    </row>
    <row r="124" spans="5:5" ht="57" x14ac:dyDescent="0.2">
      <c r="E124" s="109" t="s">
        <v>871</v>
      </c>
    </row>
    <row r="125" spans="5:5" ht="57" x14ac:dyDescent="0.2">
      <c r="E125" s="109" t="s">
        <v>872</v>
      </c>
    </row>
    <row r="126" spans="5:5" ht="57" x14ac:dyDescent="0.2">
      <c r="E126" s="109" t="s">
        <v>873</v>
      </c>
    </row>
    <row r="127" spans="5:5" ht="57" x14ac:dyDescent="0.2">
      <c r="E127" s="109" t="s">
        <v>874</v>
      </c>
    </row>
    <row r="128" spans="5:5" ht="57" x14ac:dyDescent="0.2">
      <c r="E128" s="109" t="s">
        <v>875</v>
      </c>
    </row>
    <row r="129" spans="2:5" ht="57" x14ac:dyDescent="0.2">
      <c r="E129" s="109" t="s">
        <v>876</v>
      </c>
    </row>
    <row r="130" spans="2:5" ht="57" x14ac:dyDescent="0.2">
      <c r="E130" s="109" t="s">
        <v>877</v>
      </c>
    </row>
    <row r="131" spans="2:5" ht="57" x14ac:dyDescent="0.2">
      <c r="E131" s="109" t="s">
        <v>878</v>
      </c>
    </row>
    <row r="132" spans="2:5" ht="57" x14ac:dyDescent="0.2">
      <c r="E132" s="109" t="s">
        <v>879</v>
      </c>
    </row>
    <row r="133" spans="2:5" ht="57" x14ac:dyDescent="0.2">
      <c r="B133" s="108" t="s">
        <v>952</v>
      </c>
      <c r="E133" s="109" t="s">
        <v>880</v>
      </c>
    </row>
    <row r="134" spans="2:5" ht="57" x14ac:dyDescent="0.2">
      <c r="B134" s="148" t="s">
        <v>953</v>
      </c>
      <c r="E134" s="109" t="s">
        <v>881</v>
      </c>
    </row>
    <row r="135" spans="2:5" ht="57" x14ac:dyDescent="0.2">
      <c r="B135" s="148" t="s">
        <v>954</v>
      </c>
      <c r="E135" s="109" t="s">
        <v>882</v>
      </c>
    </row>
    <row r="136" spans="2:5" ht="57" x14ac:dyDescent="0.2">
      <c r="B136" s="148" t="s">
        <v>955</v>
      </c>
      <c r="E136" s="109" t="s">
        <v>883</v>
      </c>
    </row>
    <row r="137" spans="2:5" ht="57" x14ac:dyDescent="0.2">
      <c r="B137" s="148" t="s">
        <v>956</v>
      </c>
      <c r="E137" s="109" t="s">
        <v>884</v>
      </c>
    </row>
    <row r="138" spans="2:5" ht="57" x14ac:dyDescent="0.2">
      <c r="B138" s="148" t="s">
        <v>957</v>
      </c>
      <c r="E138" s="109" t="s">
        <v>885</v>
      </c>
    </row>
    <row r="139" spans="2:5" ht="57" x14ac:dyDescent="0.2">
      <c r="B139" s="148" t="s">
        <v>958</v>
      </c>
      <c r="E139" s="109" t="s">
        <v>886</v>
      </c>
    </row>
    <row r="140" spans="2:5" ht="57" x14ac:dyDescent="0.2">
      <c r="B140" s="148" t="s">
        <v>959</v>
      </c>
      <c r="E140" s="109" t="s">
        <v>887</v>
      </c>
    </row>
    <row r="141" spans="2:5" ht="57" x14ac:dyDescent="0.2">
      <c r="E141" s="109" t="s">
        <v>888</v>
      </c>
    </row>
    <row r="142" spans="2:5" ht="57" x14ac:dyDescent="0.2">
      <c r="E142" s="109" t="s">
        <v>889</v>
      </c>
    </row>
    <row r="143" spans="2:5" ht="57" x14ac:dyDescent="0.2">
      <c r="E143" s="109" t="s">
        <v>890</v>
      </c>
    </row>
    <row r="144" spans="2:5" ht="57" x14ac:dyDescent="0.2">
      <c r="E144" s="109" t="s">
        <v>891</v>
      </c>
    </row>
    <row r="145" spans="5:5" ht="57" x14ac:dyDescent="0.2">
      <c r="E145" s="109" t="s">
        <v>892</v>
      </c>
    </row>
    <row r="146" spans="5:5" ht="57" x14ac:dyDescent="0.2">
      <c r="E146" s="109" t="s">
        <v>893</v>
      </c>
    </row>
    <row r="147" spans="5:5" ht="57" x14ac:dyDescent="0.2">
      <c r="E147" s="109" t="s">
        <v>894</v>
      </c>
    </row>
    <row r="148" spans="5:5" ht="57" x14ac:dyDescent="0.2">
      <c r="E148" s="109" t="s">
        <v>895</v>
      </c>
    </row>
    <row r="149" spans="5:5" ht="57" x14ac:dyDescent="0.2">
      <c r="E149" s="109" t="s">
        <v>896</v>
      </c>
    </row>
    <row r="150" spans="5:5" ht="57" x14ac:dyDescent="0.2">
      <c r="E150" s="109" t="s">
        <v>897</v>
      </c>
    </row>
    <row r="151" spans="5:5" ht="57" x14ac:dyDescent="0.2">
      <c r="E151" s="109" t="s">
        <v>898</v>
      </c>
    </row>
    <row r="152" spans="5:5" ht="57" x14ac:dyDescent="0.2">
      <c r="E152" s="109" t="s">
        <v>899</v>
      </c>
    </row>
    <row r="153" spans="5:5" ht="57" x14ac:dyDescent="0.2">
      <c r="E153" s="109" t="s">
        <v>900</v>
      </c>
    </row>
  </sheetData>
  <mergeCells count="6">
    <mergeCell ref="G43:H43"/>
    <mergeCell ref="D43:F43"/>
    <mergeCell ref="E60:E61"/>
    <mergeCell ref="E58:E59"/>
    <mergeCell ref="E56:E57"/>
    <mergeCell ref="E54:E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1000</vt:lpstr>
      <vt:lpstr>BVR2</vt:lpstr>
      <vt:lpstr>BVR_pg_1</vt:lpstr>
      <vt:lpstr>BVR_pg_2</vt:lpstr>
      <vt:lpstr>BVR_pg_3</vt:lpstr>
      <vt:lpstr>DROPDOWN LIST</vt:lpstr>
      <vt:lpstr>BVR_pg_1!Print_Area</vt:lpstr>
      <vt:lpstr>BVR_pg_2!Print_Area</vt:lpstr>
      <vt:lpstr>BVR_pg_3!Print_Area</vt:lpstr>
      <vt:lpstr>'BVR2'!Print_Area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comprehensive credit</dc:creator>
  <cp:lastModifiedBy>Dodong Pogi</cp:lastModifiedBy>
  <cp:lastPrinted>2018-02-26T06:31:23Z</cp:lastPrinted>
  <dcterms:created xsi:type="dcterms:W3CDTF">2015-07-20T08:27:36Z</dcterms:created>
  <dcterms:modified xsi:type="dcterms:W3CDTF">2020-02-21T02:27:50Z</dcterms:modified>
</cp:coreProperties>
</file>