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1295" windowHeight="4755" activeTab="1"/>
  </bookViews>
  <sheets>
    <sheet name="PDRNTEMP" sheetId="3" r:id="rId1"/>
    <sheet name="PDRN" sheetId="1" r:id="rId2"/>
    <sheet name="PICTURE" sheetId="2" r:id="rId3"/>
    <sheet name="DROPDOWN LIST" sheetId="5" state="hidden" r:id="rId4"/>
  </sheets>
  <definedNames>
    <definedName name="_xlnm.Print_Area" localSheetId="1">PDRN!$A$1:$AI$107</definedName>
    <definedName name="_xlnm.Print_Area" localSheetId="0">PDRNTEMP!$A$1:$F$106</definedName>
  </definedNames>
  <calcPr calcId="144525"/>
</workbook>
</file>

<file path=xl/calcChain.xml><?xml version="1.0" encoding="utf-8"?>
<calcChain xmlns="http://schemas.openxmlformats.org/spreadsheetml/2006/main">
  <c r="P102" i="1" l="1"/>
  <c r="P101" i="1"/>
  <c r="B102" i="1"/>
  <c r="B101" i="1"/>
  <c r="C26" i="1" l="1"/>
  <c r="B96" i="1" l="1"/>
  <c r="P59" i="1" l="1"/>
  <c r="K55" i="1" l="1"/>
  <c r="N55" i="1"/>
  <c r="W106" i="1"/>
  <c r="R107" i="1"/>
  <c r="R106" i="1"/>
  <c r="L107" i="1"/>
  <c r="L106" i="1"/>
  <c r="F105" i="1"/>
  <c r="T104" i="1"/>
  <c r="F104" i="1"/>
  <c r="P100" i="1"/>
  <c r="P99" i="1"/>
  <c r="P98" i="1"/>
  <c r="B100" i="1"/>
  <c r="B99" i="1"/>
  <c r="B98" i="1"/>
  <c r="W93" i="1"/>
  <c r="M93" i="1"/>
  <c r="I87" i="1"/>
  <c r="AB91" i="1"/>
  <c r="V91" i="1"/>
  <c r="P91" i="1"/>
  <c r="K91" i="1"/>
  <c r="M84" i="1"/>
  <c r="W89" i="1"/>
  <c r="W88" i="1"/>
  <c r="W87" i="1"/>
  <c r="P89" i="1"/>
  <c r="P88" i="1"/>
  <c r="P87" i="1"/>
  <c r="I89" i="1"/>
  <c r="I88" i="1"/>
  <c r="I63" i="1"/>
  <c r="AB84" i="1"/>
  <c r="V84" i="1"/>
  <c r="Q84" i="1"/>
  <c r="M81" i="1"/>
  <c r="AB81" i="1"/>
  <c r="V81" i="1"/>
  <c r="Q81" i="1"/>
  <c r="AB78" i="1"/>
  <c r="V78" i="1"/>
  <c r="Q78" i="1"/>
  <c r="M78" i="1"/>
  <c r="M73" i="1"/>
  <c r="AF75" i="1"/>
  <c r="X61" i="1"/>
  <c r="V75" i="1"/>
  <c r="Q75" i="1"/>
  <c r="M75" i="1"/>
  <c r="AB73" i="1"/>
  <c r="V73" i="1"/>
  <c r="Q73" i="1"/>
  <c r="M70" i="1"/>
  <c r="AB70" i="1"/>
  <c r="V70" i="1"/>
  <c r="Q70" i="1"/>
  <c r="AB67" i="1"/>
  <c r="AB65" i="1"/>
  <c r="V67" i="1"/>
  <c r="V65" i="1"/>
  <c r="Q67" i="1"/>
  <c r="Q65" i="1"/>
  <c r="M67" i="1"/>
  <c r="M65" i="1"/>
  <c r="J59" i="1"/>
  <c r="AA63" i="1"/>
  <c r="AA62" i="1"/>
  <c r="I62" i="1"/>
  <c r="AE55" i="1"/>
  <c r="T59" i="1"/>
  <c r="R27" i="1"/>
  <c r="M59" i="1"/>
  <c r="O27" i="1"/>
  <c r="AB55" i="1"/>
  <c r="V55" i="1"/>
  <c r="Q55" i="1"/>
  <c r="AB51" i="1"/>
  <c r="AB48" i="1"/>
  <c r="AB45" i="1"/>
  <c r="V51" i="1"/>
  <c r="V48" i="1"/>
  <c r="V45" i="1"/>
  <c r="Q51" i="1"/>
  <c r="M51" i="1"/>
  <c r="Q48" i="1"/>
  <c r="Q45" i="1"/>
  <c r="M48" i="1"/>
  <c r="M45" i="1"/>
  <c r="M40" i="1"/>
  <c r="I57" i="1"/>
  <c r="C27" i="1"/>
  <c r="AB40" i="1"/>
  <c r="V40" i="1"/>
  <c r="Q40" i="1"/>
  <c r="AB36" i="1"/>
  <c r="V36" i="1"/>
  <c r="Q36" i="1"/>
  <c r="M36" i="1"/>
  <c r="M30" i="1"/>
  <c r="AE32" i="1"/>
  <c r="R26" i="1"/>
  <c r="AB32" i="1"/>
  <c r="AB30" i="1"/>
  <c r="V32" i="1"/>
  <c r="V30" i="1"/>
  <c r="Q32" i="1"/>
  <c r="Q30" i="1"/>
  <c r="M32" i="1"/>
  <c r="J19" i="1"/>
  <c r="R25" i="1"/>
  <c r="R24" i="1"/>
  <c r="O26" i="1"/>
  <c r="O25" i="1"/>
  <c r="O24" i="1"/>
  <c r="C25" i="1"/>
  <c r="C24" i="1"/>
  <c r="AB21" i="1"/>
  <c r="I21" i="1"/>
  <c r="I17" i="1"/>
  <c r="AE19" i="1"/>
  <c r="Z19" i="1"/>
  <c r="T19" i="1"/>
  <c r="P19" i="1"/>
  <c r="M19" i="1"/>
  <c r="AB17" i="1" l="1"/>
  <c r="AB16" i="1"/>
  <c r="AB15" i="1"/>
  <c r="I16" i="1"/>
  <c r="I15" i="1"/>
  <c r="I14" i="1"/>
  <c r="I13" i="1"/>
  <c r="I12" i="1"/>
  <c r="I11" i="1"/>
  <c r="AB10" i="1"/>
  <c r="Y10" i="1"/>
  <c r="V10" i="1"/>
  <c r="M10" i="1"/>
  <c r="R10" i="1"/>
  <c r="I10" i="1"/>
  <c r="AB8" i="1"/>
  <c r="Y8" i="1"/>
  <c r="V8" i="1"/>
  <c r="R8" i="1"/>
  <c r="M8" i="1"/>
  <c r="I8" i="1"/>
  <c r="Z2" i="1"/>
  <c r="Z4" i="1"/>
  <c r="Z3" i="1"/>
</calcChain>
</file>

<file path=xl/sharedStrings.xml><?xml version="1.0" encoding="utf-8"?>
<sst xmlns="http://schemas.openxmlformats.org/spreadsheetml/2006/main" count="601" uniqueCount="553">
  <si>
    <t>PERSONAL DATA/RESIDENCE AND NEIGHBORHOOD CHECKING</t>
  </si>
  <si>
    <t>Age</t>
  </si>
  <si>
    <t>Nationality</t>
  </si>
  <si>
    <t>LENGTH OF STAY:</t>
  </si>
  <si>
    <t>School Last Attended/Occupation</t>
  </si>
  <si>
    <t>Remarks:</t>
  </si>
  <si>
    <t>MOVING VEHICLE</t>
  </si>
  <si>
    <t>YEAR/MODEL</t>
  </si>
  <si>
    <t xml:space="preserve">PLATE NO. </t>
  </si>
  <si>
    <r>
      <rPr>
        <b/>
        <sz val="9"/>
        <color indexed="8"/>
        <rFont val="Calibri"/>
        <family val="2"/>
      </rPr>
      <t>BORROWER:</t>
    </r>
    <r>
      <rPr>
        <sz val="11"/>
        <color theme="1"/>
        <rFont val="Calibri"/>
        <family val="2"/>
        <scheme val="minor"/>
      </rPr>
      <t xml:space="preserve">                                                              </t>
    </r>
  </si>
  <si>
    <t>Complete Names of Children</t>
  </si>
  <si>
    <t>mos.</t>
  </si>
  <si>
    <t xml:space="preserve">RESIDENCE  </t>
  </si>
  <si>
    <t>ACCESSIBLE FROM</t>
  </si>
  <si>
    <t>Nearest Corner</t>
  </si>
  <si>
    <t>Landmark</t>
  </si>
  <si>
    <t>APPROVED BY:</t>
  </si>
  <si>
    <t xml:space="preserve">REQUESTED BY: </t>
  </si>
  <si>
    <t>Last Name</t>
  </si>
  <si>
    <t>First Name</t>
  </si>
  <si>
    <t>Nickname</t>
  </si>
  <si>
    <t>Borrower</t>
  </si>
  <si>
    <t>Spouse</t>
  </si>
  <si>
    <t>EDUCATIONAL ATTAINMENT</t>
  </si>
  <si>
    <t>STANDARD OF INCOME</t>
  </si>
  <si>
    <t>REPUTATION</t>
  </si>
  <si>
    <t xml:space="preserve">SOURCE OF INCOME </t>
  </si>
  <si>
    <t>TELEPHONE NUMBER</t>
  </si>
  <si>
    <t>USED FOR FREE BECAUSE</t>
  </si>
  <si>
    <t>Mo. Amortization</t>
  </si>
  <si>
    <t>Mo. Rental</t>
  </si>
  <si>
    <t>PAYMENT EXPERIENCE</t>
  </si>
  <si>
    <t>LANDLORD</t>
  </si>
  <si>
    <t>MORTGAGE W/</t>
  </si>
  <si>
    <t>Informant:</t>
  </si>
  <si>
    <t xml:space="preserve">DATE REQUESTED: </t>
  </si>
  <si>
    <t xml:space="preserve">DATE SUBMITTED: </t>
  </si>
  <si>
    <t>CREDIT INVESTIGATION REPORT</t>
  </si>
  <si>
    <t>Middle Name</t>
  </si>
  <si>
    <t>SPOUSE</t>
  </si>
  <si>
    <t>RELATIONSHIP TO SUBJECT</t>
  </si>
  <si>
    <t>HOUSE COLOR:</t>
  </si>
  <si>
    <t>GATE:</t>
  </si>
  <si>
    <t>FENCE:</t>
  </si>
  <si>
    <t>LOT AREA:</t>
  </si>
  <si>
    <t>FLOOR AREA:</t>
  </si>
  <si>
    <t xml:space="preserve">CI NAME: </t>
  </si>
  <si>
    <t>Single</t>
  </si>
  <si>
    <t>Married</t>
  </si>
  <si>
    <t>Separated</t>
  </si>
  <si>
    <t>Legally Separated</t>
  </si>
  <si>
    <t>Common Law</t>
  </si>
  <si>
    <t>Widower</t>
  </si>
  <si>
    <t>NEIGHBORHOOD TYPE</t>
  </si>
  <si>
    <t>VICINITY</t>
  </si>
  <si>
    <t>TYPE</t>
  </si>
  <si>
    <t>AGE</t>
  </si>
  <si>
    <t>MAKE</t>
  </si>
  <si>
    <t>LIVING CONDITION</t>
  </si>
  <si>
    <t>GEN. APPEARANCE</t>
  </si>
  <si>
    <t>FURNISHING</t>
  </si>
  <si>
    <t>PRESENT ADDRESS</t>
  </si>
  <si>
    <t>PREVIOUS ADDRESS</t>
  </si>
  <si>
    <t>PROVINCIAL ADDRESS</t>
  </si>
  <si>
    <r>
      <rPr>
        <b/>
        <sz val="9"/>
        <color indexed="8"/>
        <rFont val="Calibri"/>
        <family val="2"/>
      </rPr>
      <t>CIVIL STATUS</t>
    </r>
    <r>
      <rPr>
        <sz val="8"/>
        <color indexed="8"/>
        <rFont val="Calibri"/>
        <family val="2"/>
      </rPr>
      <t xml:space="preserve">          </t>
    </r>
  </si>
  <si>
    <t>NO. OF DEPENDENTS:</t>
  </si>
  <si>
    <t>Residential</t>
  </si>
  <si>
    <t>Commercial</t>
  </si>
  <si>
    <t>Industrial</t>
  </si>
  <si>
    <t>Mixed</t>
  </si>
  <si>
    <t>Government Project</t>
  </si>
  <si>
    <t>Slum Area</t>
  </si>
  <si>
    <t>Others:</t>
  </si>
  <si>
    <t>High</t>
  </si>
  <si>
    <t>Middle</t>
  </si>
  <si>
    <t>Low</t>
  </si>
  <si>
    <t>Accessible</t>
  </si>
  <si>
    <t>Not Accessible</t>
  </si>
  <si>
    <t>Notorious</t>
  </si>
  <si>
    <t>Peaceful</t>
  </si>
  <si>
    <t>Good</t>
  </si>
  <si>
    <t>Well Known</t>
  </si>
  <si>
    <t>Thrifty</t>
  </si>
  <si>
    <t>Rich/Extravagant</t>
  </si>
  <si>
    <t>Bad</t>
  </si>
  <si>
    <t>Unknown</t>
  </si>
  <si>
    <t>Drunkard</t>
  </si>
  <si>
    <t>Frequent by Collectors</t>
  </si>
  <si>
    <t>Adulterous</t>
  </si>
  <si>
    <t>Gambler</t>
  </si>
  <si>
    <t>Heavily Indepted</t>
  </si>
  <si>
    <t>Owned</t>
  </si>
  <si>
    <t>Rented</t>
  </si>
  <si>
    <t>Used for Free</t>
  </si>
  <si>
    <t>Living w/ Parents</t>
  </si>
  <si>
    <t>Others</t>
  </si>
  <si>
    <t>Prompt</t>
  </si>
  <si>
    <t>Slow</t>
  </si>
  <si>
    <t>Delayerd Payer for</t>
  </si>
  <si>
    <t>Class Subd.</t>
  </si>
  <si>
    <t>Bungalow</t>
  </si>
  <si>
    <t>Condominium</t>
  </si>
  <si>
    <t>Two-Storey</t>
  </si>
  <si>
    <t>Shanty</t>
  </si>
  <si>
    <t>Mansion</t>
  </si>
  <si>
    <t>Apartment</t>
  </si>
  <si>
    <t>Tenement</t>
  </si>
  <si>
    <t>Old</t>
  </si>
  <si>
    <t>New</t>
  </si>
  <si>
    <t>1 to 10 Years Old</t>
  </si>
  <si>
    <t>More than 10 Years Old</t>
  </si>
  <si>
    <t>Concrete</t>
  </si>
  <si>
    <t>Semi Concrete</t>
  </si>
  <si>
    <t>Wood</t>
  </si>
  <si>
    <t>Fenced</t>
  </si>
  <si>
    <t>Painted</t>
  </si>
  <si>
    <t>Unpainted</t>
  </si>
  <si>
    <t>Bedroom</t>
  </si>
  <si>
    <t>N E I G H B O R H O O D</t>
  </si>
  <si>
    <t>R          E          S          I          D          E          N          C          E</t>
  </si>
  <si>
    <t>Excellent</t>
  </si>
  <si>
    <t>Fair</t>
  </si>
  <si>
    <t>Poor</t>
  </si>
  <si>
    <t>Luxurious</t>
  </si>
  <si>
    <t>Full</t>
  </si>
  <si>
    <t>Basic</t>
  </si>
  <si>
    <t>Bare</t>
  </si>
  <si>
    <t>Private Vehicle</t>
  </si>
  <si>
    <t>Buses / Jeepneys</t>
  </si>
  <si>
    <t>Tricycle</t>
  </si>
  <si>
    <t>Inaccesible</t>
  </si>
  <si>
    <t>REMARKS</t>
  </si>
  <si>
    <t xml:space="preserve">PREPARED BY:  </t>
  </si>
  <si>
    <t>DEPENDENT/S</t>
  </si>
  <si>
    <t>LABEL||pt=A:1||val=PDRN REPORT</t>
  </si>
  <si>
    <t>LABEL||pt=A:2||val=REQUESTED BY</t>
  </si>
  <si>
    <t>LABEL||pt=A:3||val=DATE REQUESTED</t>
  </si>
  <si>
    <t>LABEL||pt=A:4||val=DATE SUBMITTED</t>
  </si>
  <si>
    <t>LABEL||pt=A:5||val=BORROWER INFORMATION</t>
  </si>
  <si>
    <t>LABEL||pt=A:6||val=LAST</t>
  </si>
  <si>
    <t>LABEL||pt=A:7||val=FIRST</t>
  </si>
  <si>
    <t>LABEL||pt=A:8||val=MIDDLE</t>
  </si>
  <si>
    <t>LABEL||pt=A:9||val=NICKNAME</t>
  </si>
  <si>
    <t>LABEL||pt=A:10||val=NATIONALITY</t>
  </si>
  <si>
    <t>LABEL||pt=A:11||val=EDUCATIONAL ATTAINMENT</t>
  </si>
  <si>
    <t>LABEL||pt=A:12||val=SOURCE OF INCOME</t>
  </si>
  <si>
    <t>LABEL||pt=A:13||val=CIVIL STATUS</t>
  </si>
  <si>
    <t>LABEL||pt=A:15||val=LAST</t>
  </si>
  <si>
    <t>LABEL||pt=A:14||val=SPOUSE INFORMATION</t>
  </si>
  <si>
    <t>LABEL||pt=A:16||val=FIRST</t>
  </si>
  <si>
    <t>LABEL||pt=A:17||val=MIDDLE</t>
  </si>
  <si>
    <t>LABEL||pt=A:18||val=NICKNAME</t>
  </si>
  <si>
    <t>LABEL||pt=A:19||val=NATIONALITY</t>
  </si>
  <si>
    <t>LABEL||pt=A:20||val=EDUCATIONAL ATTAINMENT</t>
  </si>
  <si>
    <t>LABEL||pt=A:21||val=SOURCE OF INCOME</t>
  </si>
  <si>
    <t>LABEL||pt=D:18||val=AGE</t>
  </si>
  <si>
    <t>LABEL||pt=A:22||val=CONTACT INFORMATION</t>
  </si>
  <si>
    <t>LABEL||pt=A:23||val=TELEPHONE #</t>
  </si>
  <si>
    <t>LABEL||pt=A:24||val=ADDRESSES</t>
  </si>
  <si>
    <t>LABEL||pt=A:25||val=PRESENT ADDRESS</t>
  </si>
  <si>
    <t>LABEL||pt=A:27||val=LENGTH OF STAY</t>
  </si>
  <si>
    <t>LABEL||pt=A:28||val=PREVIOUS ADDRESS</t>
  </si>
  <si>
    <t>LABEL||pt=A:30||val=LENGTH OF STAY</t>
  </si>
  <si>
    <t>LABEL||pt=A:31||val=PROVINCIAL ADDRESS</t>
  </si>
  <si>
    <t>LABEL||pt=A:33||val=LENGTH OF STAY</t>
  </si>
  <si>
    <t>LABEL||pt=A:34||val=DEPENDENTS</t>
  </si>
  <si>
    <t>LABEL||pt=A:35||val=NO. OF DEPENDENTS</t>
  </si>
  <si>
    <t>LABEL||pt=A:36||val=NAME OF DEPENDENT</t>
  </si>
  <si>
    <t>LABEL||pt=A:37||val=SCHOOL/EMPLOYMENT</t>
  </si>
  <si>
    <t>LABEL||pt=A:38||val=NAME OF DEPENDENT</t>
  </si>
  <si>
    <t>LABEL||pt=A:39||val=SCHOOL/EMPLOYMENT</t>
  </si>
  <si>
    <t>LABEL||pt=A:40||val=NAME OF DEPENDENT</t>
  </si>
  <si>
    <t>LABEL||pt=A:41||val=SCHOOL/EMPLOYMENT</t>
  </si>
  <si>
    <t>LABEL||pt=A:42||val=NAME OF DEPENDENT</t>
  </si>
  <si>
    <t>LABEL||pt=A:43||val=SCHOOL/EMPLOYMENT</t>
  </si>
  <si>
    <t>LABEL||pt=E:37||val=AGE</t>
  </si>
  <si>
    <t>LABEL||pt=E:39||val=AGE</t>
  </si>
  <si>
    <t>LABEL||pt=E:41||val=AGE</t>
  </si>
  <si>
    <t>LABEL||pt=E:43||val=AGE</t>
  </si>
  <si>
    <t>LABEL||pt=E:45||val=IF OTHERS, INDICATE HERE -&gt;</t>
  </si>
  <si>
    <t>LABEL||pt=A:45||val=NEIGHBORHOOD TYPE</t>
  </si>
  <si>
    <t>LABEL||pt=A:44||val=NEIGHBORHOOD</t>
  </si>
  <si>
    <t>LABEL||pt=A:46||val=INCOME LEVEL</t>
  </si>
  <si>
    <t>LABEL||pt=A:47||val=VICINITY</t>
  </si>
  <si>
    <t>LABEL||pt=A:48||val=REPUTATION OF APPLICANT</t>
  </si>
  <si>
    <t>LABEL||pt=A:51||val=RESIDENCE</t>
  </si>
  <si>
    <t>LABEL||pt=A:52||val=OWNERSHIP</t>
  </si>
  <si>
    <t>LABEL||pt=A:53||val=USED FOR FREE BECAUSE</t>
  </si>
  <si>
    <t>LABEL||pt=A:54||val=PAYMENT EXPERIENCE</t>
  </si>
  <si>
    <t>LABEL||pt=A:55||val=REMARKS</t>
  </si>
  <si>
    <t>LABEL||pt=A:57||val=MORTGAGED TO</t>
  </si>
  <si>
    <t>LABEL||pt=A:58||val=MONTHLY AMORT.</t>
  </si>
  <si>
    <t>LABEL||pt=A:59||val=NAME OF LANDLORD</t>
  </si>
  <si>
    <t>LABEL||pt=A:60||val=ESTIMATED LOT AREA</t>
  </si>
  <si>
    <t>LABEL||pt=A:61||val=ESTIMATED FLOOR AREA</t>
  </si>
  <si>
    <t>LABEL||pt=A:62||val=TYPE OF HOUSE</t>
  </si>
  <si>
    <t>LABEL||pt=A:63||val=AGE</t>
  </si>
  <si>
    <t>LABEL||pt=A:64||val=MAKE</t>
  </si>
  <si>
    <t>LABEL||pt=A:66||val=LIVING CONDITION</t>
  </si>
  <si>
    <t>LABEL||pt=A:67||val=GENERAL APPEARANCE</t>
  </si>
  <si>
    <t>LABEL||pt=A:68||val=HOUSE COLOR</t>
  </si>
  <si>
    <t>LABEL||pt=A:69||val=FURNISHING</t>
  </si>
  <si>
    <t>LABEL||pt=A:70||val=MOVING VEHICLE</t>
  </si>
  <si>
    <t>LABEL||pt=A:71||val=MAKE YEAR/MODEL</t>
  </si>
  <si>
    <t>LABEL||pt=A:72||val=REMARKS</t>
  </si>
  <si>
    <t>LABEL||pt=A:||val=MAKE YEAR/MODEL</t>
  </si>
  <si>
    <t>LABEL||pt=A:74||val=REMARKS</t>
  </si>
  <si>
    <t>LABEL||pt=A:75||val=MAKE YEAR/MODEL</t>
  </si>
  <si>
    <t>LABEL||pt=A:76||val=REMARKS</t>
  </si>
  <si>
    <t>LABEL||pt=A:77||val=ACCESSIBILITY</t>
  </si>
  <si>
    <t>LABEL||pt=A:78||val=NEAREST CORNER</t>
  </si>
  <si>
    <t>LABEL||pt=A:79||val=NEAREST LANDMARK</t>
  </si>
  <si>
    <t>LABEL||pt=A:80||val=REMARKS</t>
  </si>
  <si>
    <t>LABEL||pt=A:88||val=NAME OF INFORMANT</t>
  </si>
  <si>
    <t>LABEL||pt=A:89||val=RELATION TO SUBJECT</t>
  </si>
  <si>
    <t>LABEL||pt=A:91||val=NAME OF INFORMANT</t>
  </si>
  <si>
    <t>LABEL||pt=A:92||val=RELATION TO SUBJECT</t>
  </si>
  <si>
    <t>LABEL||pt=A:94||val=NAME OF INFORMANT</t>
  </si>
  <si>
    <t>LABEL||pt=A:95||val=RELATION TO SUBJECT</t>
  </si>
  <si>
    <t>LABEL||pt=A:97||val=NAME OF INFORMANT</t>
  </si>
  <si>
    <t>LABEL||pt=A:98||val=RELATION TO SUBJECT</t>
  </si>
  <si>
    <t>LABEL||pt=A:100||val=NAME OF INFORMANT</t>
  </si>
  <si>
    <t>LABEL||pt=A:101||val=RELATION TO SUBJECT</t>
  </si>
  <si>
    <t>LABEL||pt=A:103||val=FENCED STYLE</t>
  </si>
  <si>
    <t>LABEL||pt=A:104||val=PREPARED BY</t>
  </si>
  <si>
    <t>LABEL||pt=A:105||val=APPROVED BY</t>
  </si>
  <si>
    <t>LABEL||pt=A:106||val=FCI NAME</t>
  </si>
  <si>
    <t>LABEL||pt=D:9||val=AGE</t>
  </si>
  <si>
    <t>LABEL||pt=D:52||val=IF OTHERS:</t>
  </si>
  <si>
    <t>LABEL||pt=E:54||val=MONTH/S</t>
  </si>
  <si>
    <t>LABEL||pt=E:59||val=RENTAL</t>
  </si>
  <si>
    <t>LABEL||pt=D:60||val=SQM</t>
  </si>
  <si>
    <t>LABEL||pt=E:61||val=SQM</t>
  </si>
  <si>
    <t>LABEL||pt=E:62||val=IF OTHERS:</t>
  </si>
  <si>
    <t>LABEL||pt=D:65||val=BEDROOM</t>
  </si>
  <si>
    <t>LABEL||pt=E:68||val=GATE</t>
  </si>
  <si>
    <t>LABEL||pt=E:71||val=PLATE #</t>
  </si>
  <si>
    <t>LABEL||pt=E:73||val=PLATE #</t>
  </si>
  <si>
    <t>LABEL||pt=E:75||val=PLATE #</t>
  </si>
  <si>
    <t>BLANK||pt=F:77||val=</t>
  </si>
  <si>
    <t>BLANK||pt=F:78||val=</t>
  </si>
  <si>
    <t>BLANK||pt=F:79||val=</t>
  </si>
  <si>
    <t>BLANK||pt=E:69||val=</t>
  </si>
  <si>
    <t>BLANK||pt=F:64||val=</t>
  </si>
  <si>
    <t>BLANK||pt=F:66||val=</t>
  </si>
  <si>
    <t>BLANK||pt=F:67||val=</t>
  </si>
  <si>
    <t>BLANK||pt=F:61||val=</t>
  </si>
  <si>
    <t>BLANK||pt=E:60||val=</t>
  </si>
  <si>
    <t>BLANK||pt=F:48||val=</t>
  </si>
  <si>
    <t>BLANK||pt=F:49||val=</t>
  </si>
  <si>
    <t>BLANK||pt=F:50||val=</t>
  </si>
  <si>
    <t>BLANK||pt=E:46||val=</t>
  </si>
  <si>
    <t>BLANK||pt=D:35||val=</t>
  </si>
  <si>
    <t>BLANK||pt=F:19||val=</t>
  </si>
  <si>
    <t>BLANK||pt=F:21||val=</t>
  </si>
  <si>
    <t>BLANK||pt=F:3||val=</t>
  </si>
  <si>
    <t>BLANK||pt=F:4||val=</t>
  </si>
  <si>
    <t>BLANK||pt=F:10||val=</t>
  </si>
  <si>
    <t>BLANK||pt=F:12||val=</t>
  </si>
  <si>
    <t>BLANK||pt=E:13||val=</t>
  </si>
  <si>
    <t>INPUT||pt=C:2||val=</t>
  </si>
  <si>
    <t>INPUT||pt=B:6||val=</t>
  </si>
  <si>
    <t>INPUT||pt=B:7||val=</t>
  </si>
  <si>
    <t>INPUT||pt=B:8||val=</t>
  </si>
  <si>
    <t>INPUT||pt=B:9||val=</t>
  </si>
  <si>
    <t>INPUT||pt=E:9||val=</t>
  </si>
  <si>
    <t>INPUT||pt=C:10||val=</t>
  </si>
  <si>
    <t>INPUT||pt=D:11||val=</t>
  </si>
  <si>
    <t>INPUT||pt=C:12||val=</t>
  </si>
  <si>
    <t>INPUT||pt=B:15||val=</t>
  </si>
  <si>
    <t>INPUT||pt=B:16||val=</t>
  </si>
  <si>
    <t>INPUT||pt=B:17||val=</t>
  </si>
  <si>
    <t>INPUT||pt=B:18||val=</t>
  </si>
  <si>
    <t>INPUT||pt=E:18||val=</t>
  </si>
  <si>
    <t>INPUT||pt=C:19||val=</t>
  </si>
  <si>
    <t>INPUT||pt=D:20||val=</t>
  </si>
  <si>
    <t>INPUT||pt=C:21||val=</t>
  </si>
  <si>
    <t>INPUT||pt=C:23||val=</t>
  </si>
  <si>
    <t>INPUT||pt=C:25||val=</t>
  </si>
  <si>
    <t>INPUT||pt=C:27||val=</t>
  </si>
  <si>
    <t>INPUT||pt=C:28||val=</t>
  </si>
  <si>
    <t>INPUT||pt=C:30||val=</t>
  </si>
  <si>
    <t>INPUT||pt=C:31||val=</t>
  </si>
  <si>
    <t>INPUT||pt=C:33||val=</t>
  </si>
  <si>
    <t>INPUT||pt=C:35||val=</t>
  </si>
  <si>
    <t>INPUT||pt=C:36||val=</t>
  </si>
  <si>
    <t>INPUT||pt=C:37||val=</t>
  </si>
  <si>
    <t>INPUT||pt=F:37||val=</t>
  </si>
  <si>
    <t>INPUT||pt=C:38||val=</t>
  </si>
  <si>
    <t>INPUT||pt=F:39||val=</t>
  </si>
  <si>
    <t>INPUT||pt=C:39||val=</t>
  </si>
  <si>
    <t>INPUT||pt=C:40||val=</t>
  </si>
  <si>
    <t>INPUT||pt=C:41||val=</t>
  </si>
  <si>
    <t>INPUT||pt=F:41||val=</t>
  </si>
  <si>
    <t>INPUT||pt=C:42||val=</t>
  </si>
  <si>
    <t>INPUT||pt=F:43||val=</t>
  </si>
  <si>
    <t>INPUT||pt=C:43||val=</t>
  </si>
  <si>
    <t>INPUT||pt=F:45||val=</t>
  </si>
  <si>
    <t>INPUT||pt=E:52||val=</t>
  </si>
  <si>
    <t>INPUT||pt=D:53||val=</t>
  </si>
  <si>
    <t>INPUT||pt=F:54||val=</t>
  </si>
  <si>
    <t>INPUT||pt=A:56||val=</t>
  </si>
  <si>
    <t>INPUT||pt=C:57||val=</t>
  </si>
  <si>
    <t>INPUT||pt=C:58||val=</t>
  </si>
  <si>
    <t>INPUT||pt=C:59||val=</t>
  </si>
  <si>
    <t>INPUT||pt=F:59||val=</t>
  </si>
  <si>
    <t>INPUT||pt=C:60||val=</t>
  </si>
  <si>
    <t>INPUT||pt=D:61||val=</t>
  </si>
  <si>
    <t>INPUT||pt=F:62||val=</t>
  </si>
  <si>
    <t>BLANK||pt=C:63||val=</t>
  </si>
  <si>
    <t>INPUT||pt=C:68||val=</t>
  </si>
  <si>
    <t>INPUT||pt=F:68||val=</t>
  </si>
  <si>
    <t>INPUT||pt=C:71||val=</t>
  </si>
  <si>
    <t>INPUT||pt=F:71||val=</t>
  </si>
  <si>
    <t>INPUT||pt=B:72||val=</t>
  </si>
  <si>
    <t>INPUT||pt=C:73||val=</t>
  </si>
  <si>
    <t>INPUT||pt=F:73||val=</t>
  </si>
  <si>
    <t>INPUT||pt=B:74||val=</t>
  </si>
  <si>
    <t>INPUT||pt=C:75||val=</t>
  </si>
  <si>
    <t>INPUT||pt=F:75||val=</t>
  </si>
  <si>
    <t>INPUT||pt=B:76||val=</t>
  </si>
  <si>
    <t>INPUT||pt=C:78||val=</t>
  </si>
  <si>
    <t>INPUT||pt=C:79||val=</t>
  </si>
  <si>
    <t>INPUT||pt=A:81||val=</t>
  </si>
  <si>
    <t>INPUT||pt=C:88||val=</t>
  </si>
  <si>
    <t>INPUT||pt=C:89||val=</t>
  </si>
  <si>
    <t>INPUT||pt=C:92||val=</t>
  </si>
  <si>
    <t>INPUT||pt=C:91||val=</t>
  </si>
  <si>
    <t>INPUT||pt=C:94||val=</t>
  </si>
  <si>
    <t>INPUT||pt=C:95||val=</t>
  </si>
  <si>
    <t>INPUT||pt=C:97||val=</t>
  </si>
  <si>
    <t>INPUT||pt=C:98||val=</t>
  </si>
  <si>
    <t>INPUT||pt=C:100||val=</t>
  </si>
  <si>
    <t>INPUT||pt=C:101||val=</t>
  </si>
  <si>
    <t>INPUT||pt=C:103||val=</t>
  </si>
  <si>
    <t>INPUT||pt=C:104||val=</t>
  </si>
  <si>
    <t>INPUT||pt=C:105||val=</t>
  </si>
  <si>
    <t>INPUT||pt=C:106||val=</t>
  </si>
  <si>
    <t>INPUT||pt=F:65||val=5</t>
  </si>
  <si>
    <t>SELECT||pt=C:13||val=SINGLE</t>
  </si>
  <si>
    <t>SELECT||pt=C:13||val=MARRIED</t>
  </si>
  <si>
    <t>SELECT||pt=C:13||val=SEPARATED</t>
  </si>
  <si>
    <t>SELECT||pt=C:13||val=LEGALLY SEPARATED</t>
  </si>
  <si>
    <t>SELECT||pt=C:13||val=COMMON LAW</t>
  </si>
  <si>
    <t>SELECT||pt=C:13||val=WIDOWER</t>
  </si>
  <si>
    <t>SELECT||pt=C:45||val=RESIDENTIAL</t>
  </si>
  <si>
    <t>SELECT||pt=C:45||val=INDUSTRIAL</t>
  </si>
  <si>
    <t>SELECT||pt=C:45||val=MIXED</t>
  </si>
  <si>
    <t>SELECT||pt=C:45||val=GOVERNMENT PROJECT</t>
  </si>
  <si>
    <t>SELECT||pt=C:45||val=SLUM AREA</t>
  </si>
  <si>
    <t>SELECT||pt=C:45||val=OTHERS</t>
  </si>
  <si>
    <t>SELECT||pt=C:45||val=CLASS SUBD</t>
  </si>
  <si>
    <t>SELECT||pt=C:46||val=HIGH</t>
  </si>
  <si>
    <t>SELECT||pt=C:46||val=MIDDLE</t>
  </si>
  <si>
    <t>SELECT||pt=C:46||val=LOW</t>
  </si>
  <si>
    <t>SELECT||pt=C:46||val=MIXED</t>
  </si>
  <si>
    <t>SELECT||pt=B:47||val=ACCESSIBLE</t>
  </si>
  <si>
    <t>SELECT||pt=B:47||val=NOT ACCESSIBLE</t>
  </si>
  <si>
    <t>SELECT||pt=E:47||val=PEACEFUL</t>
  </si>
  <si>
    <t>SELECT||pt=E:47||val=NOTORIOUS</t>
  </si>
  <si>
    <t>SELECT||pt=D:48||val=WELL KNOWN</t>
  </si>
  <si>
    <t>SELECT||pt=D:48||val=UNKNOWN</t>
  </si>
  <si>
    <t>SELECT||pt=D:49||val=GOOD</t>
  </si>
  <si>
    <t>SELECT||pt=D:49||val=BAD</t>
  </si>
  <si>
    <t>SELECT||pt=D:50||val=ADULTEROUS</t>
  </si>
  <si>
    <t>SELECT||pt=D:50||val=NOTORIOUS</t>
  </si>
  <si>
    <t>SELECT||pt=D:50||val=PEACEFUL</t>
  </si>
  <si>
    <t>SELECT||pt=D:50||val=THRIFTY</t>
  </si>
  <si>
    <t>SELECT||pt=D:50||val=DRUNKARD</t>
  </si>
  <si>
    <t>SELECT||pt=D:50||val=GAMBLER</t>
  </si>
  <si>
    <t>SELECT||pt=D:50||val=RICH/EXTRAVAGANT</t>
  </si>
  <si>
    <t>SELECT||pt=D:50||val=FREQUENT BY COLLECTORS</t>
  </si>
  <si>
    <t>SELECT||pt=D:50||val=HEAVILY INDEPTED</t>
  </si>
  <si>
    <t>SELECT||pt=B:52||val=OWNED</t>
  </si>
  <si>
    <t>SELECT||pt=B:52||val=RENTED</t>
  </si>
  <si>
    <t>SELECT||pt=B:52||val=USED FOR FREE</t>
  </si>
  <si>
    <t>SELECT||pt=B:52||val=LIVING W/ PARENTS</t>
  </si>
  <si>
    <t>SELECT||pt=B:52||val=OTHERS</t>
  </si>
  <si>
    <t>SELECT||pt=C:54||val=PROMPT</t>
  </si>
  <si>
    <t>SELECT||pt=C:54||val=SLOW</t>
  </si>
  <si>
    <t>SELECT||pt=C:54||val=DELAYED PAYER FOR</t>
  </si>
  <si>
    <t>SELECT||pt=C:62||val=BUNGALOW</t>
  </si>
  <si>
    <t>SELECT||pt=C:62||val=MANSION</t>
  </si>
  <si>
    <t>SELECT||pt=C:62||val=CONDOMINIUM</t>
  </si>
  <si>
    <t>SELECT||pt=C:62||val=APARTMENT</t>
  </si>
  <si>
    <t>SELECT||pt=C:62||val=TWO STOREY</t>
  </si>
  <si>
    <t>SELECT||pt=C:62||val=TENEMENT</t>
  </si>
  <si>
    <t>SELECT||pt=C:62||val=SHANTY</t>
  </si>
  <si>
    <t>SELECT||pt=C:62||val=OTHERS</t>
  </si>
  <si>
    <t>SELECT||pt=B:63||val=OLD</t>
  </si>
  <si>
    <t>SELECT||pt=B:63||val=NEW</t>
  </si>
  <si>
    <t>SELECT||pt=B:63||val=1 TO 10 YEARS OLD</t>
  </si>
  <si>
    <t>SELECT||pt=B:63||val=MORE THAN 10 YEARS OLD</t>
  </si>
  <si>
    <t>SELECT||pt=B:64||val=CONCRETE</t>
  </si>
  <si>
    <t>SELECT||pt=B:64||val=SEMI CONCRETE</t>
  </si>
  <si>
    <t>SELECT||pt=B:64||val=WOOD</t>
  </si>
  <si>
    <t>SELECT||pt=B:64||val=MIXED</t>
  </si>
  <si>
    <t>SELECT||pt=D:64||val=PAINTED</t>
  </si>
  <si>
    <t>SELECT||pt=D:64||val=UNPAINTED</t>
  </si>
  <si>
    <t>SELECT||pt=B:65||val=WITH FENCED</t>
  </si>
  <si>
    <t>SELECT||pt=B:65||val=WITHOUT FENCED</t>
  </si>
  <si>
    <t>SELECT||pt=C:66||val=EXCELLENT</t>
  </si>
  <si>
    <t>SELECT||pt=C:66||val=GOOD</t>
  </si>
  <si>
    <t>SELECT||pt=C:66||val=FAIR</t>
  </si>
  <si>
    <t>SELECT||pt=C:66||val=POOR</t>
  </si>
  <si>
    <t>SELECT||pt=C:67||val=EXCELLENT</t>
  </si>
  <si>
    <t>SELECT||pt=C:67||val=GOOD</t>
  </si>
  <si>
    <t>SELECT||pt=C:67||val=FAIR</t>
  </si>
  <si>
    <t>SELECT||pt=C:67||val=POOR</t>
  </si>
  <si>
    <t>SELECT||pt=C:69||val=LUXURIOUS</t>
  </si>
  <si>
    <t>SELECT||pt=C:69||val=FULL</t>
  </si>
  <si>
    <t>SELECT||pt=C:69||val=BASIC</t>
  </si>
  <si>
    <t>SELECT||pt=C:69||val=BARE</t>
  </si>
  <si>
    <t>SELECT||pt=C:77||val=PRIVATE VEHICLE</t>
  </si>
  <si>
    <t>SELECT||pt=C:77||val=JEEPNEYS/BUSES</t>
  </si>
  <si>
    <t>SELECT||pt=C:77||val=TRICYCLE</t>
  </si>
  <si>
    <t>SELECT||pt=C:77||val=INACCESSIBLE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</si>
  <si>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</si>
  <si>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</si>
  <si>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</si>
  <si>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</si>
  <si>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</si>
  <si>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</si>
  <si>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</si>
  <si>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</si>
  <si>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</si>
  <si>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</si>
  <si>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</si>
  <si>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</si>
  <si>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</si>
  <si>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</si>
  <si>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</si>
  <si>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</si>
  <si>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</si>
  <si>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</si>
  <si>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</si>
  <si>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</si>
  <si>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</si>
  <si>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</si>
  <si>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</si>
  <si>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</si>
  <si>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</si>
  <si>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</si>
  <si>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</si>
  <si>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</si>
  <si>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</si>
  <si>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</si>
  <si>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</si>
  <si>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</si>
  <si>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</si>
  <si>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</si>
  <si>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</si>
  <si>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</si>
  <si>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</si>
  <si>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</si>
  <si>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</si>
  <si>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</si>
  <si>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</si>
  <si>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</si>
  <si>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</si>
  <si>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</si>
  <si>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</si>
  <si>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</si>
  <si>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</si>
  <si>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</si>
  <si>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</si>
  <si>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</si>
  <si>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</si>
  <si>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</si>
  <si>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</si>
  <si>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</si>
  <si>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</si>
  <si>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</si>
  <si>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</si>
  <si>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</si>
  <si>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</si>
  <si>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</si>
  <si>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</si>
  <si>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</si>
  <si>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</si>
  <si>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</si>
  <si>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</si>
  <si>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SELECT||pt=C:4||val=1</t>
  </si>
  <si>
    <t>SELECT||pt=D:4||val=1</t>
  </si>
  <si>
    <t>SELECT||pt=E:4||val=2018</t>
  </si>
  <si>
    <t>SELECT||pt=C:4||val=2</t>
  </si>
  <si>
    <t>SELECT||pt=D:4||val=2</t>
  </si>
  <si>
    <t>SELECT||pt=E:4||val=2019</t>
  </si>
  <si>
    <t>SELECT||pt=C:4||val=3</t>
  </si>
  <si>
    <t>SELECT||pt=D:4||val=3</t>
  </si>
  <si>
    <t>SELECT||pt=E:4||val=2020</t>
  </si>
  <si>
    <t>SELECT||pt=C:4||val=4</t>
  </si>
  <si>
    <t>SELECT||pt=D:4||val=4</t>
  </si>
  <si>
    <t>SELECT||pt=E:4||val=2021</t>
  </si>
  <si>
    <t>SELECT||pt=C:4||val=5</t>
  </si>
  <si>
    <t>SELECT||pt=D:4||val=5</t>
  </si>
  <si>
    <t>SELECT||pt=E:4||val=2022</t>
  </si>
  <si>
    <t>SELECT||pt=C:4||val=6</t>
  </si>
  <si>
    <t>SELECT||pt=D:4||val=6</t>
  </si>
  <si>
    <t>SELECT||pt=E:4||val=2023</t>
  </si>
  <si>
    <t>SELECT||pt=C:4||val=7</t>
  </si>
  <si>
    <t>SELECT||pt=D:4||val=7</t>
  </si>
  <si>
    <t>SELECT||pt=E:4||val=2024</t>
  </si>
  <si>
    <t>SELECT||pt=C:4||val=8</t>
  </si>
  <si>
    <t>SELECT||pt=D:4||val=8</t>
  </si>
  <si>
    <t>SELECT||pt=E:4||val=2025</t>
  </si>
  <si>
    <t>SELECT||pt=C:4||val=9</t>
  </si>
  <si>
    <t>SELECT||pt=D:4||val=9</t>
  </si>
  <si>
    <t>SELECT||pt=E:4||val=2026</t>
  </si>
  <si>
    <t>SELECT||pt=C:4||val=10</t>
  </si>
  <si>
    <t>SELECT||pt=D:4||val=10</t>
  </si>
  <si>
    <t>SELECT||pt=E:4||val=2027</t>
  </si>
  <si>
    <t>SELECT||pt=C:4||val=11</t>
  </si>
  <si>
    <t>SELECT||pt=D:4||val=11</t>
  </si>
  <si>
    <t>SELECT||pt=E:4||val=2028</t>
  </si>
  <si>
    <t>SELECT||pt=C:4||val=12</t>
  </si>
  <si>
    <t>SELECT||pt=D:4||val=12</t>
  </si>
  <si>
    <t>SELECT||pt=E:4||val=2029</t>
  </si>
  <si>
    <t>SELECT||pt=D:4||val=13</t>
  </si>
  <si>
    <t>SELECT||pt=E:4||val=2030</t>
  </si>
  <si>
    <t>SELECT||pt=D:4||val=14</t>
  </si>
  <si>
    <t>SELECT||pt=E:4||val=2031</t>
  </si>
  <si>
    <t>SELECT||pt=D:4||val=15</t>
  </si>
  <si>
    <t>SELECT||pt=E:4||val=2032</t>
  </si>
  <si>
    <t>SELECT||pt=D:4||val=16</t>
  </si>
  <si>
    <t>SELECT||pt=E:4||val=2033</t>
  </si>
  <si>
    <t>SELECT||pt=D:4||val=17</t>
  </si>
  <si>
    <t>SELECT||pt=E:4||val=2034</t>
  </si>
  <si>
    <t>SELECT||pt=D:4||val=18</t>
  </si>
  <si>
    <t>SELECT||pt=E:4||val=2035</t>
  </si>
  <si>
    <t>SELECT||pt=D:4||val=19</t>
  </si>
  <si>
    <t>SELECT||pt=E:4||val=2036</t>
  </si>
  <si>
    <t>SELECT||pt=D:4||val=20</t>
  </si>
  <si>
    <t>SELECT||pt=E:4||val=2037</t>
  </si>
  <si>
    <t>SELECT||pt=D:4||val=21</t>
  </si>
  <si>
    <t>SELECT||pt=E:4||val=2038</t>
  </si>
  <si>
    <t>SELECT||pt=D:4||val=22</t>
  </si>
  <si>
    <t>SELECT||pt=E:4||val=2039</t>
  </si>
  <si>
    <t>SELECT||pt=D:4||val=23</t>
  </si>
  <si>
    <t>SELECT||pt=D:4||val=24</t>
  </si>
  <si>
    <t>SELECT||pt=D:4||val=25</t>
  </si>
  <si>
    <t>SELECT||pt=D:4||val=26</t>
  </si>
  <si>
    <t>SELECT||pt=D:4||val=27</t>
  </si>
  <si>
    <t>SELECT||pt=D:4||val=28</t>
  </si>
  <si>
    <t>SELECT||pt=D:4||val=29</t>
  </si>
  <si>
    <t>SELECT||pt=D:4||val=30</t>
  </si>
  <si>
    <t>SELECT||pt=D:4||val=31</t>
  </si>
  <si>
    <t>LABEL||pt=A:102||val=FCI INFO</t>
  </si>
  <si>
    <t>LABEL||pt=A:87||val=INFORMANT(1)</t>
  </si>
  <si>
    <t>LABEL||pt=A:90||val=INFORMANT(2)</t>
  </si>
  <si>
    <t>LABEL||pt=A:93||val=INFORMANT(3)</t>
  </si>
  <si>
    <t>LABEL||pt=A:96||val=INFORMANT(4)</t>
  </si>
  <si>
    <t>LABEL||pt=A:99||val=INFORMANT(5)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</si>
</sst>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name val="Calibri"/>
      <family val="2"/>
      <scheme val="minor"/>
    </font>
    <font>
      <sz val="9"/>
      <color theme="1"/>
      <name val="Arial Narrow"/>
      <family val="2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5" fillId="2" borderId="19" applyNumberFormat="0" applyAlignment="0" applyProtection="0"/>
  </cellStyleXfs>
  <cellXfs count="256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5" fillId="3" borderId="0" xfId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0" xfId="0" applyFill="1" applyBorder="1" applyAlignment="1">
      <alignment vertical="center"/>
    </xf>
    <xf numFmtId="15" fontId="0" fillId="3" borderId="0" xfId="0" applyNumberForma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3" borderId="6" xfId="0" applyFont="1" applyFill="1" applyBorder="1" applyAlignment="1">
      <alignment horizontal="center" vertical="center"/>
    </xf>
    <xf numFmtId="0" fontId="0" fillId="0" borderId="0" xfId="0" applyBorder="1"/>
    <xf numFmtId="0" fontId="20" fillId="0" borderId="0" xfId="0" applyFont="1" applyBorder="1"/>
    <xf numFmtId="0" fontId="20" fillId="0" borderId="0" xfId="0" applyFont="1" applyFill="1" applyBorder="1"/>
    <xf numFmtId="0" fontId="11" fillId="0" borderId="0" xfId="0" applyNumberFormat="1" applyFont="1" applyAlignment="1">
      <alignment horizontal="left" vertical="top"/>
    </xf>
    <xf numFmtId="0" fontId="12" fillId="8" borderId="6" xfId="0" applyNumberFormat="1" applyFont="1" applyFill="1" applyBorder="1" applyAlignment="1" applyProtection="1">
      <alignment horizontal="left" vertical="top"/>
      <protection locked="0"/>
    </xf>
    <xf numFmtId="0" fontId="12" fillId="7" borderId="6" xfId="0" applyNumberFormat="1" applyFont="1" applyFill="1" applyBorder="1" applyAlignment="1">
      <alignment horizontal="left" vertical="top"/>
    </xf>
    <xf numFmtId="0" fontId="12" fillId="0" borderId="6" xfId="0" applyNumberFormat="1" applyFont="1" applyFill="1" applyBorder="1" applyAlignment="1" applyProtection="1">
      <alignment horizontal="left" vertical="top"/>
      <protection locked="0"/>
    </xf>
    <xf numFmtId="0" fontId="12" fillId="0" borderId="6" xfId="0" applyNumberFormat="1" applyFont="1" applyBorder="1" applyAlignment="1" applyProtection="1">
      <alignment horizontal="left" vertical="top"/>
      <protection locked="0"/>
    </xf>
    <xf numFmtId="0" fontId="12" fillId="6" borderId="6" xfId="0" applyNumberFormat="1" applyFont="1" applyFill="1" applyBorder="1" applyAlignment="1">
      <alignment horizontal="left" vertical="top"/>
    </xf>
    <xf numFmtId="0" fontId="12" fillId="7" borderId="6" xfId="0" applyNumberFormat="1" applyFont="1" applyFill="1" applyBorder="1" applyAlignment="1">
      <alignment horizontal="left" vertical="top"/>
    </xf>
    <xf numFmtId="0" fontId="12" fillId="8" borderId="6" xfId="0" applyNumberFormat="1" applyFont="1" applyFill="1" applyBorder="1" applyAlignment="1" applyProtection="1">
      <alignment horizontal="left" vertical="top"/>
      <protection locked="0"/>
    </xf>
    <xf numFmtId="0" fontId="12" fillId="0" borderId="6" xfId="0" applyNumberFormat="1" applyFont="1" applyBorder="1" applyAlignment="1" applyProtection="1">
      <alignment horizontal="left" vertical="top"/>
      <protection locked="0"/>
    </xf>
    <xf numFmtId="0" fontId="12" fillId="6" borderId="15" xfId="0" applyNumberFormat="1" applyFont="1" applyFill="1" applyBorder="1" applyAlignment="1">
      <alignment horizontal="left" vertical="top"/>
    </xf>
    <xf numFmtId="0" fontId="12" fillId="6" borderId="13" xfId="0" applyNumberFormat="1" applyFont="1" applyFill="1" applyBorder="1" applyAlignment="1">
      <alignment horizontal="left" vertical="top"/>
    </xf>
    <xf numFmtId="0" fontId="12" fillId="6" borderId="14" xfId="0" applyNumberFormat="1" applyFont="1" applyFill="1" applyBorder="1" applyAlignment="1">
      <alignment horizontal="left" vertical="top"/>
    </xf>
    <xf numFmtId="0" fontId="12" fillId="0" borderId="6" xfId="0" applyNumberFormat="1" applyFont="1" applyFill="1" applyBorder="1" applyAlignment="1" applyProtection="1">
      <alignment horizontal="left" vertical="top"/>
      <protection locked="0"/>
    </xf>
    <xf numFmtId="0" fontId="12" fillId="0" borderId="9" xfId="0" applyNumberFormat="1" applyFont="1" applyFill="1" applyBorder="1" applyAlignment="1" applyProtection="1">
      <alignment horizontal="left" vertical="top" wrapText="1"/>
      <protection locked="0"/>
    </xf>
    <xf numFmtId="0" fontId="12" fillId="0" borderId="3" xfId="0" applyNumberFormat="1" applyFont="1" applyFill="1" applyBorder="1" applyAlignment="1" applyProtection="1">
      <alignment horizontal="left" vertical="top" wrapText="1"/>
      <protection locked="0"/>
    </xf>
    <xf numFmtId="0" fontId="12" fillId="0" borderId="4" xfId="0" applyNumberFormat="1" applyFont="1" applyFill="1" applyBorder="1" applyAlignment="1" applyProtection="1">
      <alignment horizontal="left" vertical="top" wrapText="1"/>
      <protection locked="0"/>
    </xf>
    <xf numFmtId="0" fontId="12" fillId="0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0" xfId="0" applyNumberFormat="1" applyFont="1" applyFill="1" applyBorder="1" applyAlignment="1" applyProtection="1">
      <alignment horizontal="left" vertical="top" wrapText="1"/>
      <protection locked="0"/>
    </xf>
    <xf numFmtId="0" fontId="12" fillId="0" borderId="2" xfId="0" applyNumberFormat="1" applyFont="1" applyFill="1" applyBorder="1" applyAlignment="1" applyProtection="1">
      <alignment horizontal="left" vertical="top" wrapText="1"/>
      <protection locked="0"/>
    </xf>
    <xf numFmtId="0" fontId="12" fillId="0" borderId="8" xfId="0" applyNumberFormat="1" applyFont="1" applyFill="1" applyBorder="1" applyAlignment="1" applyProtection="1">
      <alignment horizontal="left" vertical="top" wrapText="1"/>
      <protection locked="0"/>
    </xf>
    <xf numFmtId="0" fontId="12" fillId="0" borderId="1" xfId="0" applyNumberFormat="1" applyFont="1" applyFill="1" applyBorder="1" applyAlignment="1" applyProtection="1">
      <alignment horizontal="left" vertical="top" wrapText="1"/>
      <protection locked="0"/>
    </xf>
    <xf numFmtId="0" fontId="12" fillId="0" borderId="5" xfId="0" applyNumberFormat="1" applyFont="1" applyFill="1" applyBorder="1" applyAlignment="1" applyProtection="1">
      <alignment horizontal="left" vertical="top" wrapText="1"/>
      <protection locked="0"/>
    </xf>
    <xf numFmtId="0" fontId="12" fillId="7" borderId="15" xfId="0" applyNumberFormat="1" applyFont="1" applyFill="1" applyBorder="1" applyAlignment="1">
      <alignment horizontal="left" vertical="top"/>
    </xf>
    <xf numFmtId="0" fontId="12" fillId="7" borderId="13" xfId="0" applyNumberFormat="1" applyFont="1" applyFill="1" applyBorder="1" applyAlignment="1">
      <alignment horizontal="left" vertical="top"/>
    </xf>
    <xf numFmtId="0" fontId="12" fillId="7" borderId="14" xfId="0" applyNumberFormat="1" applyFont="1" applyFill="1" applyBorder="1" applyAlignment="1">
      <alignment horizontal="left" vertical="top"/>
    </xf>
    <xf numFmtId="0" fontId="12" fillId="0" borderId="15" xfId="0" applyNumberFormat="1" applyFont="1" applyFill="1" applyBorder="1" applyAlignment="1" applyProtection="1">
      <alignment horizontal="left" vertical="top"/>
      <protection locked="0"/>
    </xf>
    <xf numFmtId="0" fontId="12" fillId="0" borderId="13" xfId="0" applyNumberFormat="1" applyFont="1" applyFill="1" applyBorder="1" applyAlignment="1" applyProtection="1">
      <alignment horizontal="left" vertical="top"/>
      <protection locked="0"/>
    </xf>
    <xf numFmtId="0" fontId="12" fillId="0" borderId="14" xfId="0" applyNumberFormat="1" applyFont="1" applyFill="1" applyBorder="1" applyAlignment="1" applyProtection="1">
      <alignment horizontal="left" vertical="top"/>
      <protection locked="0"/>
    </xf>
    <xf numFmtId="0" fontId="12" fillId="7" borderId="15" xfId="0" applyNumberFormat="1" applyFont="1" applyFill="1" applyBorder="1" applyAlignment="1">
      <alignment horizontal="left" vertical="center"/>
    </xf>
    <xf numFmtId="0" fontId="12" fillId="7" borderId="14" xfId="0" applyNumberFormat="1" applyFont="1" applyFill="1" applyBorder="1" applyAlignment="1">
      <alignment horizontal="left" vertical="center"/>
    </xf>
    <xf numFmtId="0" fontId="21" fillId="7" borderId="15" xfId="0" applyNumberFormat="1" applyFont="1" applyFill="1" applyBorder="1" applyAlignment="1">
      <alignment vertical="top"/>
    </xf>
    <xf numFmtId="0" fontId="21" fillId="7" borderId="14" xfId="0" applyNumberFormat="1" applyFont="1" applyFill="1" applyBorder="1" applyAlignment="1">
      <alignment vertical="top"/>
    </xf>
    <xf numFmtId="0" fontId="12" fillId="5" borderId="6" xfId="0" applyNumberFormat="1" applyFont="1" applyFill="1" applyBorder="1" applyAlignment="1">
      <alignment horizontal="left" vertical="top"/>
    </xf>
    <xf numFmtId="0" fontId="12" fillId="7" borderId="9" xfId="0" applyNumberFormat="1" applyFont="1" applyFill="1" applyBorder="1" applyAlignment="1">
      <alignment horizontal="left" vertical="center"/>
    </xf>
    <xf numFmtId="0" fontId="12" fillId="7" borderId="3" xfId="0" applyNumberFormat="1" applyFont="1" applyFill="1" applyBorder="1" applyAlignment="1">
      <alignment horizontal="left" vertical="center"/>
    </xf>
    <xf numFmtId="0" fontId="12" fillId="7" borderId="4" xfId="0" applyNumberFormat="1" applyFont="1" applyFill="1" applyBorder="1" applyAlignment="1">
      <alignment horizontal="left" vertical="center"/>
    </xf>
    <xf numFmtId="0" fontId="12" fillId="7" borderId="7" xfId="0" applyNumberFormat="1" applyFont="1" applyFill="1" applyBorder="1" applyAlignment="1">
      <alignment horizontal="left" vertical="center"/>
    </xf>
    <xf numFmtId="0" fontId="12" fillId="7" borderId="0" xfId="0" applyNumberFormat="1" applyFont="1" applyFill="1" applyBorder="1" applyAlignment="1">
      <alignment horizontal="left" vertical="center"/>
    </xf>
    <xf numFmtId="0" fontId="12" fillId="7" borderId="2" xfId="0" applyNumberFormat="1" applyFont="1" applyFill="1" applyBorder="1" applyAlignment="1">
      <alignment horizontal="left" vertical="center"/>
    </xf>
    <xf numFmtId="0" fontId="12" fillId="7" borderId="8" xfId="0" applyNumberFormat="1" applyFont="1" applyFill="1" applyBorder="1" applyAlignment="1">
      <alignment horizontal="left" vertical="center"/>
    </xf>
    <xf numFmtId="0" fontId="12" fillId="7" borderId="1" xfId="0" applyNumberFormat="1" applyFont="1" applyFill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14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11" xfId="0" applyFont="1" applyFill="1" applyBorder="1" applyAlignment="1">
      <alignment horizontal="center" vertical="center" textRotation="90"/>
    </xf>
    <xf numFmtId="0" fontId="5" fillId="4" borderId="12" xfId="0" applyFont="1" applyFill="1" applyBorder="1" applyAlignment="1">
      <alignment horizontal="center" vertical="center" textRotation="90"/>
    </xf>
    <xf numFmtId="0" fontId="9" fillId="3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textRotation="90"/>
    </xf>
    <xf numFmtId="0" fontId="4" fillId="4" borderId="7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 textRotation="90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4" fontId="9" fillId="3" borderId="15" xfId="0" applyNumberFormat="1" applyFont="1" applyFill="1" applyBorder="1" applyAlignment="1">
      <alignment horizontal="center" vertical="center"/>
    </xf>
    <xf numFmtId="4" fontId="9" fillId="3" borderId="13" xfId="0" applyNumberFormat="1" applyFont="1" applyFill="1" applyBorder="1" applyAlignment="1">
      <alignment horizontal="center" vertical="center"/>
    </xf>
    <xf numFmtId="4" fontId="9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164" fontId="12" fillId="3" borderId="15" xfId="0" applyNumberFormat="1" applyFont="1" applyFill="1" applyBorder="1" applyAlignment="1">
      <alignment horizontal="center" vertical="center"/>
    </xf>
    <xf numFmtId="164" fontId="12" fillId="3" borderId="13" xfId="0" applyNumberFormat="1" applyFont="1" applyFill="1" applyBorder="1" applyAlignment="1">
      <alignment horizontal="center" vertical="center"/>
    </xf>
    <xf numFmtId="164" fontId="12" fillId="3" borderId="14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13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2" fillId="3" borderId="15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left" vertical="top" wrapText="1"/>
    </xf>
    <xf numFmtId="0" fontId="12" fillId="3" borderId="14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5" fillId="4" borderId="1" xfId="1" applyFill="1" applyBorder="1" applyAlignment="1">
      <alignment horizontal="center" vertical="center"/>
    </xf>
    <xf numFmtId="0" fontId="5" fillId="4" borderId="5" xfId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textRotation="90"/>
    </xf>
    <xf numFmtId="0" fontId="4" fillId="4" borderId="11" xfId="0" applyFont="1" applyFill="1" applyBorder="1" applyAlignment="1">
      <alignment horizontal="center" vertical="center" textRotation="90"/>
    </xf>
    <xf numFmtId="0" fontId="4" fillId="4" borderId="12" xfId="0" applyFont="1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47625</xdr:rowOff>
    </xdr:from>
    <xdr:to>
      <xdr:col>13</xdr:col>
      <xdr:colOff>85725</xdr:colOff>
      <xdr:row>3</xdr:row>
      <xdr:rowOff>152400</xdr:rowOff>
    </xdr:to>
    <xdr:pic>
      <xdr:nvPicPr>
        <xdr:cNvPr id="1899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2352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5"/>
  <cols>
    <col min="1" max="1" width="9.85546875" style="73" customWidth="1"/>
    <col min="2" max="16384" width="9.140625" style="73"/>
  </cols>
  <sheetData>
    <row r="1" spans="1:6" x14ac:dyDescent="0.25">
      <c r="A1" s="105" t="s">
        <v>134</v>
      </c>
      <c r="B1" s="105"/>
      <c r="C1" s="105"/>
      <c r="D1" s="105"/>
      <c r="E1" s="105"/>
      <c r="F1" s="105"/>
    </row>
    <row r="2" spans="1:6" x14ac:dyDescent="0.25">
      <c r="A2" s="79" t="s">
        <v>135</v>
      </c>
      <c r="B2" s="79"/>
      <c r="C2" s="85" t="s">
        <v>260</v>
      </c>
      <c r="D2" s="85"/>
      <c r="E2" s="85"/>
      <c r="F2" s="85"/>
    </row>
    <row r="3" spans="1:6" x14ac:dyDescent="0.25">
      <c r="A3" s="79" t="s">
        <v>136</v>
      </c>
      <c r="B3" s="79"/>
      <c r="C3" s="74" t="s">
        <v>423</v>
      </c>
      <c r="D3" s="74" t="s">
        <v>431</v>
      </c>
      <c r="E3" s="74" t="s">
        <v>460</v>
      </c>
      <c r="F3" s="75" t="s">
        <v>255</v>
      </c>
    </row>
    <row r="4" spans="1:6" x14ac:dyDescent="0.25">
      <c r="A4" s="79" t="s">
        <v>137</v>
      </c>
      <c r="B4" s="79"/>
      <c r="C4" s="74" t="s">
        <v>500</v>
      </c>
      <c r="D4" s="74" t="s">
        <v>489</v>
      </c>
      <c r="E4" s="74" t="s">
        <v>484</v>
      </c>
      <c r="F4" s="75" t="s">
        <v>256</v>
      </c>
    </row>
    <row r="5" spans="1:6" x14ac:dyDescent="0.25">
      <c r="A5" s="78" t="s">
        <v>138</v>
      </c>
      <c r="B5" s="78"/>
      <c r="C5" s="78"/>
      <c r="D5" s="78"/>
      <c r="E5" s="78"/>
      <c r="F5" s="78"/>
    </row>
    <row r="6" spans="1:6" x14ac:dyDescent="0.25">
      <c r="A6" s="75" t="s">
        <v>139</v>
      </c>
      <c r="B6" s="85" t="s">
        <v>261</v>
      </c>
      <c r="C6" s="85"/>
      <c r="D6" s="85"/>
      <c r="E6" s="85"/>
      <c r="F6" s="85"/>
    </row>
    <row r="7" spans="1:6" x14ac:dyDescent="0.25">
      <c r="A7" s="75" t="s">
        <v>140</v>
      </c>
      <c r="B7" s="81" t="s">
        <v>262</v>
      </c>
      <c r="C7" s="81"/>
      <c r="D7" s="81"/>
      <c r="E7" s="81"/>
      <c r="F7" s="81"/>
    </row>
    <row r="8" spans="1:6" x14ac:dyDescent="0.25">
      <c r="A8" s="75" t="s">
        <v>141</v>
      </c>
      <c r="B8" s="81" t="s">
        <v>263</v>
      </c>
      <c r="C8" s="81"/>
      <c r="D8" s="81"/>
      <c r="E8" s="81"/>
      <c r="F8" s="81"/>
    </row>
    <row r="9" spans="1:6" x14ac:dyDescent="0.25">
      <c r="A9" s="75" t="s">
        <v>142</v>
      </c>
      <c r="B9" s="81" t="s">
        <v>264</v>
      </c>
      <c r="C9" s="81"/>
      <c r="D9" s="75" t="s">
        <v>227</v>
      </c>
      <c r="E9" s="81" t="s">
        <v>265</v>
      </c>
      <c r="F9" s="81"/>
    </row>
    <row r="10" spans="1:6" x14ac:dyDescent="0.25">
      <c r="A10" s="79" t="s">
        <v>143</v>
      </c>
      <c r="B10" s="79"/>
      <c r="C10" s="81" t="s">
        <v>266</v>
      </c>
      <c r="D10" s="81"/>
      <c r="E10" s="81"/>
      <c r="F10" s="75" t="s">
        <v>257</v>
      </c>
    </row>
    <row r="11" spans="1:6" x14ac:dyDescent="0.25">
      <c r="A11" s="79" t="s">
        <v>144</v>
      </c>
      <c r="B11" s="79"/>
      <c r="C11" s="79"/>
      <c r="D11" s="81" t="s">
        <v>267</v>
      </c>
      <c r="E11" s="81"/>
      <c r="F11" s="81"/>
    </row>
    <row r="12" spans="1:6" x14ac:dyDescent="0.25">
      <c r="A12" s="79" t="s">
        <v>145</v>
      </c>
      <c r="B12" s="79"/>
      <c r="C12" s="81" t="s">
        <v>268</v>
      </c>
      <c r="D12" s="81"/>
      <c r="E12" s="81"/>
      <c r="F12" s="75" t="s">
        <v>258</v>
      </c>
    </row>
    <row r="13" spans="1:6" x14ac:dyDescent="0.25">
      <c r="A13" s="79" t="s">
        <v>146</v>
      </c>
      <c r="B13" s="79"/>
      <c r="C13" s="80" t="s">
        <v>339</v>
      </c>
      <c r="D13" s="80"/>
      <c r="E13" s="79" t="s">
        <v>259</v>
      </c>
      <c r="F13" s="79"/>
    </row>
    <row r="14" spans="1:6" x14ac:dyDescent="0.25">
      <c r="A14" s="78" t="s">
        <v>148</v>
      </c>
      <c r="B14" s="78"/>
      <c r="C14" s="78"/>
      <c r="D14" s="78"/>
      <c r="E14" s="78"/>
      <c r="F14" s="78"/>
    </row>
    <row r="15" spans="1:6" x14ac:dyDescent="0.25">
      <c r="A15" s="75" t="s">
        <v>147</v>
      </c>
      <c r="B15" s="85" t="s">
        <v>269</v>
      </c>
      <c r="C15" s="85"/>
      <c r="D15" s="85"/>
      <c r="E15" s="85"/>
      <c r="F15" s="85"/>
    </row>
    <row r="16" spans="1:6" x14ac:dyDescent="0.25">
      <c r="A16" s="75" t="s">
        <v>149</v>
      </c>
      <c r="B16" s="81" t="s">
        <v>270</v>
      </c>
      <c r="C16" s="81"/>
      <c r="D16" s="81"/>
      <c r="E16" s="81"/>
      <c r="F16" s="81"/>
    </row>
    <row r="17" spans="1:6" x14ac:dyDescent="0.25">
      <c r="A17" s="75" t="s">
        <v>150</v>
      </c>
      <c r="B17" s="81" t="s">
        <v>271</v>
      </c>
      <c r="C17" s="81"/>
      <c r="D17" s="81"/>
      <c r="E17" s="81"/>
      <c r="F17" s="81"/>
    </row>
    <row r="18" spans="1:6" x14ac:dyDescent="0.25">
      <c r="A18" s="75" t="s">
        <v>151</v>
      </c>
      <c r="B18" s="81" t="s">
        <v>272</v>
      </c>
      <c r="C18" s="81"/>
      <c r="D18" s="75" t="s">
        <v>155</v>
      </c>
      <c r="E18" s="81" t="s">
        <v>273</v>
      </c>
      <c r="F18" s="81"/>
    </row>
    <row r="19" spans="1:6" x14ac:dyDescent="0.25">
      <c r="A19" s="79" t="s">
        <v>152</v>
      </c>
      <c r="B19" s="79"/>
      <c r="C19" s="81" t="s">
        <v>274</v>
      </c>
      <c r="D19" s="81"/>
      <c r="E19" s="81"/>
      <c r="F19" s="75" t="s">
        <v>253</v>
      </c>
    </row>
    <row r="20" spans="1:6" x14ac:dyDescent="0.25">
      <c r="A20" s="79" t="s">
        <v>153</v>
      </c>
      <c r="B20" s="79"/>
      <c r="C20" s="79"/>
      <c r="D20" s="81" t="s">
        <v>275</v>
      </c>
      <c r="E20" s="81"/>
      <c r="F20" s="81"/>
    </row>
    <row r="21" spans="1:6" x14ac:dyDescent="0.25">
      <c r="A21" s="79" t="s">
        <v>154</v>
      </c>
      <c r="B21" s="79"/>
      <c r="C21" s="81" t="s">
        <v>276</v>
      </c>
      <c r="D21" s="81"/>
      <c r="E21" s="81"/>
      <c r="F21" s="75" t="s">
        <v>254</v>
      </c>
    </row>
    <row r="22" spans="1:6" x14ac:dyDescent="0.25">
      <c r="A22" s="78" t="s">
        <v>156</v>
      </c>
      <c r="B22" s="78"/>
      <c r="C22" s="78"/>
      <c r="D22" s="78"/>
      <c r="E22" s="78"/>
      <c r="F22" s="78"/>
    </row>
    <row r="23" spans="1:6" x14ac:dyDescent="0.25">
      <c r="A23" s="79" t="s">
        <v>157</v>
      </c>
      <c r="B23" s="79"/>
      <c r="C23" s="85" t="s">
        <v>277</v>
      </c>
      <c r="D23" s="85"/>
      <c r="E23" s="85"/>
      <c r="F23" s="85"/>
    </row>
    <row r="24" spans="1:6" x14ac:dyDescent="0.25">
      <c r="A24" s="78" t="s">
        <v>158</v>
      </c>
      <c r="B24" s="78"/>
      <c r="C24" s="78"/>
      <c r="D24" s="78"/>
      <c r="E24" s="78"/>
      <c r="F24" s="78"/>
    </row>
    <row r="25" spans="1:6" x14ac:dyDescent="0.25">
      <c r="A25" s="79" t="s">
        <v>159</v>
      </c>
      <c r="B25" s="79"/>
      <c r="C25" s="85" t="s">
        <v>278</v>
      </c>
      <c r="D25" s="85"/>
      <c r="E25" s="85"/>
      <c r="F25" s="85"/>
    </row>
    <row r="26" spans="1:6" x14ac:dyDescent="0.25">
      <c r="A26" s="79"/>
      <c r="B26" s="79"/>
      <c r="C26" s="85"/>
      <c r="D26" s="85"/>
      <c r="E26" s="85"/>
      <c r="F26" s="85"/>
    </row>
    <row r="27" spans="1:6" x14ac:dyDescent="0.25">
      <c r="A27" s="79" t="s">
        <v>160</v>
      </c>
      <c r="B27" s="79"/>
      <c r="C27" s="81" t="s">
        <v>279</v>
      </c>
      <c r="D27" s="81"/>
      <c r="E27" s="81"/>
      <c r="F27" s="81"/>
    </row>
    <row r="28" spans="1:6" x14ac:dyDescent="0.25">
      <c r="A28" s="79" t="s">
        <v>161</v>
      </c>
      <c r="B28" s="79"/>
      <c r="C28" s="81" t="s">
        <v>280</v>
      </c>
      <c r="D28" s="81"/>
      <c r="E28" s="81"/>
      <c r="F28" s="81"/>
    </row>
    <row r="29" spans="1:6" x14ac:dyDescent="0.25">
      <c r="A29" s="79"/>
      <c r="B29" s="79"/>
      <c r="C29" s="81"/>
      <c r="D29" s="81"/>
      <c r="E29" s="81"/>
      <c r="F29" s="81"/>
    </row>
    <row r="30" spans="1:6" x14ac:dyDescent="0.25">
      <c r="A30" s="79" t="s">
        <v>162</v>
      </c>
      <c r="B30" s="79"/>
      <c r="C30" s="81" t="s">
        <v>281</v>
      </c>
      <c r="D30" s="81"/>
      <c r="E30" s="81"/>
      <c r="F30" s="81"/>
    </row>
    <row r="31" spans="1:6" x14ac:dyDescent="0.25">
      <c r="A31" s="79" t="s">
        <v>163</v>
      </c>
      <c r="B31" s="79"/>
      <c r="C31" s="81" t="s">
        <v>282</v>
      </c>
      <c r="D31" s="81"/>
      <c r="E31" s="81"/>
      <c r="F31" s="81"/>
    </row>
    <row r="32" spans="1:6" x14ac:dyDescent="0.25">
      <c r="A32" s="79"/>
      <c r="B32" s="79"/>
      <c r="C32" s="81"/>
      <c r="D32" s="81"/>
      <c r="E32" s="81"/>
      <c r="F32" s="81"/>
    </row>
    <row r="33" spans="1:6" x14ac:dyDescent="0.25">
      <c r="A33" s="79" t="s">
        <v>164</v>
      </c>
      <c r="B33" s="79"/>
      <c r="C33" s="81" t="s">
        <v>283</v>
      </c>
      <c r="D33" s="81"/>
      <c r="E33" s="81"/>
      <c r="F33" s="81"/>
    </row>
    <row r="34" spans="1:6" x14ac:dyDescent="0.25">
      <c r="A34" s="82" t="s">
        <v>165</v>
      </c>
      <c r="B34" s="83"/>
      <c r="C34" s="83"/>
      <c r="D34" s="83"/>
      <c r="E34" s="83"/>
      <c r="F34" s="84"/>
    </row>
    <row r="35" spans="1:6" x14ac:dyDescent="0.25">
      <c r="A35" s="79" t="s">
        <v>166</v>
      </c>
      <c r="B35" s="79"/>
      <c r="C35" s="76" t="s">
        <v>284</v>
      </c>
      <c r="D35" s="79" t="s">
        <v>252</v>
      </c>
      <c r="E35" s="79"/>
      <c r="F35" s="79"/>
    </row>
    <row r="36" spans="1:6" x14ac:dyDescent="0.25">
      <c r="A36" s="79" t="s">
        <v>167</v>
      </c>
      <c r="B36" s="79"/>
      <c r="C36" s="81" t="s">
        <v>285</v>
      </c>
      <c r="D36" s="81"/>
      <c r="E36" s="81"/>
      <c r="F36" s="81"/>
    </row>
    <row r="37" spans="1:6" x14ac:dyDescent="0.25">
      <c r="A37" s="79" t="s">
        <v>168</v>
      </c>
      <c r="B37" s="79"/>
      <c r="C37" s="81" t="s">
        <v>286</v>
      </c>
      <c r="D37" s="81"/>
      <c r="E37" s="75" t="s">
        <v>175</v>
      </c>
      <c r="F37" s="77" t="s">
        <v>287</v>
      </c>
    </row>
    <row r="38" spans="1:6" x14ac:dyDescent="0.25">
      <c r="A38" s="79" t="s">
        <v>169</v>
      </c>
      <c r="B38" s="79"/>
      <c r="C38" s="81" t="s">
        <v>288</v>
      </c>
      <c r="D38" s="81"/>
      <c r="E38" s="81"/>
      <c r="F38" s="81"/>
    </row>
    <row r="39" spans="1:6" x14ac:dyDescent="0.25">
      <c r="A39" s="79" t="s">
        <v>170</v>
      </c>
      <c r="B39" s="79"/>
      <c r="C39" s="81" t="s">
        <v>290</v>
      </c>
      <c r="D39" s="81"/>
      <c r="E39" s="75" t="s">
        <v>176</v>
      </c>
      <c r="F39" s="77" t="s">
        <v>289</v>
      </c>
    </row>
    <row r="40" spans="1:6" x14ac:dyDescent="0.25">
      <c r="A40" s="79" t="s">
        <v>171</v>
      </c>
      <c r="B40" s="79"/>
      <c r="C40" s="81" t="s">
        <v>291</v>
      </c>
      <c r="D40" s="81"/>
      <c r="E40" s="81"/>
      <c r="F40" s="81"/>
    </row>
    <row r="41" spans="1:6" x14ac:dyDescent="0.25">
      <c r="A41" s="79" t="s">
        <v>172</v>
      </c>
      <c r="B41" s="79"/>
      <c r="C41" s="81" t="s">
        <v>292</v>
      </c>
      <c r="D41" s="81"/>
      <c r="E41" s="75" t="s">
        <v>177</v>
      </c>
      <c r="F41" s="77" t="s">
        <v>293</v>
      </c>
    </row>
    <row r="42" spans="1:6" x14ac:dyDescent="0.25">
      <c r="A42" s="79" t="s">
        <v>173</v>
      </c>
      <c r="B42" s="79"/>
      <c r="C42" s="81" t="s">
        <v>294</v>
      </c>
      <c r="D42" s="81"/>
      <c r="E42" s="81"/>
      <c r="F42" s="81"/>
    </row>
    <row r="43" spans="1:6" x14ac:dyDescent="0.25">
      <c r="A43" s="79" t="s">
        <v>174</v>
      </c>
      <c r="B43" s="79"/>
      <c r="C43" s="81" t="s">
        <v>296</v>
      </c>
      <c r="D43" s="81"/>
      <c r="E43" s="75" t="s">
        <v>178</v>
      </c>
      <c r="F43" s="77" t="s">
        <v>295</v>
      </c>
    </row>
    <row r="44" spans="1:6" x14ac:dyDescent="0.25">
      <c r="A44" s="78" t="s">
        <v>181</v>
      </c>
      <c r="B44" s="78"/>
      <c r="C44" s="78"/>
      <c r="D44" s="78"/>
      <c r="E44" s="78"/>
      <c r="F44" s="78"/>
    </row>
    <row r="45" spans="1:6" x14ac:dyDescent="0.25">
      <c r="A45" s="79" t="s">
        <v>180</v>
      </c>
      <c r="B45" s="79"/>
      <c r="C45" s="80" t="s">
        <v>350</v>
      </c>
      <c r="D45" s="80"/>
      <c r="E45" s="75" t="s">
        <v>179</v>
      </c>
      <c r="F45" s="76" t="s">
        <v>297</v>
      </c>
    </row>
    <row r="46" spans="1:6" x14ac:dyDescent="0.25">
      <c r="A46" s="79" t="s">
        <v>182</v>
      </c>
      <c r="B46" s="79"/>
      <c r="C46" s="80" t="s">
        <v>352</v>
      </c>
      <c r="D46" s="80"/>
      <c r="E46" s="79" t="s">
        <v>251</v>
      </c>
      <c r="F46" s="79"/>
    </row>
    <row r="47" spans="1:6" x14ac:dyDescent="0.25">
      <c r="A47" s="75" t="s">
        <v>183</v>
      </c>
      <c r="B47" s="80" t="s">
        <v>356</v>
      </c>
      <c r="C47" s="80"/>
      <c r="D47" s="80"/>
      <c r="E47" s="80" t="s">
        <v>358</v>
      </c>
      <c r="F47" s="80"/>
    </row>
    <row r="48" spans="1:6" x14ac:dyDescent="0.25">
      <c r="A48" s="106" t="s">
        <v>184</v>
      </c>
      <c r="B48" s="107"/>
      <c r="C48" s="108"/>
      <c r="D48" s="80" t="s">
        <v>360</v>
      </c>
      <c r="E48" s="80"/>
      <c r="F48" s="75" t="s">
        <v>248</v>
      </c>
    </row>
    <row r="49" spans="1:6" x14ac:dyDescent="0.25">
      <c r="A49" s="109"/>
      <c r="B49" s="110"/>
      <c r="C49" s="111"/>
      <c r="D49" s="80" t="s">
        <v>362</v>
      </c>
      <c r="E49" s="80"/>
      <c r="F49" s="75" t="s">
        <v>249</v>
      </c>
    </row>
    <row r="50" spans="1:6" x14ac:dyDescent="0.25">
      <c r="A50" s="112"/>
      <c r="B50" s="113"/>
      <c r="C50" s="114"/>
      <c r="D50" s="80" t="s">
        <v>364</v>
      </c>
      <c r="E50" s="80"/>
      <c r="F50" s="75" t="s">
        <v>250</v>
      </c>
    </row>
    <row r="51" spans="1:6" x14ac:dyDescent="0.25">
      <c r="A51" s="78" t="s">
        <v>185</v>
      </c>
      <c r="B51" s="78"/>
      <c r="C51" s="78"/>
      <c r="D51" s="78"/>
      <c r="E51" s="78"/>
      <c r="F51" s="78"/>
    </row>
    <row r="52" spans="1:6" x14ac:dyDescent="0.25">
      <c r="A52" s="75" t="s">
        <v>186</v>
      </c>
      <c r="B52" s="80" t="s">
        <v>373</v>
      </c>
      <c r="C52" s="80"/>
      <c r="D52" s="75" t="s">
        <v>228</v>
      </c>
      <c r="E52" s="85" t="s">
        <v>298</v>
      </c>
      <c r="F52" s="85"/>
    </row>
    <row r="53" spans="1:6" x14ac:dyDescent="0.25">
      <c r="A53" s="79" t="s">
        <v>187</v>
      </c>
      <c r="B53" s="79"/>
      <c r="C53" s="79"/>
      <c r="D53" s="85" t="s">
        <v>299</v>
      </c>
      <c r="E53" s="85"/>
      <c r="F53" s="85"/>
    </row>
    <row r="54" spans="1:6" x14ac:dyDescent="0.25">
      <c r="A54" s="79" t="s">
        <v>188</v>
      </c>
      <c r="B54" s="79"/>
      <c r="C54" s="80" t="s">
        <v>380</v>
      </c>
      <c r="D54" s="80"/>
      <c r="E54" s="75" t="s">
        <v>229</v>
      </c>
      <c r="F54" s="76" t="s">
        <v>300</v>
      </c>
    </row>
    <row r="55" spans="1:6" x14ac:dyDescent="0.25">
      <c r="A55" s="79" t="s">
        <v>189</v>
      </c>
      <c r="B55" s="79"/>
      <c r="C55" s="79"/>
      <c r="D55" s="79"/>
      <c r="E55" s="79"/>
      <c r="F55" s="79"/>
    </row>
    <row r="56" spans="1:6" ht="60" customHeight="1" x14ac:dyDescent="0.25">
      <c r="A56" s="98" t="s">
        <v>301</v>
      </c>
      <c r="B56" s="99"/>
      <c r="C56" s="99"/>
      <c r="D56" s="99"/>
      <c r="E56" s="99"/>
      <c r="F56" s="100"/>
    </row>
    <row r="57" spans="1:6" x14ac:dyDescent="0.25">
      <c r="A57" s="79" t="s">
        <v>190</v>
      </c>
      <c r="B57" s="79"/>
      <c r="C57" s="85" t="s">
        <v>302</v>
      </c>
      <c r="D57" s="85"/>
      <c r="E57" s="85"/>
      <c r="F57" s="85"/>
    </row>
    <row r="58" spans="1:6" x14ac:dyDescent="0.25">
      <c r="A58" s="79" t="s">
        <v>191</v>
      </c>
      <c r="B58" s="79"/>
      <c r="C58" s="85" t="s">
        <v>303</v>
      </c>
      <c r="D58" s="85"/>
      <c r="E58" s="85"/>
      <c r="F58" s="85"/>
    </row>
    <row r="59" spans="1:6" x14ac:dyDescent="0.25">
      <c r="A59" s="79" t="s">
        <v>192</v>
      </c>
      <c r="B59" s="79"/>
      <c r="C59" s="85" t="s">
        <v>304</v>
      </c>
      <c r="D59" s="85"/>
      <c r="E59" s="75" t="s">
        <v>230</v>
      </c>
      <c r="F59" s="76" t="s">
        <v>305</v>
      </c>
    </row>
    <row r="60" spans="1:6" x14ac:dyDescent="0.25">
      <c r="A60" s="79" t="s">
        <v>193</v>
      </c>
      <c r="B60" s="79"/>
      <c r="C60" s="76" t="s">
        <v>306</v>
      </c>
      <c r="D60" s="75" t="s">
        <v>231</v>
      </c>
      <c r="E60" s="79" t="s">
        <v>247</v>
      </c>
      <c r="F60" s="79"/>
    </row>
    <row r="61" spans="1:6" x14ac:dyDescent="0.25">
      <c r="A61" s="79" t="s">
        <v>194</v>
      </c>
      <c r="B61" s="79"/>
      <c r="C61" s="79"/>
      <c r="D61" s="77" t="s">
        <v>307</v>
      </c>
      <c r="E61" s="75" t="s">
        <v>232</v>
      </c>
      <c r="F61" s="75" t="s">
        <v>246</v>
      </c>
    </row>
    <row r="62" spans="1:6" x14ac:dyDescent="0.25">
      <c r="A62" s="79" t="s">
        <v>195</v>
      </c>
      <c r="B62" s="79"/>
      <c r="C62" s="80" t="s">
        <v>388</v>
      </c>
      <c r="D62" s="80"/>
      <c r="E62" s="75" t="s">
        <v>233</v>
      </c>
      <c r="F62" s="76" t="s">
        <v>308</v>
      </c>
    </row>
    <row r="63" spans="1:6" x14ac:dyDescent="0.25">
      <c r="A63" s="75" t="s">
        <v>196</v>
      </c>
      <c r="B63" s="74" t="s">
        <v>392</v>
      </c>
      <c r="C63" s="95" t="s">
        <v>309</v>
      </c>
      <c r="D63" s="96"/>
      <c r="E63" s="96"/>
      <c r="F63" s="97"/>
    </row>
    <row r="64" spans="1:6" x14ac:dyDescent="0.25">
      <c r="A64" s="79" t="s">
        <v>197</v>
      </c>
      <c r="B64" s="80" t="s">
        <v>396</v>
      </c>
      <c r="C64" s="80"/>
      <c r="D64" s="80" t="s">
        <v>398</v>
      </c>
      <c r="E64" s="80"/>
      <c r="F64" s="75" t="s">
        <v>243</v>
      </c>
    </row>
    <row r="65" spans="1:6" x14ac:dyDescent="0.25">
      <c r="A65" s="79"/>
      <c r="B65" s="80" t="s">
        <v>400</v>
      </c>
      <c r="C65" s="80"/>
      <c r="D65" s="79" t="s">
        <v>234</v>
      </c>
      <c r="E65" s="79"/>
      <c r="F65" s="74" t="s">
        <v>338</v>
      </c>
    </row>
    <row r="66" spans="1:6" x14ac:dyDescent="0.25">
      <c r="A66" s="79" t="s">
        <v>198</v>
      </c>
      <c r="B66" s="79"/>
      <c r="C66" s="80" t="s">
        <v>404</v>
      </c>
      <c r="D66" s="80"/>
      <c r="E66" s="80"/>
      <c r="F66" s="75" t="s">
        <v>244</v>
      </c>
    </row>
    <row r="67" spans="1:6" x14ac:dyDescent="0.25">
      <c r="A67" s="79" t="s">
        <v>199</v>
      </c>
      <c r="B67" s="79"/>
      <c r="C67" s="80" t="s">
        <v>408</v>
      </c>
      <c r="D67" s="80"/>
      <c r="E67" s="80"/>
      <c r="F67" s="75" t="s">
        <v>245</v>
      </c>
    </row>
    <row r="68" spans="1:6" x14ac:dyDescent="0.25">
      <c r="A68" s="101" t="s">
        <v>200</v>
      </c>
      <c r="B68" s="102"/>
      <c r="C68" s="85" t="s">
        <v>310</v>
      </c>
      <c r="D68" s="85"/>
      <c r="E68" s="75" t="s">
        <v>235</v>
      </c>
      <c r="F68" s="76" t="s">
        <v>311</v>
      </c>
    </row>
    <row r="69" spans="1:6" x14ac:dyDescent="0.25">
      <c r="A69" s="79" t="s">
        <v>201</v>
      </c>
      <c r="B69" s="79"/>
      <c r="C69" s="80" t="s">
        <v>409</v>
      </c>
      <c r="D69" s="80"/>
      <c r="E69" s="103" t="s">
        <v>242</v>
      </c>
      <c r="F69" s="104"/>
    </row>
    <row r="70" spans="1:6" x14ac:dyDescent="0.25">
      <c r="A70" s="79" t="s">
        <v>202</v>
      </c>
      <c r="B70" s="79"/>
      <c r="C70" s="79"/>
      <c r="D70" s="79"/>
      <c r="E70" s="79"/>
      <c r="F70" s="79"/>
    </row>
    <row r="71" spans="1:6" x14ac:dyDescent="0.25">
      <c r="A71" s="79" t="s">
        <v>203</v>
      </c>
      <c r="B71" s="79"/>
      <c r="C71" s="85" t="s">
        <v>312</v>
      </c>
      <c r="D71" s="85"/>
      <c r="E71" s="75" t="s">
        <v>236</v>
      </c>
      <c r="F71" s="76" t="s">
        <v>313</v>
      </c>
    </row>
    <row r="72" spans="1:6" x14ac:dyDescent="0.25">
      <c r="A72" s="75" t="s">
        <v>204</v>
      </c>
      <c r="B72" s="85" t="s">
        <v>314</v>
      </c>
      <c r="C72" s="85"/>
      <c r="D72" s="85"/>
      <c r="E72" s="85"/>
      <c r="F72" s="85"/>
    </row>
    <row r="73" spans="1:6" x14ac:dyDescent="0.25">
      <c r="A73" s="79" t="s">
        <v>205</v>
      </c>
      <c r="B73" s="79"/>
      <c r="C73" s="85" t="s">
        <v>315</v>
      </c>
      <c r="D73" s="85"/>
      <c r="E73" s="75" t="s">
        <v>237</v>
      </c>
      <c r="F73" s="76" t="s">
        <v>316</v>
      </c>
    </row>
    <row r="74" spans="1:6" x14ac:dyDescent="0.25">
      <c r="A74" s="75" t="s">
        <v>206</v>
      </c>
      <c r="B74" s="85" t="s">
        <v>317</v>
      </c>
      <c r="C74" s="85"/>
      <c r="D74" s="85"/>
      <c r="E74" s="85"/>
      <c r="F74" s="85"/>
    </row>
    <row r="75" spans="1:6" x14ac:dyDescent="0.25">
      <c r="A75" s="79" t="s">
        <v>207</v>
      </c>
      <c r="B75" s="79"/>
      <c r="C75" s="85" t="s">
        <v>318</v>
      </c>
      <c r="D75" s="85"/>
      <c r="E75" s="75" t="s">
        <v>238</v>
      </c>
      <c r="F75" s="76" t="s">
        <v>319</v>
      </c>
    </row>
    <row r="76" spans="1:6" x14ac:dyDescent="0.25">
      <c r="A76" s="75" t="s">
        <v>208</v>
      </c>
      <c r="B76" s="85" t="s">
        <v>320</v>
      </c>
      <c r="C76" s="85"/>
      <c r="D76" s="85"/>
      <c r="E76" s="85"/>
      <c r="F76" s="85"/>
    </row>
    <row r="77" spans="1:6" x14ac:dyDescent="0.25">
      <c r="A77" s="79" t="s">
        <v>209</v>
      </c>
      <c r="B77" s="79"/>
      <c r="C77" s="80" t="s">
        <v>415</v>
      </c>
      <c r="D77" s="80"/>
      <c r="E77" s="80"/>
      <c r="F77" s="75" t="s">
        <v>239</v>
      </c>
    </row>
    <row r="78" spans="1:6" x14ac:dyDescent="0.25">
      <c r="A78" s="79" t="s">
        <v>210</v>
      </c>
      <c r="B78" s="79"/>
      <c r="C78" s="85" t="s">
        <v>321</v>
      </c>
      <c r="D78" s="85"/>
      <c r="E78" s="85"/>
      <c r="F78" s="75" t="s">
        <v>240</v>
      </c>
    </row>
    <row r="79" spans="1:6" x14ac:dyDescent="0.25">
      <c r="A79" s="79" t="s">
        <v>211</v>
      </c>
      <c r="B79" s="79"/>
      <c r="C79" s="85" t="s">
        <v>322</v>
      </c>
      <c r="D79" s="85"/>
      <c r="E79" s="85"/>
      <c r="F79" s="75" t="s">
        <v>241</v>
      </c>
    </row>
    <row r="80" spans="1:6" x14ac:dyDescent="0.25">
      <c r="A80" s="78" t="s">
        <v>212</v>
      </c>
      <c r="B80" s="78"/>
      <c r="C80" s="78"/>
      <c r="D80" s="78"/>
      <c r="E80" s="78"/>
      <c r="F80" s="78"/>
    </row>
    <row r="81" spans="1:6" x14ac:dyDescent="0.25">
      <c r="A81" s="86" t="s">
        <v>323</v>
      </c>
      <c r="B81" s="87"/>
      <c r="C81" s="87"/>
      <c r="D81" s="87"/>
      <c r="E81" s="87"/>
      <c r="F81" s="88"/>
    </row>
    <row r="82" spans="1:6" x14ac:dyDescent="0.25">
      <c r="A82" s="89"/>
      <c r="B82" s="90"/>
      <c r="C82" s="90"/>
      <c r="D82" s="90"/>
      <c r="E82" s="90"/>
      <c r="F82" s="91"/>
    </row>
    <row r="83" spans="1:6" x14ac:dyDescent="0.25">
      <c r="A83" s="89"/>
      <c r="B83" s="90"/>
      <c r="C83" s="90"/>
      <c r="D83" s="90"/>
      <c r="E83" s="90"/>
      <c r="F83" s="91"/>
    </row>
    <row r="84" spans="1:6" x14ac:dyDescent="0.25">
      <c r="A84" s="89"/>
      <c r="B84" s="90"/>
      <c r="C84" s="90"/>
      <c r="D84" s="90"/>
      <c r="E84" s="90"/>
      <c r="F84" s="91"/>
    </row>
    <row r="85" spans="1:6" x14ac:dyDescent="0.25">
      <c r="A85" s="89"/>
      <c r="B85" s="90"/>
      <c r="C85" s="90"/>
      <c r="D85" s="90"/>
      <c r="E85" s="90"/>
      <c r="F85" s="91"/>
    </row>
    <row r="86" spans="1:6" x14ac:dyDescent="0.25">
      <c r="A86" s="92"/>
      <c r="B86" s="93"/>
      <c r="C86" s="93"/>
      <c r="D86" s="93"/>
      <c r="E86" s="93"/>
      <c r="F86" s="94"/>
    </row>
    <row r="87" spans="1:6" x14ac:dyDescent="0.25">
      <c r="A87" s="78" t="s">
        <v>548</v>
      </c>
      <c r="B87" s="78"/>
      <c r="C87" s="78"/>
      <c r="D87" s="78"/>
      <c r="E87" s="78"/>
      <c r="F87" s="78"/>
    </row>
    <row r="88" spans="1:6" x14ac:dyDescent="0.25">
      <c r="A88" s="79" t="s">
        <v>213</v>
      </c>
      <c r="B88" s="79"/>
      <c r="C88" s="85" t="s">
        <v>324</v>
      </c>
      <c r="D88" s="85"/>
      <c r="E88" s="85"/>
      <c r="F88" s="85"/>
    </row>
    <row r="89" spans="1:6" x14ac:dyDescent="0.25">
      <c r="A89" s="79" t="s">
        <v>214</v>
      </c>
      <c r="B89" s="79"/>
      <c r="C89" s="85" t="s">
        <v>325</v>
      </c>
      <c r="D89" s="85"/>
      <c r="E89" s="85"/>
      <c r="F89" s="85"/>
    </row>
    <row r="90" spans="1:6" x14ac:dyDescent="0.25">
      <c r="A90" s="79" t="s">
        <v>549</v>
      </c>
      <c r="B90" s="79"/>
      <c r="C90" s="79"/>
      <c r="D90" s="79"/>
      <c r="E90" s="79"/>
      <c r="F90" s="79"/>
    </row>
    <row r="91" spans="1:6" x14ac:dyDescent="0.25">
      <c r="A91" s="79" t="s">
        <v>215</v>
      </c>
      <c r="B91" s="79"/>
      <c r="C91" s="85" t="s">
        <v>327</v>
      </c>
      <c r="D91" s="85"/>
      <c r="E91" s="85"/>
      <c r="F91" s="85"/>
    </row>
    <row r="92" spans="1:6" x14ac:dyDescent="0.25">
      <c r="A92" s="79" t="s">
        <v>216</v>
      </c>
      <c r="B92" s="79"/>
      <c r="C92" s="85" t="s">
        <v>326</v>
      </c>
      <c r="D92" s="85"/>
      <c r="E92" s="85"/>
      <c r="F92" s="85"/>
    </row>
    <row r="93" spans="1:6" x14ac:dyDescent="0.25">
      <c r="A93" s="79" t="s">
        <v>550</v>
      </c>
      <c r="B93" s="79"/>
      <c r="C93" s="79"/>
      <c r="D93" s="79"/>
      <c r="E93" s="79"/>
      <c r="F93" s="79"/>
    </row>
    <row r="94" spans="1:6" x14ac:dyDescent="0.25">
      <c r="A94" s="79" t="s">
        <v>217</v>
      </c>
      <c r="B94" s="79"/>
      <c r="C94" s="85" t="s">
        <v>328</v>
      </c>
      <c r="D94" s="85"/>
      <c r="E94" s="85"/>
      <c r="F94" s="85"/>
    </row>
    <row r="95" spans="1:6" x14ac:dyDescent="0.25">
      <c r="A95" s="79" t="s">
        <v>218</v>
      </c>
      <c r="B95" s="79"/>
      <c r="C95" s="85" t="s">
        <v>329</v>
      </c>
      <c r="D95" s="85"/>
      <c r="E95" s="85"/>
      <c r="F95" s="85"/>
    </row>
    <row r="96" spans="1:6" x14ac:dyDescent="0.25">
      <c r="A96" s="79" t="s">
        <v>551</v>
      </c>
      <c r="B96" s="79"/>
      <c r="C96" s="79"/>
      <c r="D96" s="79"/>
      <c r="E96" s="79"/>
      <c r="F96" s="79"/>
    </row>
    <row r="97" spans="1:6" x14ac:dyDescent="0.25">
      <c r="A97" s="79" t="s">
        <v>219</v>
      </c>
      <c r="B97" s="79"/>
      <c r="C97" s="85" t="s">
        <v>330</v>
      </c>
      <c r="D97" s="85"/>
      <c r="E97" s="85"/>
      <c r="F97" s="85"/>
    </row>
    <row r="98" spans="1:6" x14ac:dyDescent="0.25">
      <c r="A98" s="79" t="s">
        <v>220</v>
      </c>
      <c r="B98" s="79"/>
      <c r="C98" s="85" t="s">
        <v>331</v>
      </c>
      <c r="D98" s="85"/>
      <c r="E98" s="85"/>
      <c r="F98" s="85"/>
    </row>
    <row r="99" spans="1:6" x14ac:dyDescent="0.25">
      <c r="A99" s="79" t="s">
        <v>552</v>
      </c>
      <c r="B99" s="79"/>
      <c r="C99" s="79"/>
      <c r="D99" s="79"/>
      <c r="E99" s="79"/>
      <c r="F99" s="79"/>
    </row>
    <row r="100" spans="1:6" x14ac:dyDescent="0.25">
      <c r="A100" s="79" t="s">
        <v>221</v>
      </c>
      <c r="B100" s="79"/>
      <c r="C100" s="85" t="s">
        <v>332</v>
      </c>
      <c r="D100" s="85"/>
      <c r="E100" s="85"/>
      <c r="F100" s="85"/>
    </row>
    <row r="101" spans="1:6" x14ac:dyDescent="0.25">
      <c r="A101" s="79" t="s">
        <v>222</v>
      </c>
      <c r="B101" s="79"/>
      <c r="C101" s="85" t="s">
        <v>333</v>
      </c>
      <c r="D101" s="85"/>
      <c r="E101" s="85"/>
      <c r="F101" s="85"/>
    </row>
    <row r="102" spans="1:6" x14ac:dyDescent="0.25">
      <c r="A102" s="78" t="s">
        <v>547</v>
      </c>
      <c r="B102" s="78"/>
      <c r="C102" s="78"/>
      <c r="D102" s="78"/>
      <c r="E102" s="78"/>
      <c r="F102" s="78"/>
    </row>
    <row r="103" spans="1:6" x14ac:dyDescent="0.25">
      <c r="A103" s="79" t="s">
        <v>223</v>
      </c>
      <c r="B103" s="79"/>
      <c r="C103" s="85" t="s">
        <v>334</v>
      </c>
      <c r="D103" s="85"/>
      <c r="E103" s="85"/>
      <c r="F103" s="85"/>
    </row>
    <row r="104" spans="1:6" x14ac:dyDescent="0.25">
      <c r="A104" s="79" t="s">
        <v>224</v>
      </c>
      <c r="B104" s="79"/>
      <c r="C104" s="85" t="s">
        <v>335</v>
      </c>
      <c r="D104" s="85"/>
      <c r="E104" s="85"/>
      <c r="F104" s="85"/>
    </row>
    <row r="105" spans="1:6" x14ac:dyDescent="0.25">
      <c r="A105" s="95" t="s">
        <v>225</v>
      </c>
      <c r="B105" s="97"/>
      <c r="C105" s="85" t="s">
        <v>336</v>
      </c>
      <c r="D105" s="85"/>
      <c r="E105" s="85"/>
      <c r="F105" s="85"/>
    </row>
    <row r="106" spans="1:6" x14ac:dyDescent="0.25">
      <c r="A106" s="79" t="s">
        <v>226</v>
      </c>
      <c r="B106" s="79"/>
      <c r="C106" s="85" t="s">
        <v>337</v>
      </c>
      <c r="D106" s="85"/>
      <c r="E106" s="85"/>
      <c r="F106" s="85"/>
    </row>
  </sheetData>
  <mergeCells count="166">
    <mergeCell ref="A96:F96"/>
    <mergeCell ref="A97:B97"/>
    <mergeCell ref="C97:F97"/>
    <mergeCell ref="A98:B98"/>
    <mergeCell ref="C98:F98"/>
    <mergeCell ref="A99:F99"/>
    <mergeCell ref="A100:B100"/>
    <mergeCell ref="C100:F100"/>
    <mergeCell ref="A101:B101"/>
    <mergeCell ref="C101:F101"/>
    <mergeCell ref="A105:B105"/>
    <mergeCell ref="A1:F1"/>
    <mergeCell ref="A2:B2"/>
    <mergeCell ref="A3:B3"/>
    <mergeCell ref="C2:F2"/>
    <mergeCell ref="A4:B4"/>
    <mergeCell ref="B16:F16"/>
    <mergeCell ref="B17:F17"/>
    <mergeCell ref="A11:C11"/>
    <mergeCell ref="A12:B12"/>
    <mergeCell ref="D11:F11"/>
    <mergeCell ref="C12:E12"/>
    <mergeCell ref="B7:F7"/>
    <mergeCell ref="B8:F8"/>
    <mergeCell ref="A5:F5"/>
    <mergeCell ref="B6:F6"/>
    <mergeCell ref="A10:B10"/>
    <mergeCell ref="B15:F15"/>
    <mergeCell ref="D49:E49"/>
    <mergeCell ref="A28:B29"/>
    <mergeCell ref="C28:F29"/>
    <mergeCell ref="A31:B32"/>
    <mergeCell ref="C31:F32"/>
    <mergeCell ref="A48:C50"/>
    <mergeCell ref="A57:B57"/>
    <mergeCell ref="A68:B68"/>
    <mergeCell ref="E69:F69"/>
    <mergeCell ref="C46:D46"/>
    <mergeCell ref="E46:F46"/>
    <mergeCell ref="C10:E10"/>
    <mergeCell ref="B9:C9"/>
    <mergeCell ref="E9:F9"/>
    <mergeCell ref="A25:B26"/>
    <mergeCell ref="C25:F26"/>
    <mergeCell ref="C37:D37"/>
    <mergeCell ref="C57:F57"/>
    <mergeCell ref="A58:B58"/>
    <mergeCell ref="C58:F58"/>
    <mergeCell ref="A53:C53"/>
    <mergeCell ref="D53:F53"/>
    <mergeCell ref="C33:F33"/>
    <mergeCell ref="D48:E48"/>
    <mergeCell ref="B47:D47"/>
    <mergeCell ref="C41:D41"/>
    <mergeCell ref="C40:F40"/>
    <mergeCell ref="A35:B35"/>
    <mergeCell ref="A41:B41"/>
    <mergeCell ref="A42:B42"/>
    <mergeCell ref="A56:F56"/>
    <mergeCell ref="A77:B77"/>
    <mergeCell ref="A30:B30"/>
    <mergeCell ref="C30:F30"/>
    <mergeCell ref="A13:B13"/>
    <mergeCell ref="C13:D13"/>
    <mergeCell ref="E13:F13"/>
    <mergeCell ref="A27:B27"/>
    <mergeCell ref="C27:F27"/>
    <mergeCell ref="A19:B19"/>
    <mergeCell ref="A24:F24"/>
    <mergeCell ref="C19:E19"/>
    <mergeCell ref="A20:C20"/>
    <mergeCell ref="A21:B21"/>
    <mergeCell ref="D20:F20"/>
    <mergeCell ref="C21:E21"/>
    <mergeCell ref="A14:F14"/>
    <mergeCell ref="A66:B66"/>
    <mergeCell ref="C66:E66"/>
    <mergeCell ref="A59:B59"/>
    <mergeCell ref="C59:D59"/>
    <mergeCell ref="C77:E77"/>
    <mergeCell ref="A51:F51"/>
    <mergeCell ref="B52:C52"/>
    <mergeCell ref="B18:C18"/>
    <mergeCell ref="E18:F18"/>
    <mergeCell ref="A22:F22"/>
    <mergeCell ref="A23:B23"/>
    <mergeCell ref="E47:F47"/>
    <mergeCell ref="D64:E64"/>
    <mergeCell ref="C23:F23"/>
    <mergeCell ref="D35:F35"/>
    <mergeCell ref="D50:E50"/>
    <mergeCell ref="E52:F52"/>
    <mergeCell ref="A64:A65"/>
    <mergeCell ref="D65:E65"/>
    <mergeCell ref="B65:C65"/>
    <mergeCell ref="C63:F63"/>
    <mergeCell ref="A62:B62"/>
    <mergeCell ref="C62:D62"/>
    <mergeCell ref="A33:B33"/>
    <mergeCell ref="B64:C64"/>
    <mergeCell ref="A61:C61"/>
    <mergeCell ref="E60:F60"/>
    <mergeCell ref="A60:B60"/>
    <mergeCell ref="A54:B54"/>
    <mergeCell ref="C54:D54"/>
    <mergeCell ref="A55:F55"/>
    <mergeCell ref="C106:F106"/>
    <mergeCell ref="A92:B92"/>
    <mergeCell ref="A95:B95"/>
    <mergeCell ref="C92:F92"/>
    <mergeCell ref="A106:B106"/>
    <mergeCell ref="A69:B69"/>
    <mergeCell ref="C69:D69"/>
    <mergeCell ref="B72:F72"/>
    <mergeCell ref="B74:F74"/>
    <mergeCell ref="C105:F105"/>
    <mergeCell ref="A93:F93"/>
    <mergeCell ref="A94:B94"/>
    <mergeCell ref="C94:F94"/>
    <mergeCell ref="A90:F90"/>
    <mergeCell ref="A91:B91"/>
    <mergeCell ref="C91:F91"/>
    <mergeCell ref="A75:B75"/>
    <mergeCell ref="A80:F80"/>
    <mergeCell ref="A81:F86"/>
    <mergeCell ref="A87:F87"/>
    <mergeCell ref="A88:B88"/>
    <mergeCell ref="C88:F88"/>
    <mergeCell ref="A89:B89"/>
    <mergeCell ref="C89:F89"/>
    <mergeCell ref="A34:F34"/>
    <mergeCell ref="A36:B36"/>
    <mergeCell ref="C36:F36"/>
    <mergeCell ref="A37:B37"/>
    <mergeCell ref="A102:F102"/>
    <mergeCell ref="A104:B104"/>
    <mergeCell ref="C104:F104"/>
    <mergeCell ref="C95:F95"/>
    <mergeCell ref="A103:B103"/>
    <mergeCell ref="C103:F103"/>
    <mergeCell ref="C68:D68"/>
    <mergeCell ref="A78:B78"/>
    <mergeCell ref="C78:E78"/>
    <mergeCell ref="A79:B79"/>
    <mergeCell ref="C79:E79"/>
    <mergeCell ref="A70:F70"/>
    <mergeCell ref="A71:B71"/>
    <mergeCell ref="C71:D71"/>
    <mergeCell ref="A73:B73"/>
    <mergeCell ref="C75:D75"/>
    <mergeCell ref="B76:F76"/>
    <mergeCell ref="C73:D73"/>
    <mergeCell ref="A67:B67"/>
    <mergeCell ref="C67:E67"/>
    <mergeCell ref="A44:F44"/>
    <mergeCell ref="A45:B45"/>
    <mergeCell ref="C45:D45"/>
    <mergeCell ref="A46:B46"/>
    <mergeCell ref="A43:B43"/>
    <mergeCell ref="C43:D43"/>
    <mergeCell ref="A38:B38"/>
    <mergeCell ref="C38:F38"/>
    <mergeCell ref="A39:B39"/>
    <mergeCell ref="A40:B40"/>
    <mergeCell ref="C39:D39"/>
    <mergeCell ref="C42:F42"/>
  </mergeCells>
  <conditionalFormatting sqref="C2 C3:E4 E9 B6:B9 C10 D11 C12:C13 B15:F17 B18 E18 C19 D20 C21 C23 C25 C27:F27 C30:F30 C33 F37 F39 F41 C35:C43 F43 F45 C45:C46 B47 E47 D48:D50 B52 E52 D53 C54 F54 A56 C57:F58 F59 C59:C60 D61 F62 C62 B63 B64:C65 D64 F65 C66:E67 F68 C68:C69 C71 F71 B72 C73 F73 B74 C75 F75 B76 C77:E79 A81 C88:F89 C91:F92 C94:F95 C103:F106 C28 C31">
    <cfRule type="containsBlanks" dxfId="2" priority="3">
      <formula>LEN(TRIM(A2))=0</formula>
    </cfRule>
  </conditionalFormatting>
  <conditionalFormatting sqref="C97:F98">
    <cfRule type="containsBlanks" dxfId="1" priority="2">
      <formula>LEN(TRIM(C97))=0</formula>
    </cfRule>
  </conditionalFormatting>
  <conditionalFormatting sqref="C100:F101">
    <cfRule type="containsBlanks" dxfId="0" priority="1">
      <formula>LEN(TRIM(C100))=0</formula>
    </cfRule>
  </conditionalFormatting>
  <pageMargins left="0.7" right="0.7" top="0.75" bottom="0.75" header="0.3" footer="0.3"/>
  <pageSetup scale="79" orientation="portrait" r:id="rId1"/>
  <rowBreaks count="1" manualBreakCount="1">
    <brk id="5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abSelected="1" view="pageBreakPreview" topLeftCell="A10" zoomScaleNormal="120" zoomScaleSheetLayoutView="100" workbookViewId="0">
      <selection activeCell="P104" sqref="P104:S104"/>
    </sheetView>
  </sheetViews>
  <sheetFormatPr defaultColWidth="9.140625" defaultRowHeight="15" x14ac:dyDescent="0.25"/>
  <cols>
    <col min="1" max="1" width="1.28515625" style="1" customWidth="1"/>
    <col min="2" max="2" width="2.5703125" style="2" customWidth="1"/>
    <col min="3" max="4" width="3.140625" style="2" customWidth="1"/>
    <col min="5" max="5" width="3.5703125" style="2" customWidth="1"/>
    <col min="6" max="6" width="2.7109375" style="2" customWidth="1"/>
    <col min="7" max="7" width="3" style="2" customWidth="1"/>
    <col min="8" max="8" width="3.28515625" style="2" customWidth="1"/>
    <col min="9" max="9" width="0.28515625" style="2" customWidth="1"/>
    <col min="10" max="10" width="2.7109375" style="2" customWidth="1"/>
    <col min="11" max="11" width="3.140625" style="2" customWidth="1"/>
    <col min="12" max="12" width="5.140625" style="2" customWidth="1"/>
    <col min="13" max="14" width="2.7109375" style="2" customWidth="1"/>
    <col min="15" max="15" width="5" style="2" customWidth="1"/>
    <col min="16" max="18" width="2.7109375" style="2" customWidth="1"/>
    <col min="19" max="19" width="7.7109375" style="2" customWidth="1"/>
    <col min="20" max="20" width="2.85546875" style="2" customWidth="1"/>
    <col min="21" max="21" width="1.42578125" style="2" customWidth="1"/>
    <col min="22" max="23" width="2.7109375" style="2" customWidth="1"/>
    <col min="24" max="24" width="2.85546875" style="2" customWidth="1"/>
    <col min="25" max="26" width="3.28515625" style="2" customWidth="1"/>
    <col min="27" max="27" width="2.28515625" style="2" customWidth="1"/>
    <col min="28" max="28" width="2.7109375" style="2" customWidth="1"/>
    <col min="29" max="29" width="2.5703125" style="2" customWidth="1"/>
    <col min="30" max="30" width="3.42578125" style="2" customWidth="1"/>
    <col min="31" max="31" width="3.7109375" style="2" customWidth="1"/>
    <col min="32" max="34" width="2.85546875" style="2" customWidth="1"/>
    <col min="35" max="35" width="1.28515625" style="2" customWidth="1"/>
    <col min="36" max="16384" width="9.140625" style="2"/>
  </cols>
  <sheetData>
    <row r="1" spans="1:38" ht="6.75" customHeight="1" x14ac:dyDescent="0.25">
      <c r="A1" s="1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</row>
    <row r="2" spans="1:38" x14ac:dyDescent="0.25">
      <c r="A2" s="4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  <c r="O2" s="214" t="s">
        <v>37</v>
      </c>
      <c r="P2" s="215"/>
      <c r="Q2" s="215"/>
      <c r="R2" s="215"/>
      <c r="S2" s="215"/>
      <c r="T2" s="215"/>
      <c r="U2" s="216"/>
      <c r="V2" s="238" t="s">
        <v>17</v>
      </c>
      <c r="W2" s="239"/>
      <c r="X2" s="239"/>
      <c r="Y2" s="240"/>
      <c r="Z2" s="143" t="str">
        <f>TRIM(UPPER(IF(PDRNTEMP!C2=0,"",PDRNTEMP!C2)))</f>
        <v>INPUT||PT=C:2||VAL=</v>
      </c>
      <c r="AA2" s="144"/>
      <c r="AB2" s="144"/>
      <c r="AC2" s="144"/>
      <c r="AD2" s="144"/>
      <c r="AE2" s="144"/>
      <c r="AF2" s="144"/>
      <c r="AG2" s="144"/>
      <c r="AH2" s="145"/>
      <c r="AI2" s="6"/>
    </row>
    <row r="3" spans="1:38" x14ac:dyDescent="0.25">
      <c r="A3" s="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6"/>
      <c r="O3" s="217"/>
      <c r="P3" s="218"/>
      <c r="Q3" s="218"/>
      <c r="R3" s="218"/>
      <c r="S3" s="218"/>
      <c r="T3" s="218"/>
      <c r="U3" s="219"/>
      <c r="V3" s="238" t="s">
        <v>35</v>
      </c>
      <c r="W3" s="239"/>
      <c r="X3" s="239"/>
      <c r="Y3" s="240"/>
      <c r="Z3" s="202" t="str">
        <f>CONCATENATE(PDRNTEMP!C3,"/",PDRNTEMP!D3,"/",PDRNTEMP!E3)</f>
        <v>SELECT||pt=C:3||val=7/SELECT||pt=D:3||val=3/SELECT||pt=E:3||val=2018</v>
      </c>
      <c r="AA3" s="203"/>
      <c r="AB3" s="203"/>
      <c r="AC3" s="203"/>
      <c r="AD3" s="203"/>
      <c r="AE3" s="203"/>
      <c r="AF3" s="203"/>
      <c r="AG3" s="203"/>
      <c r="AH3" s="204"/>
      <c r="AI3" s="6"/>
    </row>
    <row r="4" spans="1:38" x14ac:dyDescent="0.25">
      <c r="A4" s="4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O4" s="220"/>
      <c r="P4" s="221"/>
      <c r="Q4" s="221"/>
      <c r="R4" s="221"/>
      <c r="S4" s="221"/>
      <c r="T4" s="221"/>
      <c r="U4" s="222"/>
      <c r="V4" s="211" t="s">
        <v>36</v>
      </c>
      <c r="W4" s="212"/>
      <c r="X4" s="212"/>
      <c r="Y4" s="213"/>
      <c r="Z4" s="202" t="str">
        <f>CONCATENATE(PDRNTEMP!C4,"/",PDRNTEMP!D4,"/",PDRNTEMP!E4)</f>
        <v>SELECT||pt=C:4||val=7/SELECT||pt=D:4||val=3/SELECT||pt=E:4||val=2018</v>
      </c>
      <c r="AA4" s="203"/>
      <c r="AB4" s="203"/>
      <c r="AC4" s="203"/>
      <c r="AD4" s="203"/>
      <c r="AE4" s="203"/>
      <c r="AF4" s="203"/>
      <c r="AG4" s="203"/>
      <c r="AH4" s="204"/>
      <c r="AI4" s="6"/>
    </row>
    <row r="5" spans="1:38" ht="14.25" customHeight="1" x14ac:dyDescent="0.25">
      <c r="A5" s="4"/>
      <c r="B5" s="241" t="s">
        <v>0</v>
      </c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2"/>
      <c r="AI5" s="3"/>
    </row>
    <row r="6" spans="1:38" ht="5.2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9"/>
      <c r="AI6" s="10"/>
    </row>
    <row r="7" spans="1:38" ht="9" customHeight="1" x14ac:dyDescent="0.25">
      <c r="A7" s="4"/>
      <c r="B7" s="223" t="s">
        <v>9</v>
      </c>
      <c r="C7" s="223"/>
      <c r="D7" s="223"/>
      <c r="E7" s="223"/>
      <c r="F7" s="223"/>
      <c r="G7" s="223"/>
      <c r="H7" s="224"/>
      <c r="I7" s="121" t="s">
        <v>18</v>
      </c>
      <c r="J7" s="122"/>
      <c r="K7" s="122"/>
      <c r="L7" s="123"/>
      <c r="M7" s="122" t="s">
        <v>19</v>
      </c>
      <c r="N7" s="122"/>
      <c r="O7" s="122"/>
      <c r="P7" s="122"/>
      <c r="Q7" s="123"/>
      <c r="R7" s="121" t="s">
        <v>38</v>
      </c>
      <c r="S7" s="122"/>
      <c r="T7" s="122"/>
      <c r="U7" s="123"/>
      <c r="V7" s="177" t="s">
        <v>20</v>
      </c>
      <c r="W7" s="178"/>
      <c r="X7" s="179"/>
      <c r="Y7" s="121" t="s">
        <v>1</v>
      </c>
      <c r="Z7" s="122"/>
      <c r="AA7" s="123"/>
      <c r="AB7" s="121" t="s">
        <v>2</v>
      </c>
      <c r="AC7" s="122"/>
      <c r="AD7" s="122"/>
      <c r="AE7" s="122"/>
      <c r="AF7" s="122"/>
      <c r="AG7" s="122"/>
      <c r="AH7" s="123"/>
      <c r="AI7" s="11"/>
    </row>
    <row r="8" spans="1:38" ht="24" customHeight="1" x14ac:dyDescent="0.25">
      <c r="A8" s="4"/>
      <c r="B8" s="227"/>
      <c r="C8" s="227"/>
      <c r="D8" s="227"/>
      <c r="E8" s="227"/>
      <c r="F8" s="227"/>
      <c r="G8" s="227"/>
      <c r="H8" s="228"/>
      <c r="I8" s="160" t="str">
        <f>TRIM(UPPER(IF(PDRNTEMP!B6=0,"",PDRNTEMP!B6)))</f>
        <v>INPUT||PT=B:6||VAL=</v>
      </c>
      <c r="J8" s="182"/>
      <c r="K8" s="182"/>
      <c r="L8" s="183"/>
      <c r="M8" s="160" t="str">
        <f>TRIM(UPPER(IF(PDRNTEMP!B7=0,"",PDRNTEMP!B7)))</f>
        <v>INPUT||PT=B:7||VAL=</v>
      </c>
      <c r="N8" s="182"/>
      <c r="O8" s="182"/>
      <c r="P8" s="182"/>
      <c r="Q8" s="183"/>
      <c r="R8" s="160" t="str">
        <f>TRIM(UPPER(IF(PDRNTEMP!B8=0,"",PDRNTEMP!B8)))</f>
        <v>INPUT||PT=B:8||VAL=</v>
      </c>
      <c r="S8" s="182"/>
      <c r="T8" s="182"/>
      <c r="U8" s="183"/>
      <c r="V8" s="124" t="str">
        <f>TRIM(UPPER(IF(PDRNTEMP!B9=0,"",PDRNTEMP!B9)))</f>
        <v>INPUT||PT=B:9||VAL=</v>
      </c>
      <c r="W8" s="125"/>
      <c r="X8" s="126"/>
      <c r="Y8" s="205" t="str">
        <f>TRIM(UPPER(IF(PDRNTEMP!E9=0,"",PDRNTEMP!E9)))</f>
        <v>INPUT||PT=E:9||VAL=</v>
      </c>
      <c r="Z8" s="206"/>
      <c r="AA8" s="207"/>
      <c r="AB8" s="124" t="str">
        <f>TRIM(UPPER(IF(PDRNTEMP!C10=0,"",PDRNTEMP!C10)))</f>
        <v>INPUT||PT=C:10||VAL=</v>
      </c>
      <c r="AC8" s="125"/>
      <c r="AD8" s="125"/>
      <c r="AE8" s="125"/>
      <c r="AF8" s="125"/>
      <c r="AG8" s="125"/>
      <c r="AH8" s="126"/>
      <c r="AI8" s="12"/>
    </row>
    <row r="9" spans="1:38" ht="9" customHeight="1" x14ac:dyDescent="0.25">
      <c r="A9" s="4"/>
      <c r="B9" s="129" t="s">
        <v>39</v>
      </c>
      <c r="C9" s="129"/>
      <c r="D9" s="129"/>
      <c r="E9" s="129"/>
      <c r="F9" s="129"/>
      <c r="G9" s="129"/>
      <c r="H9" s="129"/>
      <c r="I9" s="121" t="s">
        <v>18</v>
      </c>
      <c r="J9" s="122"/>
      <c r="K9" s="122"/>
      <c r="L9" s="123"/>
      <c r="M9" s="122" t="s">
        <v>19</v>
      </c>
      <c r="N9" s="122"/>
      <c r="O9" s="122"/>
      <c r="P9" s="122"/>
      <c r="Q9" s="123"/>
      <c r="R9" s="121" t="s">
        <v>38</v>
      </c>
      <c r="S9" s="122"/>
      <c r="T9" s="122"/>
      <c r="U9" s="123"/>
      <c r="V9" s="177" t="s">
        <v>20</v>
      </c>
      <c r="W9" s="178"/>
      <c r="X9" s="179"/>
      <c r="Y9" s="121" t="s">
        <v>1</v>
      </c>
      <c r="Z9" s="122"/>
      <c r="AA9" s="123"/>
      <c r="AB9" s="121" t="s">
        <v>2</v>
      </c>
      <c r="AC9" s="122"/>
      <c r="AD9" s="122"/>
      <c r="AE9" s="122"/>
      <c r="AF9" s="122"/>
      <c r="AG9" s="122"/>
      <c r="AH9" s="123"/>
      <c r="AI9" s="12"/>
    </row>
    <row r="10" spans="1:38" ht="21.75" customHeight="1" x14ac:dyDescent="0.25">
      <c r="A10" s="4"/>
      <c r="B10" s="133"/>
      <c r="C10" s="133"/>
      <c r="D10" s="133"/>
      <c r="E10" s="133"/>
      <c r="F10" s="133"/>
      <c r="G10" s="133"/>
      <c r="H10" s="136"/>
      <c r="I10" s="180" t="str">
        <f>TRIM(UPPER(IF(PDRNTEMP!B15=0,"",PDRNTEMP!B15)))</f>
        <v>INPUT||PT=B:15||VAL=</v>
      </c>
      <c r="J10" s="180"/>
      <c r="K10" s="180"/>
      <c r="L10" s="180"/>
      <c r="M10" s="180" t="str">
        <f>TRIM(UPPER(IF(PDRNTEMP!B16=0,"",PDRNTEMP!B16)))</f>
        <v>INPUT||PT=B:16||VAL=</v>
      </c>
      <c r="N10" s="180"/>
      <c r="O10" s="180"/>
      <c r="P10" s="180"/>
      <c r="Q10" s="180"/>
      <c r="R10" s="180" t="str">
        <f>TRIM(UPPER(IF(PDRNTEMP!B17=0,"",PDRNTEMP!B17)))</f>
        <v>INPUT||PT=B:17||VAL=</v>
      </c>
      <c r="S10" s="180"/>
      <c r="T10" s="180"/>
      <c r="U10" s="180"/>
      <c r="V10" s="124" t="str">
        <f>TRIM(UPPER(IF(PDRNTEMP!B18=0,"",PDRNTEMP!B18)))</f>
        <v>INPUT||PT=B:18||VAL=</v>
      </c>
      <c r="W10" s="125"/>
      <c r="X10" s="126"/>
      <c r="Y10" s="124" t="str">
        <f>TRIM(UPPER(IF(PDRNTEMP!E18=0,"",PDRNTEMP!E18)))</f>
        <v>INPUT||PT=E:18||VAL=</v>
      </c>
      <c r="Z10" s="125"/>
      <c r="AA10" s="126"/>
      <c r="AB10" s="124" t="str">
        <f>TRIM(UPPER(IF(PDRNTEMP!C19=0,"",PDRNTEMP!C19)))</f>
        <v>INPUT||PT=C:19||VAL=</v>
      </c>
      <c r="AC10" s="125"/>
      <c r="AD10" s="125"/>
      <c r="AE10" s="125"/>
      <c r="AF10" s="125"/>
      <c r="AG10" s="125"/>
      <c r="AH10" s="126"/>
      <c r="AI10" s="12"/>
      <c r="AL10" s="68"/>
    </row>
    <row r="11" spans="1:38" x14ac:dyDescent="0.25">
      <c r="A11" s="4"/>
      <c r="B11" s="153" t="s">
        <v>23</v>
      </c>
      <c r="C11" s="153"/>
      <c r="D11" s="153"/>
      <c r="E11" s="154"/>
      <c r="F11" s="157" t="s">
        <v>21</v>
      </c>
      <c r="G11" s="158"/>
      <c r="H11" s="159"/>
      <c r="I11" s="160" t="str">
        <f>TRIM(UPPER(IF(PDRNTEMP!D11=0,"",PDRNTEMP!D11)))</f>
        <v>INPUT||PT=D:11||VAL=</v>
      </c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3"/>
      <c r="AI11" s="7"/>
      <c r="AJ11" s="1"/>
      <c r="AK11" s="1"/>
    </row>
    <row r="12" spans="1:38" x14ac:dyDescent="0.25">
      <c r="A12" s="4"/>
      <c r="B12" s="155"/>
      <c r="C12" s="155"/>
      <c r="D12" s="155"/>
      <c r="E12" s="156"/>
      <c r="F12" s="157" t="s">
        <v>22</v>
      </c>
      <c r="G12" s="158"/>
      <c r="H12" s="159"/>
      <c r="I12" s="132" t="str">
        <f>TRIM(UPPER(IF(PDRNTEMP!D20=0,"",PDRNTEMP!B9)))</f>
        <v>INPUT||PT=B:9||VAL=</v>
      </c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6"/>
      <c r="AI12" s="7"/>
      <c r="AJ12" s="1"/>
      <c r="AK12" s="1"/>
    </row>
    <row r="13" spans="1:38" x14ac:dyDescent="0.25">
      <c r="A13" s="4"/>
      <c r="B13" s="115" t="s">
        <v>26</v>
      </c>
      <c r="C13" s="115"/>
      <c r="D13" s="115"/>
      <c r="E13" s="116"/>
      <c r="F13" s="157" t="s">
        <v>21</v>
      </c>
      <c r="G13" s="158"/>
      <c r="H13" s="159"/>
      <c r="I13" s="160" t="str">
        <f>TRIM(UPPER(IF(PDRNTEMP!C12=0,"",PDRNTEMP!C12)))</f>
        <v>INPUT||PT=C:12||VAL=</v>
      </c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/>
      <c r="AI13" s="7"/>
      <c r="AJ13" s="1"/>
      <c r="AK13" s="1"/>
    </row>
    <row r="14" spans="1:38" x14ac:dyDescent="0.25">
      <c r="A14" s="4"/>
      <c r="B14" s="117"/>
      <c r="C14" s="117"/>
      <c r="D14" s="117"/>
      <c r="E14" s="118"/>
      <c r="F14" s="157" t="s">
        <v>22</v>
      </c>
      <c r="G14" s="158"/>
      <c r="H14" s="159"/>
      <c r="I14" s="127" t="str">
        <f>TRIM(UPPER(IF(PDRNTEMP!C21=0,"",PDRNTEMP!C21)))</f>
        <v>INPUT||PT=C:21||VAL=</v>
      </c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20"/>
      <c r="AI14" s="7"/>
      <c r="AJ14" s="1"/>
      <c r="AK14" s="1"/>
    </row>
    <row r="15" spans="1:38" ht="14.45" x14ac:dyDescent="0.3">
      <c r="A15" s="4"/>
      <c r="B15" s="119" t="s">
        <v>61</v>
      </c>
      <c r="C15" s="119"/>
      <c r="D15" s="119"/>
      <c r="E15" s="119"/>
      <c r="F15" s="119"/>
      <c r="G15" s="119"/>
      <c r="H15" s="120"/>
      <c r="I15" s="208" t="str">
        <f>TRIM(UPPER(IF(PDRNTEMP!C25=0,"",PDRNTEMP!C25)))</f>
        <v>INPUT||PT=C:25||VAL=</v>
      </c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10"/>
      <c r="V15" s="140" t="s">
        <v>3</v>
      </c>
      <c r="W15" s="141"/>
      <c r="X15" s="141"/>
      <c r="Y15" s="141"/>
      <c r="Z15" s="141"/>
      <c r="AA15" s="142"/>
      <c r="AB15" s="143" t="str">
        <f>TRIM(UPPER(IF(PDRNTEMP!C27=0,"",PDRNTEMP!C27)))</f>
        <v>INPUT||PT=C:27||VAL=</v>
      </c>
      <c r="AC15" s="144"/>
      <c r="AD15" s="144"/>
      <c r="AE15" s="144"/>
      <c r="AF15" s="144"/>
      <c r="AG15" s="144"/>
      <c r="AH15" s="145"/>
      <c r="AI15" s="7"/>
      <c r="AJ15" s="1"/>
      <c r="AK15" s="1"/>
    </row>
    <row r="16" spans="1:38" ht="14.45" x14ac:dyDescent="0.3">
      <c r="A16" s="4"/>
      <c r="B16" s="119" t="s">
        <v>62</v>
      </c>
      <c r="C16" s="119"/>
      <c r="D16" s="119"/>
      <c r="E16" s="119"/>
      <c r="F16" s="119"/>
      <c r="G16" s="119"/>
      <c r="H16" s="120"/>
      <c r="I16" s="143" t="str">
        <f>TRIM(UPPER(IF(PDRNTEMP!C28=0,"",PDRNTEMP!C28)))</f>
        <v>INPUT||PT=C:28||VAL=</v>
      </c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5"/>
      <c r="V16" s="140" t="s">
        <v>3</v>
      </c>
      <c r="W16" s="141"/>
      <c r="X16" s="141"/>
      <c r="Y16" s="141"/>
      <c r="Z16" s="141"/>
      <c r="AA16" s="142"/>
      <c r="AB16" s="143" t="str">
        <f>TRIM(UPPER(IF(PDRNTEMP!C30=0,"",PDRNTEMP!C30)))</f>
        <v>INPUT||PT=C:30||VAL=</v>
      </c>
      <c r="AC16" s="144"/>
      <c r="AD16" s="144"/>
      <c r="AE16" s="144"/>
      <c r="AF16" s="144"/>
      <c r="AG16" s="144"/>
      <c r="AH16" s="145"/>
      <c r="AI16" s="7"/>
      <c r="AJ16" s="1"/>
      <c r="AK16" s="1"/>
    </row>
    <row r="17" spans="1:37" x14ac:dyDescent="0.25">
      <c r="A17" s="4"/>
      <c r="B17" s="127" t="s">
        <v>63</v>
      </c>
      <c r="C17" s="119"/>
      <c r="D17" s="119"/>
      <c r="E17" s="119"/>
      <c r="F17" s="119"/>
      <c r="G17" s="119"/>
      <c r="H17" s="120"/>
      <c r="I17" s="127" t="str">
        <f>TRIM(UPPER(IF(PDRNTEMP!C31=0,"",PDRNTEMP!C31)))</f>
        <v>INPUT||PT=C:31||VAL=</v>
      </c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0"/>
      <c r="V17" s="140" t="s">
        <v>3</v>
      </c>
      <c r="W17" s="141"/>
      <c r="X17" s="141"/>
      <c r="Y17" s="141"/>
      <c r="Z17" s="141"/>
      <c r="AA17" s="142"/>
      <c r="AB17" s="143" t="str">
        <f>TRIM(UPPER(IF(PDRNTEMP!C33=0,"",PDRNTEMP!C33)))</f>
        <v>INPUT||PT=C:33||VAL=</v>
      </c>
      <c r="AC17" s="144"/>
      <c r="AD17" s="144"/>
      <c r="AE17" s="144"/>
      <c r="AF17" s="144"/>
      <c r="AG17" s="144"/>
      <c r="AH17" s="145"/>
      <c r="AI17" s="7"/>
      <c r="AJ17" s="1"/>
      <c r="AK17" s="1"/>
    </row>
    <row r="18" spans="1:37" ht="1.5" customHeight="1" x14ac:dyDescent="0.25">
      <c r="A18" s="1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7"/>
      <c r="W18" s="27"/>
      <c r="X18" s="27"/>
      <c r="Y18" s="27"/>
      <c r="Z18" s="27"/>
      <c r="AA18" s="27"/>
      <c r="AB18" s="28"/>
      <c r="AC18" s="28"/>
      <c r="AD18" s="28"/>
      <c r="AE18" s="28"/>
      <c r="AF18" s="28"/>
      <c r="AG18" s="28"/>
      <c r="AH18" s="53"/>
      <c r="AI18" s="7"/>
      <c r="AJ18" s="1"/>
      <c r="AK18" s="1"/>
    </row>
    <row r="19" spans="1:37" x14ac:dyDescent="0.25">
      <c r="A19" s="4"/>
      <c r="B19" s="181" t="s">
        <v>64</v>
      </c>
      <c r="C19" s="182"/>
      <c r="D19" s="182"/>
      <c r="E19" s="182"/>
      <c r="F19" s="182"/>
      <c r="G19" s="182"/>
      <c r="H19" s="183"/>
      <c r="I19" s="25"/>
      <c r="J19" s="67" t="str">
        <f>IF(PDRNTEMP!C13="SINGLE","X","")</f>
        <v/>
      </c>
      <c r="K19" s="7" t="s">
        <v>47</v>
      </c>
      <c r="L19" s="7"/>
      <c r="M19" s="67" t="str">
        <f>IF(PDRNTEMP!C13="MARRIED","X","")</f>
        <v/>
      </c>
      <c r="N19" s="7" t="s">
        <v>48</v>
      </c>
      <c r="O19" s="7"/>
      <c r="P19" s="67" t="str">
        <f>IF(PDRNTEMP!C13="SEPARATED","X","")</f>
        <v/>
      </c>
      <c r="Q19" s="7" t="s">
        <v>49</v>
      </c>
      <c r="R19" s="7"/>
      <c r="S19" s="7"/>
      <c r="T19" s="67" t="str">
        <f>IF(PDRNTEMP!C13="LEGALLY SEPARATED","X","")</f>
        <v/>
      </c>
      <c r="U19" s="7" t="s">
        <v>50</v>
      </c>
      <c r="V19" s="7"/>
      <c r="W19" s="7"/>
      <c r="X19" s="7"/>
      <c r="Y19" s="7"/>
      <c r="Z19" s="67" t="str">
        <f>IF(PDRNTEMP!C13="COMMON LAW","X","")</f>
        <v/>
      </c>
      <c r="AA19" s="7" t="s">
        <v>51</v>
      </c>
      <c r="AB19" s="7"/>
      <c r="AC19" s="7"/>
      <c r="AD19" s="7"/>
      <c r="AE19" s="67" t="str">
        <f>IF(PDRNTEMP!C13="WIDOWER","X","")</f>
        <v/>
      </c>
      <c r="AF19" s="7" t="s">
        <v>52</v>
      </c>
      <c r="AG19" s="7"/>
      <c r="AH19" s="9"/>
      <c r="AI19" s="13"/>
      <c r="AJ19" s="1"/>
      <c r="AK19" s="1"/>
    </row>
    <row r="20" spans="1:37" ht="1.5" customHeight="1" x14ac:dyDescent="0.25">
      <c r="A20" s="11"/>
      <c r="B20" s="29"/>
      <c r="C20" s="29"/>
      <c r="D20" s="29"/>
      <c r="E20" s="29"/>
      <c r="F20" s="29"/>
      <c r="G20" s="29"/>
      <c r="H20" s="2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54"/>
      <c r="AI20" s="13"/>
      <c r="AJ20" s="1"/>
      <c r="AK20" s="1"/>
    </row>
    <row r="21" spans="1:37" ht="12.75" customHeight="1" x14ac:dyDescent="0.25">
      <c r="A21" s="4"/>
      <c r="B21" s="187" t="s">
        <v>27</v>
      </c>
      <c r="C21" s="188"/>
      <c r="D21" s="188"/>
      <c r="E21" s="188"/>
      <c r="F21" s="188"/>
      <c r="G21" s="188"/>
      <c r="H21" s="189"/>
      <c r="I21" s="127" t="str">
        <f>TRIM(UPPER(IF(PDRNTEMP!C23=0,"",PDRNTEMP!C23)))</f>
        <v>INPUT||PT=C:23||VAL=</v>
      </c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49" t="s">
        <v>65</v>
      </c>
      <c r="W21" s="150"/>
      <c r="X21" s="150"/>
      <c r="Y21" s="150"/>
      <c r="Z21" s="150"/>
      <c r="AA21" s="151"/>
      <c r="AB21" s="143" t="str">
        <f>TRIM(UPPER(IF(PDRNTEMP!C35=0,"",PDRNTEMP!C35)))</f>
        <v>INPUT||PT=C:35||VAL=</v>
      </c>
      <c r="AC21" s="144"/>
      <c r="AD21" s="144"/>
      <c r="AE21" s="144"/>
      <c r="AF21" s="144"/>
      <c r="AG21" s="144"/>
      <c r="AH21" s="145"/>
      <c r="AI21" s="7"/>
      <c r="AJ21" s="1"/>
      <c r="AK21" s="1"/>
    </row>
    <row r="22" spans="1:37" ht="1.5" customHeight="1" x14ac:dyDescent="0.25">
      <c r="A22" s="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4"/>
      <c r="AI22" s="6"/>
      <c r="AJ22" s="1"/>
      <c r="AK22" s="1"/>
    </row>
    <row r="23" spans="1:37" ht="15.75" customHeight="1" x14ac:dyDescent="0.25">
      <c r="A23" s="4"/>
      <c r="B23" s="161" t="s">
        <v>133</v>
      </c>
      <c r="C23" s="190" t="s">
        <v>10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2"/>
      <c r="O23" s="193" t="s">
        <v>1</v>
      </c>
      <c r="P23" s="194"/>
      <c r="Q23" s="195"/>
      <c r="R23" s="190" t="s">
        <v>4</v>
      </c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1"/>
      <c r="AJ23" s="1"/>
      <c r="AK23" s="1"/>
    </row>
    <row r="24" spans="1:37" x14ac:dyDescent="0.25">
      <c r="A24" s="4"/>
      <c r="B24" s="162"/>
      <c r="C24" s="127" t="str">
        <f>TRIM(UPPER(IF(PDRNTEMP!C36=0,"",PDRNTEMP!C36)))</f>
        <v>INPUT||PT=C:36||VAL=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208" t="str">
        <f>TRIM(UPPER(IF(PDRNTEMP!F37=0,"",PDRNTEMP!F37)))</f>
        <v>INPUT||PT=F:37||VAL=</v>
      </c>
      <c r="P24" s="247"/>
      <c r="Q24" s="248"/>
      <c r="R24" s="127" t="str">
        <f>TRIM(UPPER(IF(PDRNTEMP!C37=0,"",PDRNTEMP!C37)))</f>
        <v>INPUT||PT=C:37||VAL=</v>
      </c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20"/>
      <c r="AI24" s="11"/>
      <c r="AJ24" s="1"/>
      <c r="AK24" s="1"/>
    </row>
    <row r="25" spans="1:37" x14ac:dyDescent="0.25">
      <c r="A25" s="4"/>
      <c r="B25" s="162"/>
      <c r="C25" s="164" t="str">
        <f>TRIM(UPPER(IF(PDRNTEMP!C38=0,"",PDRNTEMP!C38)))</f>
        <v>INPUT||PT=C:38||VAL=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 t="str">
        <f>TRIM(UPPER(IF(PDRNTEMP!F39=0,"",PDRNTEMP!F39)))</f>
        <v>INPUT||PT=F:39||VAL=</v>
      </c>
      <c r="P25" s="164"/>
      <c r="Q25" s="164"/>
      <c r="R25" s="127" t="str">
        <f>TRIM(UPPER(IF(PDRNTEMP!C39=0,"",PDRNTEMP!C39)))</f>
        <v>INPUT||PT=C:39||VAL=</v>
      </c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20"/>
      <c r="AI25" s="11"/>
    </row>
    <row r="26" spans="1:37" x14ac:dyDescent="0.25">
      <c r="A26" s="4"/>
      <c r="B26" s="162"/>
      <c r="C26" s="164" t="str">
        <f>TRIM(UPPER(IF(PDRNTEMP!C40=0,"",PDRNTEMP!C40)))</f>
        <v>INPUT||PT=C:40||VAL=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 t="str">
        <f>TRIM(UPPER(IF(PDRNTEMP!F41=0,"",PDRNTEMP!F41)))</f>
        <v>INPUT||PT=F:41||VAL=</v>
      </c>
      <c r="P26" s="164"/>
      <c r="Q26" s="164"/>
      <c r="R26" s="127" t="str">
        <f>TRIM(UPPER(IF(PDRNTEMP!C41=0,"",PDRNTEMP!C41)))</f>
        <v>INPUT||PT=C:41||VAL=</v>
      </c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20"/>
      <c r="AI26" s="11"/>
    </row>
    <row r="27" spans="1:37" x14ac:dyDescent="0.25">
      <c r="A27" s="4"/>
      <c r="B27" s="163"/>
      <c r="C27" s="164" t="str">
        <f>TRIM(UPPER(IF(PDRNTEMP!C42=0,"",PDRNTEMP!C42)))</f>
        <v>INPUT||PT=C:42||VAL=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 t="str">
        <f>TRIM(UPPER(IF(PDRNTEMP!F43=0,"",PDRNTEMP!F43)))</f>
        <v>INPUT||PT=F:43||VAL=</v>
      </c>
      <c r="P27" s="164"/>
      <c r="Q27" s="164"/>
      <c r="R27" s="127" t="str">
        <f>TRIM(UPPER(IF(PDRNTEMP!C43=0,"",PDRNTEMP!C43)))</f>
        <v>INPUT||PT=C:43||VAL=</v>
      </c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 s="11"/>
    </row>
    <row r="28" spans="1:37" ht="11.25" customHeight="1" x14ac:dyDescent="0.25">
      <c r="A28" s="4"/>
      <c r="B28" s="11"/>
      <c r="C28" s="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5"/>
      <c r="AI28" s="6"/>
    </row>
    <row r="29" spans="1:37" ht="1.5" customHeight="1" x14ac:dyDescent="0.25">
      <c r="A29" s="4"/>
      <c r="B29" s="243" t="s">
        <v>118</v>
      </c>
      <c r="C29" s="129" t="s">
        <v>53</v>
      </c>
      <c r="D29" s="129"/>
      <c r="E29" s="129"/>
      <c r="F29" s="129"/>
      <c r="G29" s="129"/>
      <c r="H29" s="138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7"/>
      <c r="AI29" s="6"/>
    </row>
    <row r="30" spans="1:37" x14ac:dyDescent="0.25">
      <c r="A30" s="4"/>
      <c r="B30" s="244"/>
      <c r="C30" s="131"/>
      <c r="D30" s="131"/>
      <c r="E30" s="131"/>
      <c r="F30" s="131"/>
      <c r="G30" s="131"/>
      <c r="H30" s="139"/>
      <c r="I30" s="7"/>
      <c r="J30" s="11"/>
      <c r="K30" s="11"/>
      <c r="L30" s="11"/>
      <c r="M30" s="67" t="str">
        <f>IF(PDRNTEMP!C45="RESIDENTIAL","X","")</f>
        <v/>
      </c>
      <c r="N30" s="7" t="s">
        <v>66</v>
      </c>
      <c r="O30" s="7"/>
      <c r="P30" s="7"/>
      <c r="Q30" s="67" t="str">
        <f>IF(PDRNTEMP!C45="INDUSTRIAL","X","")</f>
        <v/>
      </c>
      <c r="R30" s="7" t="s">
        <v>68</v>
      </c>
      <c r="S30" s="7"/>
      <c r="T30" s="7"/>
      <c r="U30" s="11"/>
      <c r="V30" s="67" t="str">
        <f>IF(PDRNTEMP!C45="MIXED","X","")</f>
        <v/>
      </c>
      <c r="W30" s="7" t="s">
        <v>69</v>
      </c>
      <c r="X30" s="7"/>
      <c r="Y30" s="7"/>
      <c r="Z30" s="7"/>
      <c r="AA30" s="7"/>
      <c r="AB30" s="67" t="str">
        <f>IF(PDRNTEMP!C45="SLUM AREA","X","")</f>
        <v/>
      </c>
      <c r="AC30" s="7" t="s">
        <v>71</v>
      </c>
      <c r="AD30" s="7"/>
      <c r="AE30" s="7"/>
      <c r="AF30" s="7"/>
      <c r="AG30" s="7"/>
      <c r="AH30" s="9"/>
      <c r="AI30" s="6"/>
    </row>
    <row r="31" spans="1:37" ht="1.5" customHeight="1" x14ac:dyDescent="0.25">
      <c r="A31" s="4"/>
      <c r="B31" s="244"/>
      <c r="C31" s="131"/>
      <c r="D31" s="131"/>
      <c r="E31" s="131"/>
      <c r="F31" s="131"/>
      <c r="G31" s="131"/>
      <c r="H31" s="139"/>
      <c r="I31" s="7"/>
      <c r="J31" s="11"/>
      <c r="K31" s="11"/>
      <c r="L31" s="11"/>
      <c r="M31" s="7"/>
      <c r="N31" s="7"/>
      <c r="O31" s="7"/>
      <c r="P31" s="7"/>
      <c r="Q31" s="7"/>
      <c r="R31" s="7"/>
      <c r="S31" s="7"/>
      <c r="T31" s="7"/>
      <c r="U31" s="11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9"/>
      <c r="AI31" s="6"/>
    </row>
    <row r="32" spans="1:37" x14ac:dyDescent="0.25">
      <c r="A32" s="4"/>
      <c r="B32" s="244"/>
      <c r="C32" s="131"/>
      <c r="D32" s="131"/>
      <c r="E32" s="131"/>
      <c r="F32" s="131"/>
      <c r="G32" s="131"/>
      <c r="H32" s="139"/>
      <c r="I32" s="7"/>
      <c r="J32" s="11"/>
      <c r="K32" s="11"/>
      <c r="L32" s="11"/>
      <c r="M32" s="67" t="str">
        <f>IF(PDRNTEMP!C45="COMMERCIAL","X","")</f>
        <v/>
      </c>
      <c r="N32" s="7" t="s">
        <v>67</v>
      </c>
      <c r="O32" s="7"/>
      <c r="P32" s="7"/>
      <c r="Q32" s="67" t="str">
        <f>IF(PDRNTEMP!C45="CLASS SUBD","X","")</f>
        <v/>
      </c>
      <c r="R32" s="7" t="s">
        <v>99</v>
      </c>
      <c r="S32" s="7"/>
      <c r="T32" s="7"/>
      <c r="U32" s="11"/>
      <c r="V32" s="67" t="str">
        <f>IF(PDRNTEMP!C45="GOVERNMENT PROJECT","X","")</f>
        <v/>
      </c>
      <c r="W32" s="7" t="s">
        <v>70</v>
      </c>
      <c r="X32" s="7"/>
      <c r="Y32" s="7"/>
      <c r="Z32" s="7"/>
      <c r="AA32" s="7"/>
      <c r="AB32" s="67" t="str">
        <f>IF(PDRNTEMP!C45="OTHERS","X","")</f>
        <v/>
      </c>
      <c r="AC32" s="7" t="s">
        <v>72</v>
      </c>
      <c r="AD32" s="7"/>
      <c r="AE32" s="137" t="str">
        <f>TRIM(UPPER(IF(PDRNTEMP!F45=0,"",PDRNTEMP!F45)))</f>
        <v>INPUT||PT=F:45||VAL=</v>
      </c>
      <c r="AF32" s="137"/>
      <c r="AG32" s="137"/>
      <c r="AH32" s="146"/>
      <c r="AI32" s="6"/>
    </row>
    <row r="33" spans="1:35" ht="1.5" customHeight="1" x14ac:dyDescent="0.25">
      <c r="A33" s="4"/>
      <c r="B33" s="244"/>
      <c r="C33" s="133"/>
      <c r="D33" s="133"/>
      <c r="E33" s="133"/>
      <c r="F33" s="133"/>
      <c r="G33" s="133"/>
      <c r="H33" s="136"/>
      <c r="I33" s="5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33"/>
      <c r="AI33" s="6"/>
    </row>
    <row r="34" spans="1:35" ht="1.5" customHeight="1" x14ac:dyDescent="0.25">
      <c r="A34" s="4"/>
      <c r="B34" s="244"/>
      <c r="C34" s="26"/>
      <c r="D34" s="26"/>
      <c r="E34" s="26"/>
      <c r="F34" s="26"/>
      <c r="G34" s="26"/>
      <c r="H34" s="26"/>
      <c r="I34" s="1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9"/>
      <c r="AI34" s="6"/>
    </row>
    <row r="35" spans="1:35" ht="1.5" customHeight="1" x14ac:dyDescent="0.25">
      <c r="A35" s="4"/>
      <c r="B35" s="244"/>
      <c r="C35" s="129" t="s">
        <v>24</v>
      </c>
      <c r="D35" s="129"/>
      <c r="E35" s="129"/>
      <c r="F35" s="129"/>
      <c r="G35" s="129"/>
      <c r="H35" s="138"/>
      <c r="I35" s="3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7"/>
      <c r="AI35" s="6"/>
    </row>
    <row r="36" spans="1:35" x14ac:dyDescent="0.25">
      <c r="A36" s="4"/>
      <c r="B36" s="244"/>
      <c r="C36" s="131"/>
      <c r="D36" s="131"/>
      <c r="E36" s="131"/>
      <c r="F36" s="131"/>
      <c r="G36" s="131"/>
      <c r="H36" s="139"/>
      <c r="I36" s="22"/>
      <c r="J36" s="7"/>
      <c r="K36" s="7"/>
      <c r="L36" s="7"/>
      <c r="M36" s="67" t="str">
        <f>IF(PDRNTEMP!C46="HIGH","X","")</f>
        <v/>
      </c>
      <c r="N36" s="7" t="s">
        <v>73</v>
      </c>
      <c r="O36" s="7"/>
      <c r="P36" s="7"/>
      <c r="Q36" s="67" t="str">
        <f>IF(PDRNTEMP!C46="MIDDLE","X","")</f>
        <v/>
      </c>
      <c r="R36" s="7" t="s">
        <v>74</v>
      </c>
      <c r="S36" s="7"/>
      <c r="T36" s="7"/>
      <c r="U36" s="7"/>
      <c r="V36" s="67" t="str">
        <f>IF(PDRNTEMP!C46="LOW","X","")</f>
        <v/>
      </c>
      <c r="W36" s="7" t="s">
        <v>75</v>
      </c>
      <c r="X36" s="7"/>
      <c r="Y36" s="7"/>
      <c r="Z36" s="7"/>
      <c r="AA36" s="7"/>
      <c r="AB36" s="67" t="str">
        <f>IF(PDRNTEMP!C46="MIXED","X","")</f>
        <v/>
      </c>
      <c r="AC36" s="7" t="s">
        <v>69</v>
      </c>
      <c r="AD36" s="7"/>
      <c r="AE36" s="7"/>
      <c r="AF36" s="7"/>
      <c r="AG36" s="7"/>
      <c r="AH36" s="4"/>
      <c r="AI36" s="6"/>
    </row>
    <row r="37" spans="1:35" ht="1.5" customHeight="1" x14ac:dyDescent="0.25">
      <c r="A37" s="4"/>
      <c r="B37" s="244"/>
      <c r="C37" s="133"/>
      <c r="D37" s="133"/>
      <c r="E37" s="133"/>
      <c r="F37" s="133"/>
      <c r="G37" s="133"/>
      <c r="H37" s="136"/>
      <c r="I37" s="36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2"/>
      <c r="AI37" s="6"/>
    </row>
    <row r="38" spans="1:35" ht="1.5" customHeight="1" x14ac:dyDescent="0.25">
      <c r="A38" s="4"/>
      <c r="B38" s="244"/>
      <c r="C38" s="26"/>
      <c r="D38" s="26"/>
      <c r="E38" s="26"/>
      <c r="F38" s="26"/>
      <c r="G38" s="26"/>
      <c r="H38" s="2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8"/>
      <c r="AI38" s="6"/>
    </row>
    <row r="39" spans="1:35" ht="1.5" customHeight="1" x14ac:dyDescent="0.25">
      <c r="A39" s="4"/>
      <c r="B39" s="244"/>
      <c r="C39" s="129" t="s">
        <v>54</v>
      </c>
      <c r="D39" s="129"/>
      <c r="E39" s="129"/>
      <c r="F39" s="129"/>
      <c r="G39" s="129"/>
      <c r="H39" s="129"/>
      <c r="I39" s="40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2"/>
      <c r="AI39" s="6"/>
    </row>
    <row r="40" spans="1:35" x14ac:dyDescent="0.25">
      <c r="A40" s="4"/>
      <c r="B40" s="244"/>
      <c r="C40" s="131"/>
      <c r="D40" s="131"/>
      <c r="E40" s="131"/>
      <c r="F40" s="131"/>
      <c r="G40" s="131"/>
      <c r="H40" s="131"/>
      <c r="I40" s="22"/>
      <c r="J40" s="7"/>
      <c r="K40" s="7"/>
      <c r="L40" s="7"/>
      <c r="M40" s="67" t="str">
        <f>IF(PDRNTEMP!B47="ACCESSIBLE","X","")</f>
        <v/>
      </c>
      <c r="N40" s="7" t="s">
        <v>76</v>
      </c>
      <c r="O40" s="7"/>
      <c r="P40" s="7"/>
      <c r="Q40" s="67" t="str">
        <f>IF(PDRNTEMP!B47="NOT ACCESSIBLE","X","")</f>
        <v/>
      </c>
      <c r="R40" s="7" t="s">
        <v>77</v>
      </c>
      <c r="S40" s="7"/>
      <c r="T40" s="7"/>
      <c r="U40" s="7"/>
      <c r="V40" s="67" t="str">
        <f>IF(PDRNTEMP!B47="PEACEFUL","X","")</f>
        <v/>
      </c>
      <c r="W40" s="7" t="s">
        <v>79</v>
      </c>
      <c r="X40" s="7"/>
      <c r="Y40" s="7"/>
      <c r="Z40" s="7"/>
      <c r="AA40" s="7"/>
      <c r="AB40" s="67" t="str">
        <f>IF(PDRNTEMP!B47="NOTORIOUS","X","")</f>
        <v/>
      </c>
      <c r="AC40" s="7" t="s">
        <v>78</v>
      </c>
      <c r="AD40" s="7"/>
      <c r="AE40" s="7"/>
      <c r="AF40" s="7"/>
      <c r="AG40" s="11"/>
      <c r="AH40" s="4"/>
      <c r="AI40" s="6"/>
    </row>
    <row r="41" spans="1:35" ht="1.5" customHeight="1" x14ac:dyDescent="0.25">
      <c r="A41" s="4"/>
      <c r="B41" s="244"/>
      <c r="C41" s="133"/>
      <c r="D41" s="133"/>
      <c r="E41" s="133"/>
      <c r="F41" s="133"/>
      <c r="G41" s="133"/>
      <c r="H41" s="133"/>
      <c r="I41" s="36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2"/>
      <c r="AI41" s="6"/>
    </row>
    <row r="42" spans="1:35" ht="0.75" customHeight="1" x14ac:dyDescent="0.25">
      <c r="A42" s="4"/>
      <c r="B42" s="244"/>
      <c r="C42" s="26"/>
      <c r="D42" s="26"/>
      <c r="E42" s="26"/>
      <c r="F42" s="26"/>
      <c r="G42" s="26"/>
      <c r="H42" s="2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8"/>
      <c r="AI42" s="6"/>
    </row>
    <row r="43" spans="1:35" ht="0.75" customHeight="1" x14ac:dyDescent="0.25">
      <c r="A43" s="4"/>
      <c r="B43" s="244"/>
      <c r="C43" s="26"/>
      <c r="D43" s="26"/>
      <c r="E43" s="26"/>
      <c r="F43" s="26"/>
      <c r="G43" s="26"/>
      <c r="H43" s="2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8"/>
      <c r="AI43" s="6"/>
    </row>
    <row r="44" spans="1:35" ht="1.5" customHeight="1" x14ac:dyDescent="0.25">
      <c r="A44" s="4"/>
      <c r="B44" s="244"/>
      <c r="C44" s="129" t="s">
        <v>25</v>
      </c>
      <c r="D44" s="129"/>
      <c r="E44" s="129"/>
      <c r="F44" s="129"/>
      <c r="G44" s="129"/>
      <c r="H44" s="129"/>
      <c r="I44" s="246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4"/>
      <c r="AI44" s="6"/>
    </row>
    <row r="45" spans="1:35" x14ac:dyDescent="0.25">
      <c r="A45" s="4"/>
      <c r="B45" s="244"/>
      <c r="C45" s="131"/>
      <c r="D45" s="131"/>
      <c r="E45" s="131"/>
      <c r="F45" s="131"/>
      <c r="G45" s="131"/>
      <c r="H45" s="131"/>
      <c r="I45" s="43"/>
      <c r="J45" s="37"/>
      <c r="K45" s="27"/>
      <c r="L45" s="27"/>
      <c r="M45" s="67" t="str">
        <f>IF(PDRNTEMP!D49="GOOD","X","")</f>
        <v/>
      </c>
      <c r="N45" s="8" t="s">
        <v>80</v>
      </c>
      <c r="O45" s="27"/>
      <c r="P45" s="27"/>
      <c r="Q45" s="67" t="str">
        <f>IF(PDRNTEMP!D48="WELL KNOWN","X","")</f>
        <v/>
      </c>
      <c r="R45" s="8" t="s">
        <v>81</v>
      </c>
      <c r="S45" s="27"/>
      <c r="T45" s="27"/>
      <c r="U45" s="27"/>
      <c r="V45" s="67" t="str">
        <f>IF(PDRNTEMP!D50="THRIFTY","X","")</f>
        <v/>
      </c>
      <c r="W45" s="8" t="s">
        <v>82</v>
      </c>
      <c r="X45" s="27"/>
      <c r="Y45" s="27"/>
      <c r="Z45" s="27"/>
      <c r="AA45" s="27"/>
      <c r="AB45" s="67" t="str">
        <f>IF(PDRNTEMP!D50="RICH/EXTRAVAGANT","X","")</f>
        <v/>
      </c>
      <c r="AC45" s="8" t="s">
        <v>83</v>
      </c>
      <c r="AD45" s="27"/>
      <c r="AE45" s="27"/>
      <c r="AF45" s="27"/>
      <c r="AG45" s="27"/>
      <c r="AH45" s="52"/>
      <c r="AI45" s="6"/>
    </row>
    <row r="46" spans="1:35" ht="1.5" customHeight="1" x14ac:dyDescent="0.25">
      <c r="A46" s="4"/>
      <c r="B46" s="244"/>
      <c r="C46" s="131"/>
      <c r="D46" s="131"/>
      <c r="E46" s="131"/>
      <c r="F46" s="131"/>
      <c r="G46" s="131"/>
      <c r="H46" s="131"/>
      <c r="I46" s="43"/>
      <c r="J46" s="3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52"/>
      <c r="AI46" s="6"/>
    </row>
    <row r="47" spans="1:35" ht="1.5" customHeight="1" x14ac:dyDescent="0.25">
      <c r="A47" s="4"/>
      <c r="B47" s="244"/>
      <c r="C47" s="131"/>
      <c r="D47" s="131"/>
      <c r="E47" s="131"/>
      <c r="F47" s="131"/>
      <c r="G47" s="131"/>
      <c r="H47" s="131"/>
      <c r="I47" s="40"/>
      <c r="J47" s="41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30"/>
      <c r="AI47" s="6"/>
    </row>
    <row r="48" spans="1:35" x14ac:dyDescent="0.25">
      <c r="A48" s="4"/>
      <c r="B48" s="244"/>
      <c r="C48" s="131"/>
      <c r="D48" s="131"/>
      <c r="E48" s="131"/>
      <c r="F48" s="131"/>
      <c r="G48" s="131"/>
      <c r="H48" s="131"/>
      <c r="I48" s="43"/>
      <c r="J48" s="37"/>
      <c r="K48" s="27"/>
      <c r="L48" s="27"/>
      <c r="M48" s="67" t="str">
        <f>IF(PDRNTEMP!D49="BAD","X","")</f>
        <v/>
      </c>
      <c r="N48" s="8" t="s">
        <v>84</v>
      </c>
      <c r="O48" s="27"/>
      <c r="P48" s="27"/>
      <c r="Q48" s="67" t="str">
        <f>IF(PDRNTEMP!D48="KNOWN","X","")</f>
        <v/>
      </c>
      <c r="R48" s="8" t="s">
        <v>85</v>
      </c>
      <c r="S48" s="27"/>
      <c r="T48" s="27"/>
      <c r="U48" s="27"/>
      <c r="V48" s="67" t="str">
        <f>IF(PDRNTEMP!D50="DRUNKARD","X","")</f>
        <v/>
      </c>
      <c r="W48" s="8" t="s">
        <v>86</v>
      </c>
      <c r="X48" s="27"/>
      <c r="Y48" s="27"/>
      <c r="Z48" s="27"/>
      <c r="AA48" s="27"/>
      <c r="AB48" s="67" t="str">
        <f>IF(PDRNTEMP!D50="FREQUENT BY COLLECTORS","X","")</f>
        <v/>
      </c>
      <c r="AC48" s="8" t="s">
        <v>87</v>
      </c>
      <c r="AD48" s="27"/>
      <c r="AE48" s="27"/>
      <c r="AF48" s="27"/>
      <c r="AG48" s="27"/>
      <c r="AH48" s="52"/>
      <c r="AI48" s="6"/>
    </row>
    <row r="49" spans="1:35" ht="1.5" customHeight="1" x14ac:dyDescent="0.25">
      <c r="A49" s="4"/>
      <c r="B49" s="244"/>
      <c r="C49" s="131"/>
      <c r="D49" s="131"/>
      <c r="E49" s="131"/>
      <c r="F49" s="131"/>
      <c r="G49" s="131"/>
      <c r="H49" s="131"/>
      <c r="I49" s="43"/>
      <c r="J49" s="3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52"/>
      <c r="AI49" s="6"/>
    </row>
    <row r="50" spans="1:35" ht="1.5" customHeight="1" x14ac:dyDescent="0.25">
      <c r="A50" s="4"/>
      <c r="B50" s="244"/>
      <c r="C50" s="131"/>
      <c r="D50" s="131"/>
      <c r="E50" s="131"/>
      <c r="F50" s="131"/>
      <c r="G50" s="131"/>
      <c r="H50" s="131"/>
      <c r="I50" s="39"/>
      <c r="J50" s="1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7"/>
      <c r="AI50" s="6"/>
    </row>
    <row r="51" spans="1:35" x14ac:dyDescent="0.25">
      <c r="A51" s="4"/>
      <c r="B51" s="244"/>
      <c r="C51" s="131"/>
      <c r="D51" s="131"/>
      <c r="E51" s="131"/>
      <c r="F51" s="131"/>
      <c r="G51" s="131"/>
      <c r="H51" s="131"/>
      <c r="I51" s="43"/>
      <c r="J51" s="37"/>
      <c r="K51" s="27"/>
      <c r="L51" s="27"/>
      <c r="M51" s="67" t="str">
        <f>IF(PDRNTEMP!D50="ADULTEROUS","X","")</f>
        <v/>
      </c>
      <c r="N51" s="8" t="s">
        <v>88</v>
      </c>
      <c r="O51" s="27"/>
      <c r="P51" s="27"/>
      <c r="Q51" s="67" t="str">
        <f>IF(PDRNTEMP!D50="NOTORIOUS","X","")</f>
        <v/>
      </c>
      <c r="R51" s="8" t="s">
        <v>78</v>
      </c>
      <c r="S51" s="27"/>
      <c r="T51" s="27"/>
      <c r="U51" s="27"/>
      <c r="V51" s="67" t="str">
        <f>IF(PDRNTEMP!D50="GAMBLER","X","")</f>
        <v/>
      </c>
      <c r="W51" s="8" t="s">
        <v>89</v>
      </c>
      <c r="X51" s="27"/>
      <c r="Y51" s="27"/>
      <c r="Z51" s="27"/>
      <c r="AA51" s="27"/>
      <c r="AB51" s="67" t="str">
        <f>IF(PDRNTEMP!D50="HEAVILY INDEPTED","X","")</f>
        <v/>
      </c>
      <c r="AC51" s="8" t="s">
        <v>90</v>
      </c>
      <c r="AD51" s="27"/>
      <c r="AE51" s="27"/>
      <c r="AF51" s="27"/>
      <c r="AG51" s="27"/>
      <c r="AH51" s="52"/>
      <c r="AI51" s="6"/>
    </row>
    <row r="52" spans="1:35" ht="1.5" customHeight="1" x14ac:dyDescent="0.25">
      <c r="A52" s="4"/>
      <c r="B52" s="245"/>
      <c r="C52" s="133"/>
      <c r="D52" s="133"/>
      <c r="E52" s="133"/>
      <c r="F52" s="133"/>
      <c r="G52" s="133"/>
      <c r="H52" s="133"/>
      <c r="I52" s="45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7"/>
      <c r="AI52" s="6"/>
    </row>
    <row r="53" spans="1:35" ht="10.5" customHeight="1" x14ac:dyDescent="0.25">
      <c r="A53" s="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4"/>
      <c r="AI53" s="6"/>
    </row>
    <row r="54" spans="1:35" ht="1.5" customHeight="1" x14ac:dyDescent="0.25">
      <c r="A54" s="4"/>
      <c r="B54" s="165" t="s">
        <v>119</v>
      </c>
      <c r="C54" s="168" t="s">
        <v>12</v>
      </c>
      <c r="D54" s="169"/>
      <c r="E54" s="169"/>
      <c r="F54" s="169"/>
      <c r="G54" s="169"/>
      <c r="H54" s="170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  <c r="AI54" s="6"/>
    </row>
    <row r="55" spans="1:35" ht="15" customHeight="1" x14ac:dyDescent="0.25">
      <c r="A55" s="4"/>
      <c r="B55" s="166"/>
      <c r="C55" s="171"/>
      <c r="D55" s="172"/>
      <c r="E55" s="172"/>
      <c r="F55" s="172"/>
      <c r="G55" s="172"/>
      <c r="H55" s="173"/>
      <c r="I55" s="48"/>
      <c r="J55" s="8"/>
      <c r="K55" s="69" t="str">
        <f>IF(PDRNTEMP!B52="OWNED","X","")</f>
        <v/>
      </c>
      <c r="L55" s="8" t="s">
        <v>91</v>
      </c>
      <c r="M55" s="8"/>
      <c r="N55" s="67" t="str">
        <f>IF(PDRNTEMP!B52="RENTED","X","")</f>
        <v/>
      </c>
      <c r="O55" s="8" t="s">
        <v>92</v>
      </c>
      <c r="P55" s="8"/>
      <c r="Q55" s="67" t="str">
        <f>IF(PDRNTEMP!B52="USED FOR FREE","X","")</f>
        <v/>
      </c>
      <c r="R55" s="8" t="s">
        <v>93</v>
      </c>
      <c r="S55" s="8"/>
      <c r="T55" s="8"/>
      <c r="U55" s="11"/>
      <c r="V55" s="67" t="str">
        <f>IF(PDRNTEMP!B52="LIVING W/ PARENTS","X","")</f>
        <v/>
      </c>
      <c r="W55" s="8" t="s">
        <v>94</v>
      </c>
      <c r="X55" s="8"/>
      <c r="Y55" s="8"/>
      <c r="Z55" s="1"/>
      <c r="AA55" s="1"/>
      <c r="AB55" s="67" t="str">
        <f>IF(PDRNTEMP!B52="OTHERS","X","")</f>
        <v/>
      </c>
      <c r="AC55" s="8" t="s">
        <v>95</v>
      </c>
      <c r="AD55" s="8"/>
      <c r="AE55" s="134" t="str">
        <f>TRIM(UPPER(IF(PDRNTEMP!E52=0,"",PDRNTEMP!E52)))</f>
        <v>INPUT||PT=E:52||VAL=</v>
      </c>
      <c r="AF55" s="134"/>
      <c r="AG55" s="134"/>
      <c r="AH55" s="135"/>
      <c r="AI55" s="6"/>
    </row>
    <row r="56" spans="1:35" ht="1.5" customHeight="1" x14ac:dyDescent="0.25">
      <c r="A56" s="4"/>
      <c r="B56" s="166"/>
      <c r="C56" s="174"/>
      <c r="D56" s="175"/>
      <c r="E56" s="175"/>
      <c r="F56" s="175"/>
      <c r="G56" s="175"/>
      <c r="H56" s="176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34"/>
      <c r="AB56" s="34"/>
      <c r="AC56" s="34"/>
      <c r="AD56" s="34"/>
      <c r="AE56" s="34"/>
      <c r="AF56" s="34"/>
      <c r="AG56" s="34"/>
      <c r="AH56" s="35"/>
      <c r="AI56" s="6"/>
    </row>
    <row r="57" spans="1:35" x14ac:dyDescent="0.25">
      <c r="A57" s="4"/>
      <c r="B57" s="166"/>
      <c r="C57" s="132" t="s">
        <v>28</v>
      </c>
      <c r="D57" s="133"/>
      <c r="E57" s="133"/>
      <c r="F57" s="133"/>
      <c r="G57" s="133"/>
      <c r="H57" s="136"/>
      <c r="I57" s="130" t="str">
        <f>TRIM(UPPER(IF(PDRNTEMP!D53=0,"",PDRNTEMP!D53)))</f>
        <v>INPUT||PT=D:53||VAL=</v>
      </c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6"/>
      <c r="AI57" s="6"/>
    </row>
    <row r="58" spans="1:35" ht="1.5" customHeight="1" x14ac:dyDescent="0.25">
      <c r="A58" s="4"/>
      <c r="B58" s="166"/>
      <c r="C58" s="128" t="s">
        <v>31</v>
      </c>
      <c r="D58" s="129"/>
      <c r="E58" s="129"/>
      <c r="F58" s="129"/>
      <c r="G58" s="129"/>
      <c r="H58" s="138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50" t="s">
        <v>5</v>
      </c>
      <c r="X58" s="128" t="s">
        <v>5</v>
      </c>
      <c r="Y58" s="129"/>
      <c r="Z58" s="129"/>
      <c r="AA58" s="129"/>
      <c r="AB58" s="129"/>
      <c r="AC58" s="129"/>
      <c r="AD58" s="129"/>
      <c r="AE58" s="129"/>
      <c r="AF58" s="129"/>
      <c r="AG58" s="129"/>
      <c r="AH58" s="138"/>
      <c r="AI58" s="6"/>
    </row>
    <row r="59" spans="1:35" x14ac:dyDescent="0.25">
      <c r="A59" s="4"/>
      <c r="B59" s="166"/>
      <c r="C59" s="130"/>
      <c r="D59" s="131"/>
      <c r="E59" s="131"/>
      <c r="F59" s="131"/>
      <c r="G59" s="131"/>
      <c r="H59" s="139"/>
      <c r="I59" s="48"/>
      <c r="J59" s="67" t="str">
        <f>IF(PDRNTEMP!C54="PROMPT","X","")</f>
        <v/>
      </c>
      <c r="K59" s="7" t="s">
        <v>96</v>
      </c>
      <c r="L59" s="7"/>
      <c r="M59" s="67" t="str">
        <f>IF(PDRNTEMP!C54="SLOW","X","")</f>
        <v/>
      </c>
      <c r="N59" s="7" t="s">
        <v>97</v>
      </c>
      <c r="O59" s="7"/>
      <c r="P59" s="67" t="str">
        <f>IF(PDRNTEMP!C54="DELAYED PAYER FOR","X","")</f>
        <v/>
      </c>
      <c r="Q59" s="147" t="s">
        <v>98</v>
      </c>
      <c r="R59" s="148"/>
      <c r="S59" s="148"/>
      <c r="T59" s="133" t="str">
        <f>TRIM(UPPER(IF(PDRNTEMP!F54=0,"",PDRNTEMP!F54)))</f>
        <v>INPUT||PT=F:54||VAL=</v>
      </c>
      <c r="U59" s="133"/>
      <c r="V59" s="237" t="s">
        <v>11</v>
      </c>
      <c r="W59" s="237"/>
      <c r="X59" s="130"/>
      <c r="Y59" s="131"/>
      <c r="Z59" s="131"/>
      <c r="AA59" s="131"/>
      <c r="AB59" s="131"/>
      <c r="AC59" s="131"/>
      <c r="AD59" s="131"/>
      <c r="AE59" s="131"/>
      <c r="AF59" s="131"/>
      <c r="AG59" s="131"/>
      <c r="AH59" s="139"/>
      <c r="AI59" s="6"/>
    </row>
    <row r="60" spans="1:35" ht="1.5" customHeight="1" x14ac:dyDescent="0.25">
      <c r="A60" s="4"/>
      <c r="B60" s="166"/>
      <c r="C60" s="130"/>
      <c r="D60" s="131"/>
      <c r="E60" s="131"/>
      <c r="F60" s="131"/>
      <c r="G60" s="131"/>
      <c r="H60" s="139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34"/>
      <c r="U60" s="34"/>
      <c r="V60" s="20"/>
      <c r="W60" s="51"/>
      <c r="X60" s="132"/>
      <c r="Y60" s="133"/>
      <c r="Z60" s="133"/>
      <c r="AA60" s="133"/>
      <c r="AB60" s="133"/>
      <c r="AC60" s="133"/>
      <c r="AD60" s="133"/>
      <c r="AE60" s="133"/>
      <c r="AF60" s="133"/>
      <c r="AG60" s="133"/>
      <c r="AH60" s="136"/>
      <c r="AI60" s="6"/>
    </row>
    <row r="61" spans="1:35" ht="35.25" customHeight="1" x14ac:dyDescent="0.25">
      <c r="A61" s="4"/>
      <c r="B61" s="166"/>
      <c r="C61" s="132"/>
      <c r="D61" s="133"/>
      <c r="E61" s="133"/>
      <c r="F61" s="133"/>
      <c r="G61" s="133"/>
      <c r="H61" s="136"/>
      <c r="I61" s="127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20"/>
      <c r="X61" s="132" t="str">
        <f>TRIM(UPPER(IF(PDRNTEMP!A56=0,"",PDRNTEMP!A56)))</f>
        <v>INPUT||PT=A:56||VAL=</v>
      </c>
      <c r="Y61" s="133"/>
      <c r="Z61" s="133"/>
      <c r="AA61" s="133"/>
      <c r="AB61" s="133"/>
      <c r="AC61" s="133"/>
      <c r="AD61" s="133"/>
      <c r="AE61" s="133"/>
      <c r="AF61" s="133"/>
      <c r="AG61" s="133"/>
      <c r="AH61" s="136"/>
      <c r="AI61" s="6"/>
    </row>
    <row r="62" spans="1:35" x14ac:dyDescent="0.25">
      <c r="A62" s="4"/>
      <c r="B62" s="166"/>
      <c r="C62" s="127" t="s">
        <v>32</v>
      </c>
      <c r="D62" s="119"/>
      <c r="E62" s="119"/>
      <c r="F62" s="119"/>
      <c r="G62" s="119"/>
      <c r="H62" s="120"/>
      <c r="I62" s="132" t="str">
        <f>TRIM(UPPER(IF(PDRNTEMP!C59=0,"",PDRNTEMP!C59)))</f>
        <v>INPUT||PT=C:59||VAL=</v>
      </c>
      <c r="J62" s="133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20"/>
      <c r="V62" s="199" t="s">
        <v>30</v>
      </c>
      <c r="W62" s="200"/>
      <c r="X62" s="200"/>
      <c r="Y62" s="200"/>
      <c r="Z62" s="201"/>
      <c r="AA62" s="196" t="str">
        <f>TRIM(UPPER(IF(PDRNTEMP!F59=0,"",PDRNTEMP!F59)))</f>
        <v>INPUT||PT=F:59||VAL=</v>
      </c>
      <c r="AB62" s="197"/>
      <c r="AC62" s="197"/>
      <c r="AD62" s="197"/>
      <c r="AE62" s="197"/>
      <c r="AF62" s="197"/>
      <c r="AG62" s="197"/>
      <c r="AH62" s="198"/>
      <c r="AI62" s="6"/>
    </row>
    <row r="63" spans="1:35" x14ac:dyDescent="0.25">
      <c r="A63" s="4"/>
      <c r="B63" s="166"/>
      <c r="C63" s="127" t="s">
        <v>33</v>
      </c>
      <c r="D63" s="119"/>
      <c r="E63" s="119"/>
      <c r="F63" s="119"/>
      <c r="G63" s="119"/>
      <c r="H63" s="120"/>
      <c r="I63" s="140" t="str">
        <f>TRIM(UPPER(IF(PDRNTEMP!C57=0,"",PDRNTEMP!C57)))</f>
        <v>INPUT||PT=C:57||VAL=</v>
      </c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2"/>
      <c r="V63" s="199" t="s">
        <v>29</v>
      </c>
      <c r="W63" s="200"/>
      <c r="X63" s="200"/>
      <c r="Y63" s="200"/>
      <c r="Z63" s="201"/>
      <c r="AA63" s="127" t="str">
        <f>TRIM(UPPER(IF(PDRNTEMP!C58=0,"",PDRNTEMP!C58)))</f>
        <v>INPUT||PT=C:58||VAL=</v>
      </c>
      <c r="AB63" s="119"/>
      <c r="AC63" s="119"/>
      <c r="AD63" s="119"/>
      <c r="AE63" s="119"/>
      <c r="AF63" s="119"/>
      <c r="AG63" s="119"/>
      <c r="AH63" s="120"/>
      <c r="AI63" s="6"/>
    </row>
    <row r="64" spans="1:35" ht="1.5" customHeight="1" x14ac:dyDescent="0.25">
      <c r="A64" s="4"/>
      <c r="B64" s="166"/>
      <c r="C64" s="128" t="s">
        <v>55</v>
      </c>
      <c r="D64" s="129"/>
      <c r="E64" s="129"/>
      <c r="F64" s="129"/>
      <c r="G64" s="129"/>
      <c r="H64" s="138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7"/>
      <c r="AI64" s="6"/>
    </row>
    <row r="65" spans="1:35" x14ac:dyDescent="0.25">
      <c r="A65" s="4"/>
      <c r="B65" s="166"/>
      <c r="C65" s="130"/>
      <c r="D65" s="131"/>
      <c r="E65" s="131"/>
      <c r="F65" s="131"/>
      <c r="G65" s="131"/>
      <c r="H65" s="139"/>
      <c r="I65" s="7"/>
      <c r="J65" s="7"/>
      <c r="K65" s="7"/>
      <c r="L65" s="7"/>
      <c r="M65" s="67" t="str">
        <f>IF(PDRNTEMP!C62="BUNGALOW","X","")</f>
        <v/>
      </c>
      <c r="N65" s="7" t="s">
        <v>100</v>
      </c>
      <c r="O65" s="7"/>
      <c r="P65" s="7"/>
      <c r="Q65" s="67" t="str">
        <f>IF(PDRNTEMP!C62="CONDOMINIUM","X","")</f>
        <v/>
      </c>
      <c r="R65" s="7" t="s">
        <v>101</v>
      </c>
      <c r="S65" s="7"/>
      <c r="T65" s="7"/>
      <c r="U65" s="7"/>
      <c r="V65" s="67" t="str">
        <f>IF(PDRNTEMP!C62="TWO STOREY","X","")</f>
        <v/>
      </c>
      <c r="W65" s="7" t="s">
        <v>102</v>
      </c>
      <c r="X65" s="7"/>
      <c r="Y65" s="7"/>
      <c r="Z65" s="7"/>
      <c r="AA65" s="7"/>
      <c r="AB65" s="67" t="str">
        <f>IF(PDRNTEMP!C62="SHANTY","X","")</f>
        <v/>
      </c>
      <c r="AC65" s="7" t="s">
        <v>103</v>
      </c>
      <c r="AD65" s="7"/>
      <c r="AE65" s="7"/>
      <c r="AF65" s="7"/>
      <c r="AG65" s="7"/>
      <c r="AH65" s="9"/>
      <c r="AI65" s="6"/>
    </row>
    <row r="66" spans="1:35" ht="1.5" customHeight="1" x14ac:dyDescent="0.25">
      <c r="A66" s="4"/>
      <c r="B66" s="166"/>
      <c r="C66" s="130"/>
      <c r="D66" s="131"/>
      <c r="E66" s="131"/>
      <c r="F66" s="131"/>
      <c r="G66" s="131"/>
      <c r="H66" s="13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9"/>
      <c r="AI66" s="6"/>
    </row>
    <row r="67" spans="1:35" x14ac:dyDescent="0.25">
      <c r="A67" s="4"/>
      <c r="B67" s="166"/>
      <c r="C67" s="130"/>
      <c r="D67" s="131"/>
      <c r="E67" s="131"/>
      <c r="F67" s="131"/>
      <c r="G67" s="131"/>
      <c r="H67" s="139"/>
      <c r="I67" s="7"/>
      <c r="J67" s="7"/>
      <c r="K67" s="7"/>
      <c r="L67" s="7"/>
      <c r="M67" s="67" t="str">
        <f>IF(PDRNTEMP!C62="MANSION","X","")</f>
        <v/>
      </c>
      <c r="N67" s="7" t="s">
        <v>104</v>
      </c>
      <c r="O67" s="7"/>
      <c r="P67" s="7"/>
      <c r="Q67" s="67" t="str">
        <f>IF(PDRNTEMP!C62="APARTMENT","X","")</f>
        <v/>
      </c>
      <c r="R67" s="7" t="s">
        <v>105</v>
      </c>
      <c r="S67" s="7"/>
      <c r="T67" s="7"/>
      <c r="U67" s="7"/>
      <c r="V67" s="67" t="str">
        <f>IF(PDRNTEMP!C62="TENEMENT","X","")</f>
        <v/>
      </c>
      <c r="W67" s="7" t="s">
        <v>106</v>
      </c>
      <c r="X67" s="7"/>
      <c r="Y67" s="7"/>
      <c r="Z67" s="7"/>
      <c r="AA67" s="7"/>
      <c r="AB67" s="67" t="str">
        <f>IF(PDRNTEMP!C62="OTHERS","X","")</f>
        <v/>
      </c>
      <c r="AC67" s="7" t="s">
        <v>95</v>
      </c>
      <c r="AD67" s="7"/>
      <c r="AE67" s="137"/>
      <c r="AF67" s="137"/>
      <c r="AG67" s="137"/>
      <c r="AH67" s="9"/>
      <c r="AI67" s="6"/>
    </row>
    <row r="68" spans="1:35" ht="1.5" customHeight="1" x14ac:dyDescent="0.25">
      <c r="A68" s="4"/>
      <c r="B68" s="166"/>
      <c r="C68" s="130"/>
      <c r="D68" s="131"/>
      <c r="E68" s="131"/>
      <c r="F68" s="131"/>
      <c r="G68" s="131"/>
      <c r="H68" s="13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9"/>
      <c r="AI68" s="6"/>
    </row>
    <row r="69" spans="1:35" ht="1.5" customHeight="1" x14ac:dyDescent="0.25">
      <c r="A69" s="4"/>
      <c r="B69" s="166"/>
      <c r="C69" s="128" t="s">
        <v>56</v>
      </c>
      <c r="D69" s="129"/>
      <c r="E69" s="129"/>
      <c r="F69" s="129"/>
      <c r="G69" s="129"/>
      <c r="H69" s="129"/>
      <c r="I69" s="39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  <c r="AI69" s="6"/>
    </row>
    <row r="70" spans="1:35" x14ac:dyDescent="0.25">
      <c r="A70" s="4"/>
      <c r="B70" s="166"/>
      <c r="C70" s="130"/>
      <c r="D70" s="131"/>
      <c r="E70" s="131"/>
      <c r="F70" s="131"/>
      <c r="G70" s="131"/>
      <c r="H70" s="131"/>
      <c r="I70" s="22"/>
      <c r="J70" s="11"/>
      <c r="K70" s="7"/>
      <c r="L70" s="7"/>
      <c r="M70" s="67" t="str">
        <f>IF(PDRNTEMP!B63="OLD","X","")</f>
        <v/>
      </c>
      <c r="N70" s="7" t="s">
        <v>107</v>
      </c>
      <c r="O70" s="7"/>
      <c r="P70" s="7"/>
      <c r="Q70" s="67" t="str">
        <f>IF(PDRNTEMP!B63="NEW","X","")</f>
        <v/>
      </c>
      <c r="R70" s="7" t="s">
        <v>108</v>
      </c>
      <c r="S70" s="7"/>
      <c r="T70" s="7"/>
      <c r="U70" s="7"/>
      <c r="V70" s="67" t="str">
        <f>IF(PDRNTEMP!B63="1 TO 10 YEARS OLD","X","")</f>
        <v/>
      </c>
      <c r="W70" s="7" t="s">
        <v>109</v>
      </c>
      <c r="X70" s="7"/>
      <c r="Y70" s="7"/>
      <c r="Z70" s="7"/>
      <c r="AA70" s="7"/>
      <c r="AB70" s="67" t="str">
        <f>IF(PDRNTEMP!B63="MORE THAN 10 YEARS OLD","X","")</f>
        <v/>
      </c>
      <c r="AC70" s="7" t="s">
        <v>110</v>
      </c>
      <c r="AD70" s="7"/>
      <c r="AE70" s="11"/>
      <c r="AF70" s="11"/>
      <c r="AG70" s="11"/>
      <c r="AH70" s="4"/>
      <c r="AI70" s="6"/>
    </row>
    <row r="71" spans="1:35" ht="1.5" customHeight="1" x14ac:dyDescent="0.25">
      <c r="A71" s="4"/>
      <c r="B71" s="166"/>
      <c r="C71" s="132"/>
      <c r="D71" s="133"/>
      <c r="E71" s="133"/>
      <c r="F71" s="133"/>
      <c r="G71" s="133"/>
      <c r="H71" s="133"/>
      <c r="I71" s="4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18"/>
      <c r="AI71" s="6"/>
    </row>
    <row r="72" spans="1:35" ht="1.5" customHeight="1" x14ac:dyDescent="0.25">
      <c r="A72" s="4"/>
      <c r="B72" s="166"/>
      <c r="C72" s="128" t="s">
        <v>57</v>
      </c>
      <c r="D72" s="129"/>
      <c r="E72" s="129"/>
      <c r="F72" s="129"/>
      <c r="G72" s="129"/>
      <c r="H72" s="13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9"/>
      <c r="AI72" s="6"/>
    </row>
    <row r="73" spans="1:35" x14ac:dyDescent="0.25">
      <c r="A73" s="4"/>
      <c r="B73" s="166"/>
      <c r="C73" s="130"/>
      <c r="D73" s="131"/>
      <c r="E73" s="131"/>
      <c r="F73" s="131"/>
      <c r="G73" s="131"/>
      <c r="H73" s="139"/>
      <c r="I73" s="7"/>
      <c r="J73" s="7"/>
      <c r="K73" s="7"/>
      <c r="L73" s="7"/>
      <c r="M73" s="67" t="str">
        <f>IF(PDRNTEMP!B64="CONCRETE","X","")</f>
        <v/>
      </c>
      <c r="N73" s="7" t="s">
        <v>111</v>
      </c>
      <c r="O73" s="7"/>
      <c r="P73" s="7"/>
      <c r="Q73" s="67" t="str">
        <f>IF(PDRNTEMP!B64="SEMI CONCRETE","X","")</f>
        <v/>
      </c>
      <c r="R73" s="7" t="s">
        <v>112</v>
      </c>
      <c r="S73" s="7"/>
      <c r="T73" s="7"/>
      <c r="U73" s="7"/>
      <c r="V73" s="67" t="str">
        <f>IF(PDRNTEMP!B64="WOOD","X","")</f>
        <v/>
      </c>
      <c r="W73" s="7" t="s">
        <v>113</v>
      </c>
      <c r="X73" s="7"/>
      <c r="Y73" s="7"/>
      <c r="Z73" s="7"/>
      <c r="AA73" s="7"/>
      <c r="AB73" s="67" t="str">
        <f>IF(PDRNTEMP!B64="MIXED","X","")</f>
        <v/>
      </c>
      <c r="AC73" s="7" t="s">
        <v>69</v>
      </c>
      <c r="AD73" s="7"/>
      <c r="AE73" s="7"/>
      <c r="AF73" s="7"/>
      <c r="AG73" s="7"/>
      <c r="AH73" s="9"/>
      <c r="AI73" s="6"/>
    </row>
    <row r="74" spans="1:35" ht="1.5" customHeight="1" x14ac:dyDescent="0.25">
      <c r="A74" s="4"/>
      <c r="B74" s="166"/>
      <c r="C74" s="130"/>
      <c r="D74" s="131"/>
      <c r="E74" s="131"/>
      <c r="F74" s="131"/>
      <c r="G74" s="131"/>
      <c r="H74" s="13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9"/>
      <c r="AI74" s="6"/>
    </row>
    <row r="75" spans="1:35" x14ac:dyDescent="0.25">
      <c r="A75" s="4"/>
      <c r="B75" s="166"/>
      <c r="C75" s="130"/>
      <c r="D75" s="131"/>
      <c r="E75" s="131"/>
      <c r="F75" s="131"/>
      <c r="G75" s="131"/>
      <c r="H75" s="139"/>
      <c r="I75" s="7"/>
      <c r="J75" s="7"/>
      <c r="K75" s="7"/>
      <c r="L75" s="7"/>
      <c r="M75" s="67" t="str">
        <f>IF(PDRNTEMP!B65="WITH FENCED","X","")</f>
        <v/>
      </c>
      <c r="N75" s="7" t="s">
        <v>114</v>
      </c>
      <c r="O75" s="7"/>
      <c r="P75" s="7"/>
      <c r="Q75" s="67" t="str">
        <f>IF(PDRNTEMP!D64="PAINTED","X","")</f>
        <v/>
      </c>
      <c r="R75" s="7" t="s">
        <v>115</v>
      </c>
      <c r="S75" s="7"/>
      <c r="T75" s="7"/>
      <c r="U75" s="7"/>
      <c r="V75" s="67" t="str">
        <f>IF(PDRNTEMP!D64="UNPAINTED","X","")</f>
        <v/>
      </c>
      <c r="W75" s="7" t="s">
        <v>116</v>
      </c>
      <c r="X75" s="7"/>
      <c r="Y75" s="7"/>
      <c r="Z75" s="7"/>
      <c r="AA75" s="7"/>
      <c r="AB75" s="67"/>
      <c r="AC75" s="7" t="s">
        <v>117</v>
      </c>
      <c r="AD75" s="7"/>
      <c r="AE75" s="7"/>
      <c r="AF75" s="137" t="str">
        <f>TRIM(UPPER(IF(PDRNTEMP!F65=0,"",PDRNTEMP!F65)))</f>
        <v>INPUT||PT=F:65||VAL=5</v>
      </c>
      <c r="AG75" s="137"/>
      <c r="AH75" s="9"/>
      <c r="AI75" s="6"/>
    </row>
    <row r="76" spans="1:35" ht="1.5" customHeight="1" x14ac:dyDescent="0.25">
      <c r="A76" s="4"/>
      <c r="B76" s="166"/>
      <c r="C76" s="132"/>
      <c r="D76" s="133"/>
      <c r="E76" s="133"/>
      <c r="F76" s="133"/>
      <c r="G76" s="133"/>
      <c r="H76" s="13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6"/>
      <c r="AI76" s="6"/>
    </row>
    <row r="77" spans="1:35" ht="1.5" customHeight="1" x14ac:dyDescent="0.25">
      <c r="A77" s="4"/>
      <c r="B77" s="166"/>
      <c r="C77" s="128" t="s">
        <v>58</v>
      </c>
      <c r="D77" s="129"/>
      <c r="E77" s="129"/>
      <c r="F77" s="129"/>
      <c r="G77" s="129"/>
      <c r="H77" s="129"/>
      <c r="I77" s="57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7"/>
      <c r="AI77" s="6"/>
    </row>
    <row r="78" spans="1:35" x14ac:dyDescent="0.25">
      <c r="A78" s="4"/>
      <c r="B78" s="166"/>
      <c r="C78" s="130"/>
      <c r="D78" s="131"/>
      <c r="E78" s="131"/>
      <c r="F78" s="131"/>
      <c r="G78" s="131"/>
      <c r="H78" s="131"/>
      <c r="I78" s="58"/>
      <c r="J78" s="7"/>
      <c r="K78" s="7"/>
      <c r="L78" s="7"/>
      <c r="M78" s="67" t="str">
        <f>IF(PDRNTEMP!C66="EXCELLENT","X","")</f>
        <v/>
      </c>
      <c r="N78" s="7" t="s">
        <v>120</v>
      </c>
      <c r="O78" s="7"/>
      <c r="P78" s="7"/>
      <c r="Q78" s="67" t="str">
        <f>IF(PDRNTEMP!C66="GOOD","X","")</f>
        <v/>
      </c>
      <c r="R78" s="7" t="s">
        <v>80</v>
      </c>
      <c r="S78" s="7"/>
      <c r="T78" s="7"/>
      <c r="U78" s="7"/>
      <c r="V78" s="67" t="str">
        <f>IF(PDRNTEMP!C66="FAIR","X","")</f>
        <v/>
      </c>
      <c r="W78" s="7" t="s">
        <v>121</v>
      </c>
      <c r="X78" s="7"/>
      <c r="Y78" s="7"/>
      <c r="Z78" s="7"/>
      <c r="AA78" s="7"/>
      <c r="AB78" s="67" t="str">
        <f>IF(PDRNTEMP!C66="POOR","X","")</f>
        <v/>
      </c>
      <c r="AC78" s="7" t="s">
        <v>122</v>
      </c>
      <c r="AD78" s="7"/>
      <c r="AE78" s="7"/>
      <c r="AF78" s="7"/>
      <c r="AG78" s="7"/>
      <c r="AH78" s="9"/>
      <c r="AI78" s="6"/>
    </row>
    <row r="79" spans="1:35" ht="1.5" customHeight="1" x14ac:dyDescent="0.25">
      <c r="A79" s="4"/>
      <c r="B79" s="166"/>
      <c r="C79" s="132"/>
      <c r="D79" s="133"/>
      <c r="E79" s="133"/>
      <c r="F79" s="133"/>
      <c r="G79" s="133"/>
      <c r="H79" s="133"/>
      <c r="I79" s="5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9"/>
      <c r="AI79" s="6"/>
    </row>
    <row r="80" spans="1:35" ht="1.5" customHeight="1" x14ac:dyDescent="0.25">
      <c r="A80" s="4"/>
      <c r="B80" s="166"/>
      <c r="C80" s="128" t="s">
        <v>59</v>
      </c>
      <c r="D80" s="129"/>
      <c r="E80" s="129"/>
      <c r="F80" s="129"/>
      <c r="G80" s="129"/>
      <c r="H80" s="129"/>
      <c r="I80" s="39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5"/>
      <c r="AI80" s="6"/>
    </row>
    <row r="81" spans="1:35" x14ac:dyDescent="0.25">
      <c r="A81" s="4"/>
      <c r="B81" s="166"/>
      <c r="C81" s="130"/>
      <c r="D81" s="131"/>
      <c r="E81" s="131"/>
      <c r="F81" s="131"/>
      <c r="G81" s="131"/>
      <c r="H81" s="131"/>
      <c r="I81" s="22"/>
      <c r="J81" s="11"/>
      <c r="K81" s="11"/>
      <c r="L81" s="11"/>
      <c r="M81" s="67" t="str">
        <f>IF(PDRNTEMP!C67="EXCELLENT","X","")</f>
        <v/>
      </c>
      <c r="N81" s="7" t="s">
        <v>120</v>
      </c>
      <c r="O81" s="7"/>
      <c r="P81" s="7"/>
      <c r="Q81" s="67" t="str">
        <f>IF(PDRNTEMP!C67="GOOD","X","")</f>
        <v/>
      </c>
      <c r="R81" s="7" t="s">
        <v>80</v>
      </c>
      <c r="S81" s="7"/>
      <c r="T81" s="7"/>
      <c r="U81" s="7"/>
      <c r="V81" s="67" t="str">
        <f>IF(PDRNTEMP!C67="FAIR","X","")</f>
        <v/>
      </c>
      <c r="W81" s="7" t="s">
        <v>121</v>
      </c>
      <c r="X81" s="7"/>
      <c r="Y81" s="7"/>
      <c r="Z81" s="7"/>
      <c r="AA81" s="7"/>
      <c r="AB81" s="67" t="str">
        <f>IF(PDRNTEMP!C67="POOR","X","")</f>
        <v/>
      </c>
      <c r="AC81" s="7" t="s">
        <v>122</v>
      </c>
      <c r="AD81" s="11"/>
      <c r="AE81" s="11"/>
      <c r="AF81" s="11"/>
      <c r="AG81" s="11"/>
      <c r="AH81" s="4"/>
      <c r="AI81" s="6"/>
    </row>
    <row r="82" spans="1:35" ht="1.5" customHeight="1" x14ac:dyDescent="0.25">
      <c r="A82" s="4"/>
      <c r="B82" s="166"/>
      <c r="C82" s="132"/>
      <c r="D82" s="133"/>
      <c r="E82" s="133"/>
      <c r="F82" s="133"/>
      <c r="G82" s="133"/>
      <c r="H82" s="133"/>
      <c r="I82" s="2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4"/>
      <c r="AI82" s="6"/>
    </row>
    <row r="83" spans="1:35" ht="1.5" customHeight="1" x14ac:dyDescent="0.25">
      <c r="A83" s="4"/>
      <c r="B83" s="166"/>
      <c r="C83" s="128" t="s">
        <v>60</v>
      </c>
      <c r="D83" s="129"/>
      <c r="E83" s="129"/>
      <c r="F83" s="129"/>
      <c r="G83" s="129"/>
      <c r="H83" s="129"/>
      <c r="I83" s="62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63"/>
      <c r="AI83" s="6"/>
    </row>
    <row r="84" spans="1:35" x14ac:dyDescent="0.25">
      <c r="A84" s="4"/>
      <c r="B84" s="166"/>
      <c r="C84" s="130"/>
      <c r="D84" s="131"/>
      <c r="E84" s="131"/>
      <c r="F84" s="131"/>
      <c r="G84" s="131"/>
      <c r="H84" s="131"/>
      <c r="I84" s="64"/>
      <c r="J84" s="48"/>
      <c r="K84" s="48"/>
      <c r="L84" s="49"/>
      <c r="M84" s="67" t="str">
        <f>IF(PDRNTEMP!C69="LUXURIOUS","X","")</f>
        <v/>
      </c>
      <c r="N84" s="49" t="s">
        <v>123</v>
      </c>
      <c r="O84" s="49"/>
      <c r="P84" s="49"/>
      <c r="Q84" s="67" t="str">
        <f>IF(PDRNTEMP!C69="FULL","X","")</f>
        <v/>
      </c>
      <c r="R84" s="49" t="s">
        <v>124</v>
      </c>
      <c r="S84" s="49"/>
      <c r="T84" s="49"/>
      <c r="U84" s="49"/>
      <c r="V84" s="67" t="str">
        <f>IF(PDRNTEMP!C69="BASIC","X","")</f>
        <v/>
      </c>
      <c r="W84" s="49" t="s">
        <v>125</v>
      </c>
      <c r="X84" s="49"/>
      <c r="Y84" s="49"/>
      <c r="Z84" s="49"/>
      <c r="AA84" s="49"/>
      <c r="AB84" s="67" t="str">
        <f>IF(PDRNTEMP!C69="BARE","X","")</f>
        <v/>
      </c>
      <c r="AC84" s="49" t="s">
        <v>126</v>
      </c>
      <c r="AD84" s="49"/>
      <c r="AE84" s="49"/>
      <c r="AF84" s="48"/>
      <c r="AG84" s="48"/>
      <c r="AH84" s="65"/>
      <c r="AI84" s="6"/>
    </row>
    <row r="85" spans="1:35" ht="1.5" customHeight="1" x14ac:dyDescent="0.25">
      <c r="A85" s="4"/>
      <c r="B85" s="166"/>
      <c r="C85" s="132"/>
      <c r="D85" s="133"/>
      <c r="E85" s="133"/>
      <c r="F85" s="133"/>
      <c r="G85" s="133"/>
      <c r="H85" s="133"/>
      <c r="I85" s="60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61"/>
      <c r="AI85" s="6"/>
    </row>
    <row r="86" spans="1:35" x14ac:dyDescent="0.25">
      <c r="A86" s="4"/>
      <c r="B86" s="166"/>
      <c r="C86" s="128" t="s">
        <v>6</v>
      </c>
      <c r="D86" s="129"/>
      <c r="E86" s="129"/>
      <c r="F86" s="129"/>
      <c r="G86" s="129"/>
      <c r="H86" s="138"/>
      <c r="I86" s="132" t="s">
        <v>7</v>
      </c>
      <c r="J86" s="133"/>
      <c r="K86" s="133"/>
      <c r="L86" s="133"/>
      <c r="M86" s="133"/>
      <c r="N86" s="133"/>
      <c r="O86" s="133"/>
      <c r="P86" s="132" t="s">
        <v>8</v>
      </c>
      <c r="Q86" s="133"/>
      <c r="R86" s="133"/>
      <c r="S86" s="133"/>
      <c r="T86" s="133"/>
      <c r="U86" s="133"/>
      <c r="V86" s="133"/>
      <c r="W86" s="132" t="s">
        <v>5</v>
      </c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6"/>
      <c r="AI86" s="6"/>
    </row>
    <row r="87" spans="1:35" x14ac:dyDescent="0.25">
      <c r="A87" s="4"/>
      <c r="B87" s="166"/>
      <c r="C87" s="130"/>
      <c r="D87" s="131"/>
      <c r="E87" s="131"/>
      <c r="F87" s="131"/>
      <c r="G87" s="131"/>
      <c r="H87" s="139"/>
      <c r="I87" s="127" t="str">
        <f>TRIM(UPPER(IF(PDRNTEMP!C71=0,"",PDRNTEMP!C71)))</f>
        <v>INPUT||PT=C:71||VAL=</v>
      </c>
      <c r="J87" s="119"/>
      <c r="K87" s="119"/>
      <c r="L87" s="119"/>
      <c r="M87" s="119"/>
      <c r="N87" s="119"/>
      <c r="O87" s="120"/>
      <c r="P87" s="127" t="str">
        <f>TRIM(UPPER(IF(PDRNTEMP!F71=0,"",PDRNTEMP!F71)))</f>
        <v>INPUT||PT=F:71||VAL=</v>
      </c>
      <c r="Q87" s="119"/>
      <c r="R87" s="119"/>
      <c r="S87" s="119"/>
      <c r="T87" s="119"/>
      <c r="U87" s="119"/>
      <c r="V87" s="120"/>
      <c r="W87" s="127" t="str">
        <f>TRIM(UPPER(IF(PDRNTEMP!B72=0,"",PDRNTEMP!B72)))</f>
        <v>INPUT||PT=B:72||VAL=</v>
      </c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20"/>
      <c r="AI87" s="6"/>
    </row>
    <row r="88" spans="1:35" x14ac:dyDescent="0.25">
      <c r="A88" s="4"/>
      <c r="B88" s="166"/>
      <c r="C88" s="130"/>
      <c r="D88" s="131"/>
      <c r="E88" s="131"/>
      <c r="F88" s="131"/>
      <c r="G88" s="131"/>
      <c r="H88" s="139"/>
      <c r="I88" s="127" t="str">
        <f>TRIM(UPPER(IF(PDRNTEMP!C73=0,"",PDRNTEMP!C73)))</f>
        <v>INPUT||PT=C:73||VAL=</v>
      </c>
      <c r="J88" s="119"/>
      <c r="K88" s="119"/>
      <c r="L88" s="119"/>
      <c r="M88" s="119"/>
      <c r="N88" s="119"/>
      <c r="O88" s="120"/>
      <c r="P88" s="127" t="str">
        <f>TRIM(UPPER(IF(PDRNTEMP!F73=0,"",PDRNTEMP!F73)))</f>
        <v>INPUT||PT=F:73||VAL=</v>
      </c>
      <c r="Q88" s="119"/>
      <c r="R88" s="119"/>
      <c r="S88" s="119"/>
      <c r="T88" s="119"/>
      <c r="U88" s="119"/>
      <c r="V88" s="120"/>
      <c r="W88" s="127" t="str">
        <f>TRIM(UPPER(IF(PDRNTEMP!B74=0,"",PDRNTEMP!B74)))</f>
        <v>INPUT||PT=B:74||VAL=</v>
      </c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20"/>
      <c r="AI88" s="11"/>
    </row>
    <row r="89" spans="1:35" x14ac:dyDescent="0.25">
      <c r="A89" s="4"/>
      <c r="B89" s="166"/>
      <c r="C89" s="132"/>
      <c r="D89" s="133"/>
      <c r="E89" s="133"/>
      <c r="F89" s="133"/>
      <c r="G89" s="133"/>
      <c r="H89" s="136"/>
      <c r="I89" s="127" t="str">
        <f>TRIM(UPPER(IF(PDRNTEMP!C75=0,"",PDRNTEMP!C75)))</f>
        <v>INPUT||PT=C:75||VAL=</v>
      </c>
      <c r="J89" s="119"/>
      <c r="K89" s="119"/>
      <c r="L89" s="119"/>
      <c r="M89" s="119"/>
      <c r="N89" s="119"/>
      <c r="O89" s="120"/>
      <c r="P89" s="127" t="str">
        <f>TRIM(UPPER(IF(PDRNTEMP!F75=0,"",PDRNTEMP!F75)))</f>
        <v>INPUT||PT=F:75||VAL=</v>
      </c>
      <c r="Q89" s="119"/>
      <c r="R89" s="119"/>
      <c r="S89" s="119"/>
      <c r="T89" s="119"/>
      <c r="U89" s="119"/>
      <c r="V89" s="120"/>
      <c r="W89" s="127" t="str">
        <f>TRIM(UPPER(IF(PDRNTEMP!B76=0,"",PDRNTEMP!B76)))</f>
        <v>INPUT||PT=B:76||VAL=</v>
      </c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20"/>
      <c r="AI89" s="11"/>
    </row>
    <row r="90" spans="1:35" ht="1.5" customHeight="1" x14ac:dyDescent="0.25">
      <c r="A90" s="4"/>
      <c r="B90" s="166"/>
      <c r="C90" s="128" t="s">
        <v>12</v>
      </c>
      <c r="D90" s="129"/>
      <c r="E90" s="129"/>
      <c r="F90" s="129"/>
      <c r="G90" s="129"/>
      <c r="H90" s="129"/>
      <c r="I90" s="57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7"/>
      <c r="AI90" s="6"/>
    </row>
    <row r="91" spans="1:35" x14ac:dyDescent="0.25">
      <c r="A91" s="4"/>
      <c r="B91" s="166"/>
      <c r="C91" s="130"/>
      <c r="D91" s="131"/>
      <c r="E91" s="131"/>
      <c r="F91" s="131"/>
      <c r="G91" s="131"/>
      <c r="H91" s="131"/>
      <c r="I91" s="58"/>
      <c r="J91" s="7"/>
      <c r="K91" s="67" t="str">
        <f>IF(PDRNTEMP!C77="PRIVATE VEHICLE","X","")</f>
        <v/>
      </c>
      <c r="L91" s="7" t="s">
        <v>127</v>
      </c>
      <c r="M91" s="7"/>
      <c r="N91" s="7"/>
      <c r="O91" s="6"/>
      <c r="P91" s="67" t="str">
        <f>IF(PDRNTEMP!C77="JEEPNEYS/BUSES","X","")</f>
        <v/>
      </c>
      <c r="Q91" s="7" t="s">
        <v>128</v>
      </c>
      <c r="R91" s="7"/>
      <c r="S91" s="7"/>
      <c r="U91" s="7"/>
      <c r="V91" s="67" t="str">
        <f>IF(PDRNTEMP!C77="TRICYCLE","X","")</f>
        <v/>
      </c>
      <c r="W91" s="7" t="s">
        <v>129</v>
      </c>
      <c r="X91" s="7"/>
      <c r="Y91" s="7"/>
      <c r="Z91" s="7"/>
      <c r="AA91" s="7"/>
      <c r="AB91" s="67" t="str">
        <f>IF(PDRNTEMP!C77="INACCESSIBLE","X","")</f>
        <v/>
      </c>
      <c r="AC91" s="7" t="s">
        <v>130</v>
      </c>
      <c r="AD91" s="7"/>
      <c r="AE91" s="7"/>
      <c r="AF91" s="7"/>
      <c r="AG91" s="7"/>
      <c r="AH91" s="9"/>
      <c r="AI91" s="6"/>
    </row>
    <row r="92" spans="1:35" ht="1.5" customHeight="1" x14ac:dyDescent="0.25">
      <c r="A92" s="4"/>
      <c r="B92" s="166"/>
      <c r="C92" s="132"/>
      <c r="D92" s="133"/>
      <c r="E92" s="133"/>
      <c r="F92" s="133"/>
      <c r="G92" s="133"/>
      <c r="H92" s="133"/>
      <c r="I92" s="5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3"/>
      <c r="AI92" s="6"/>
    </row>
    <row r="93" spans="1:35" ht="30.75" customHeight="1" x14ac:dyDescent="0.25">
      <c r="A93" s="4"/>
      <c r="B93" s="167"/>
      <c r="C93" s="127" t="s">
        <v>13</v>
      </c>
      <c r="D93" s="119"/>
      <c r="E93" s="119"/>
      <c r="F93" s="119"/>
      <c r="G93" s="119"/>
      <c r="H93" s="120"/>
      <c r="I93" s="184" t="s">
        <v>14</v>
      </c>
      <c r="J93" s="185"/>
      <c r="K93" s="185"/>
      <c r="L93" s="186"/>
      <c r="M93" s="234" t="str">
        <f>TRIM(UPPER(IF(PDRNTEMP!C78=0,"",PDRNTEMP!C78)))</f>
        <v>INPUT||PT=C:78||VAL=</v>
      </c>
      <c r="N93" s="235"/>
      <c r="O93" s="235"/>
      <c r="P93" s="235"/>
      <c r="Q93" s="235"/>
      <c r="R93" s="236"/>
      <c r="S93" s="152" t="s">
        <v>15</v>
      </c>
      <c r="T93" s="137"/>
      <c r="U93" s="137"/>
      <c r="V93" s="146"/>
      <c r="W93" s="234" t="str">
        <f>TRIM(UPPER(IF(PDRNTEMP!C79=0,"",PDRNTEMP!C79)))</f>
        <v>INPUT||PT=C:79||VAL=</v>
      </c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6"/>
      <c r="AI93" s="6"/>
    </row>
    <row r="94" spans="1:35" ht="1.5" customHeight="1" x14ac:dyDescent="0.25">
      <c r="A94" s="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4"/>
      <c r="AI94" s="6"/>
    </row>
    <row r="95" spans="1:35" x14ac:dyDescent="0.25">
      <c r="A95" s="4"/>
      <c r="B95" s="143" t="s">
        <v>131</v>
      </c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5"/>
      <c r="AI95" s="6"/>
    </row>
    <row r="96" spans="1:35" ht="246.75" customHeight="1" x14ac:dyDescent="0.25">
      <c r="A96" s="4"/>
      <c r="B96" s="229" t="str">
        <f>TRIM(UPPER(IF(PDRNTEMP!A81=0,"",PDRNTEMP!A81)))</f>
        <v>INPUT||PT=A:81||VAL=</v>
      </c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1"/>
      <c r="AI96" s="6"/>
    </row>
    <row r="97" spans="1:35" x14ac:dyDescent="0.25">
      <c r="A97" s="4"/>
      <c r="B97" s="120" t="s">
        <v>34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233" t="s">
        <v>40</v>
      </c>
      <c r="Q97" s="233"/>
      <c r="R97" s="233"/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33"/>
      <c r="AD97" s="233"/>
      <c r="AE97" s="233"/>
      <c r="AF97" s="233"/>
      <c r="AG97" s="233"/>
      <c r="AH97" s="233"/>
      <c r="AI97" s="6"/>
    </row>
    <row r="98" spans="1:35" x14ac:dyDescent="0.25">
      <c r="A98" s="4"/>
      <c r="B98" s="120" t="str">
        <f>TRIM(UPPER(IF(PDRNTEMP!C88=0,"",PDRNTEMP!C88)))</f>
        <v>INPUT||PT=C:88||VAL=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232" t="str">
        <f>TRIM(UPPER(IF(PDRNTEMP!C89=0,"",PDRNTEMP!C89)))</f>
        <v>INPUT||PT=C:89||VAL=</v>
      </c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6"/>
    </row>
    <row r="99" spans="1:35" x14ac:dyDescent="0.25">
      <c r="A99" s="4"/>
      <c r="B99" s="120" t="str">
        <f>TRIM(UPPER(IF(PDRNTEMP!C91=0,"",PDRNTEMP!C91)))</f>
        <v>INPUT||PT=C:91||VAL=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232" t="str">
        <f>TRIM(UPPER(IF(PDRNTEMP!C92=0,"",PDRNTEMP!C92)))</f>
        <v>INPUT||PT=C:92||VAL=</v>
      </c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6"/>
    </row>
    <row r="100" spans="1:35" x14ac:dyDescent="0.25">
      <c r="A100" s="4"/>
      <c r="B100" s="120" t="str">
        <f>TRIM(UPPER(IF(PDRNTEMP!C94=0,"",PDRNTEMP!C94)))</f>
        <v>INPUT||PT=C:94||VAL=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232" t="str">
        <f>TRIM(UPPER(IF(PDRNTEMP!C95=0,"",PDRNTEMP!C95)))</f>
        <v>INPUT||PT=C:95||VAL=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6"/>
    </row>
    <row r="101" spans="1:35" x14ac:dyDescent="0.25">
      <c r="A101" s="4"/>
      <c r="B101" s="120" t="str">
        <f>TRIM(UPPER(IF(PDRNTEMP!C97=0,"",PDRNTEMP!C97)))</f>
        <v>INPUT||PT=C:97||VAL=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232" t="str">
        <f>TRIM(UPPER(IF(PDRNTEMP!C98=0,"",PDRNTEMP!C98)))</f>
        <v>INPUT||PT=C:98||VAL=</v>
      </c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6"/>
    </row>
    <row r="102" spans="1:35" x14ac:dyDescent="0.25">
      <c r="A102" s="4"/>
      <c r="B102" s="120" t="str">
        <f>TRIM(UPPER(IF(PDRNTEMP!C100=0,"",PDRNTEMP!C100)))</f>
        <v>INPUT||PT=C:100||VAL=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232" t="str">
        <f>TRIM(UPPER(IF(PDRNTEMP!C101=0,"",PDRNTEMP!C101)))</f>
        <v>INPUT||PT=C:101||VAL=</v>
      </c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6"/>
    </row>
    <row r="103" spans="1:35" ht="1.5" customHeight="1" x14ac:dyDescent="0.25">
      <c r="A103" s="1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6"/>
    </row>
    <row r="104" spans="1:35" x14ac:dyDescent="0.25">
      <c r="A104" s="4"/>
      <c r="B104" s="255" t="s">
        <v>132</v>
      </c>
      <c r="C104" s="255"/>
      <c r="D104" s="255"/>
      <c r="E104" s="255"/>
      <c r="F104" s="143" t="str">
        <f>TRIM(UPPER(IF(PDRNTEMP!C104=0,"",PDRNTEMP!C104)))</f>
        <v>INPUT||PT=C:104||VAL=</v>
      </c>
      <c r="G104" s="144"/>
      <c r="H104" s="144"/>
      <c r="I104" s="144"/>
      <c r="J104" s="144"/>
      <c r="K104" s="144"/>
      <c r="L104" s="144"/>
      <c r="M104" s="144"/>
      <c r="N104" s="144"/>
      <c r="O104" s="145"/>
      <c r="P104" s="211" t="s">
        <v>16</v>
      </c>
      <c r="Q104" s="212"/>
      <c r="R104" s="212"/>
      <c r="S104" s="212"/>
      <c r="T104" s="144" t="str">
        <f>TRIM(UPPER(IF(PDRNTEMP!C105=0,"",PDRNTEMP!C105)))</f>
        <v>INPUT||PT=C:105||VAL=</v>
      </c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5"/>
      <c r="AI104" s="6"/>
    </row>
    <row r="105" spans="1:35" x14ac:dyDescent="0.2">
      <c r="A105" s="4"/>
      <c r="B105" s="255" t="s">
        <v>46</v>
      </c>
      <c r="C105" s="255"/>
      <c r="D105" s="255"/>
      <c r="E105" s="255"/>
      <c r="F105" s="143" t="str">
        <f>TRIM(UPPER(IF(PDRNTEMP!C106=0,"",PDRNTEMP!C106)))</f>
        <v>INPUT||PT=C:106||VAL=</v>
      </c>
      <c r="G105" s="144"/>
      <c r="H105" s="144"/>
      <c r="I105" s="144"/>
      <c r="J105" s="144"/>
      <c r="K105" s="144"/>
      <c r="L105" s="144"/>
      <c r="M105" s="144"/>
      <c r="N105" s="144"/>
      <c r="O105" s="145"/>
      <c r="P105" s="252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4"/>
      <c r="AI105" s="11"/>
    </row>
    <row r="106" spans="1:35" ht="12.75" customHeight="1" x14ac:dyDescent="0.25">
      <c r="A106" s="11"/>
      <c r="B106" s="11"/>
      <c r="C106" s="11"/>
      <c r="D106" s="11"/>
      <c r="E106" s="11"/>
      <c r="F106" s="11"/>
      <c r="G106" s="250" t="s">
        <v>41</v>
      </c>
      <c r="H106" s="250"/>
      <c r="I106" s="250"/>
      <c r="J106" s="250"/>
      <c r="K106" s="250"/>
      <c r="L106" s="251" t="str">
        <f>TRIM(UPPER(IF(PDRNTEMP!C68=0,"",PDRNTEMP!C68)))</f>
        <v>INPUT||PT=C:68||VAL=</v>
      </c>
      <c r="M106" s="251"/>
      <c r="N106" s="251"/>
      <c r="O106" s="13" t="s">
        <v>44</v>
      </c>
      <c r="P106" s="13"/>
      <c r="Q106" s="13"/>
      <c r="R106" s="251" t="str">
        <f>TRIM(UPPER(IF(PDRNTEMP!C60=0,"",PDRNTEMP!C60)))</f>
        <v>INPUT||PT=C:60||VAL=</v>
      </c>
      <c r="S106" s="251"/>
      <c r="T106" s="250" t="s">
        <v>43</v>
      </c>
      <c r="U106" s="250"/>
      <c r="V106" s="250"/>
      <c r="W106" s="251" t="str">
        <f>TRIM(UPPER(IF(PDRNTEMP!C103=0,"",PDRNTEMP!C103)))</f>
        <v>INPUT||PT=C:103||VAL=</v>
      </c>
      <c r="X106" s="251"/>
      <c r="Y106" s="251"/>
      <c r="Z106" s="13"/>
      <c r="AA106" s="11"/>
      <c r="AB106" s="11"/>
      <c r="AC106" s="11"/>
      <c r="AD106" s="11"/>
      <c r="AE106" s="11"/>
      <c r="AF106" s="11"/>
      <c r="AG106" s="11"/>
      <c r="AH106" s="11"/>
      <c r="AI106" s="6"/>
    </row>
    <row r="107" spans="1:35" x14ac:dyDescent="0.25">
      <c r="A107" s="11"/>
      <c r="B107" s="11"/>
      <c r="C107" s="11"/>
      <c r="D107" s="11"/>
      <c r="E107" s="11"/>
      <c r="F107" s="11"/>
      <c r="G107" s="249" t="s">
        <v>42</v>
      </c>
      <c r="H107" s="249"/>
      <c r="I107" s="13"/>
      <c r="J107" s="66"/>
      <c r="K107" s="66"/>
      <c r="L107" s="251" t="str">
        <f>TRIM(UPPER(IF(PDRNTEMP!F68=0,"",PDRNTEMP!F68)))</f>
        <v>INPUT||PT=F:68||VAL=</v>
      </c>
      <c r="M107" s="251"/>
      <c r="N107" s="251"/>
      <c r="O107" s="249" t="s">
        <v>45</v>
      </c>
      <c r="P107" s="249"/>
      <c r="Q107" s="249"/>
      <c r="R107" s="251" t="str">
        <f>TRIM(UPPER(IF(PDRNTEMP!D61=0,"",PDRNTEMP!D61)))</f>
        <v>INPUT||PT=D:61||VAL=</v>
      </c>
      <c r="S107" s="251"/>
      <c r="T107" s="13"/>
      <c r="U107" s="13"/>
      <c r="V107" s="13"/>
      <c r="W107" s="13"/>
      <c r="X107" s="13"/>
      <c r="Y107" s="13"/>
      <c r="Z107" s="13"/>
      <c r="AA107" s="11"/>
      <c r="AB107" s="11"/>
      <c r="AC107" s="11"/>
      <c r="AD107" s="11"/>
      <c r="AE107" s="11"/>
      <c r="AF107" s="11"/>
      <c r="AG107" s="11"/>
      <c r="AH107" s="11"/>
      <c r="AI107" s="6"/>
    </row>
    <row r="108" spans="1:35" x14ac:dyDescent="0.25">
      <c r="A108" s="11"/>
      <c r="B108" s="11"/>
      <c r="C108" s="11"/>
      <c r="D108" s="11"/>
      <c r="E108" s="11"/>
      <c r="F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6"/>
    </row>
    <row r="109" spans="1:35" x14ac:dyDescent="0.25">
      <c r="A109" s="11"/>
      <c r="B109" s="11"/>
      <c r="C109" s="11"/>
      <c r="D109" s="11"/>
      <c r="E109" s="11"/>
      <c r="F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6"/>
    </row>
    <row r="110" spans="1:35" ht="4.5" customHeight="1" x14ac:dyDescent="0.25">
      <c r="A110" s="1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</sheetData>
  <sheetProtection selectLockedCells="1" selectUnlockedCells="1"/>
  <mergeCells count="164">
    <mergeCell ref="B101:O101"/>
    <mergeCell ref="P101:AH101"/>
    <mergeCell ref="B102:O102"/>
    <mergeCell ref="P102:AH102"/>
    <mergeCell ref="G107:H107"/>
    <mergeCell ref="G106:K106"/>
    <mergeCell ref="L106:N106"/>
    <mergeCell ref="O107:Q107"/>
    <mergeCell ref="R107:S107"/>
    <mergeCell ref="T106:V106"/>
    <mergeCell ref="R106:S106"/>
    <mergeCell ref="W106:Y106"/>
    <mergeCell ref="P105:AH105"/>
    <mergeCell ref="P103:AH103"/>
    <mergeCell ref="B104:E104"/>
    <mergeCell ref="B103:O103"/>
    <mergeCell ref="B105:E105"/>
    <mergeCell ref="P104:S104"/>
    <mergeCell ref="F105:O105"/>
    <mergeCell ref="F104:O104"/>
    <mergeCell ref="T104:AH104"/>
    <mergeCell ref="L107:N107"/>
    <mergeCell ref="V2:Y2"/>
    <mergeCell ref="V3:Y3"/>
    <mergeCell ref="B5:AH5"/>
    <mergeCell ref="B29:B52"/>
    <mergeCell ref="O25:Q25"/>
    <mergeCell ref="M93:R93"/>
    <mergeCell ref="C44:H52"/>
    <mergeCell ref="Y9:AA9"/>
    <mergeCell ref="AB7:AH7"/>
    <mergeCell ref="AB8:AH8"/>
    <mergeCell ref="AB9:AH9"/>
    <mergeCell ref="AB10:AH10"/>
    <mergeCell ref="Z2:AH2"/>
    <mergeCell ref="T59:U59"/>
    <mergeCell ref="I44:AH44"/>
    <mergeCell ref="O24:Q24"/>
    <mergeCell ref="C69:H71"/>
    <mergeCell ref="AA63:AH63"/>
    <mergeCell ref="O26:Q26"/>
    <mergeCell ref="O27:Q27"/>
    <mergeCell ref="C25:N25"/>
    <mergeCell ref="B17:H17"/>
    <mergeCell ref="I17:U17"/>
    <mergeCell ref="V17:AA17"/>
    <mergeCell ref="B96:AH96"/>
    <mergeCell ref="P98:AH98"/>
    <mergeCell ref="P99:AH99"/>
    <mergeCell ref="P100:AH100"/>
    <mergeCell ref="M9:Q9"/>
    <mergeCell ref="I10:L10"/>
    <mergeCell ref="P86:V86"/>
    <mergeCell ref="P97:AH97"/>
    <mergeCell ref="B99:O99"/>
    <mergeCell ref="B100:O100"/>
    <mergeCell ref="W93:AH93"/>
    <mergeCell ref="B97:O97"/>
    <mergeCell ref="B95:AH95"/>
    <mergeCell ref="C86:H89"/>
    <mergeCell ref="C90:H92"/>
    <mergeCell ref="R25:AH25"/>
    <mergeCell ref="V59:W59"/>
    <mergeCell ref="P89:V89"/>
    <mergeCell ref="Y10:AA10"/>
    <mergeCell ref="AB17:AH17"/>
    <mergeCell ref="W89:AH89"/>
    <mergeCell ref="P88:V88"/>
    <mergeCell ref="I57:AH57"/>
    <mergeCell ref="C29:H33"/>
    <mergeCell ref="Z4:AH4"/>
    <mergeCell ref="Z3:AH3"/>
    <mergeCell ref="V7:X7"/>
    <mergeCell ref="V16:AA16"/>
    <mergeCell ref="I11:AH11"/>
    <mergeCell ref="I12:AH12"/>
    <mergeCell ref="AB16:AH16"/>
    <mergeCell ref="I14:AH14"/>
    <mergeCell ref="M10:Q10"/>
    <mergeCell ref="I7:L7"/>
    <mergeCell ref="M7:Q7"/>
    <mergeCell ref="R7:U7"/>
    <mergeCell ref="R8:U8"/>
    <mergeCell ref="M8:Q8"/>
    <mergeCell ref="I8:L8"/>
    <mergeCell ref="Y8:AA8"/>
    <mergeCell ref="Y7:AA7"/>
    <mergeCell ref="V15:AA15"/>
    <mergeCell ref="I15:U15"/>
    <mergeCell ref="AB15:AH15"/>
    <mergeCell ref="V4:Y4"/>
    <mergeCell ref="O2:U4"/>
    <mergeCell ref="B2:N4"/>
    <mergeCell ref="B7:H8"/>
    <mergeCell ref="V8:X8"/>
    <mergeCell ref="B98:O98"/>
    <mergeCell ref="B54:B93"/>
    <mergeCell ref="C54:H56"/>
    <mergeCell ref="C58:H61"/>
    <mergeCell ref="V9:X9"/>
    <mergeCell ref="R10:U10"/>
    <mergeCell ref="F13:H13"/>
    <mergeCell ref="F14:H14"/>
    <mergeCell ref="B15:H15"/>
    <mergeCell ref="B19:H19"/>
    <mergeCell ref="C93:H93"/>
    <mergeCell ref="I93:L93"/>
    <mergeCell ref="I86:O86"/>
    <mergeCell ref="I89:O89"/>
    <mergeCell ref="B21:H21"/>
    <mergeCell ref="R26:AH26"/>
    <mergeCell ref="W88:AH88"/>
    <mergeCell ref="I88:O88"/>
    <mergeCell ref="C35:H37"/>
    <mergeCell ref="C23:N23"/>
    <mergeCell ref="O23:Q23"/>
    <mergeCell ref="R23:AH23"/>
    <mergeCell ref="R27:AH27"/>
    <mergeCell ref="V21:AA21"/>
    <mergeCell ref="C39:H41"/>
    <mergeCell ref="S93:V93"/>
    <mergeCell ref="W86:AH86"/>
    <mergeCell ref="B9:H10"/>
    <mergeCell ref="B11:E12"/>
    <mergeCell ref="F11:H11"/>
    <mergeCell ref="F12:H12"/>
    <mergeCell ref="I9:L9"/>
    <mergeCell ref="I13:AH13"/>
    <mergeCell ref="B23:B27"/>
    <mergeCell ref="C27:N27"/>
    <mergeCell ref="C64:H68"/>
    <mergeCell ref="C57:H57"/>
    <mergeCell ref="AA62:AH62"/>
    <mergeCell ref="V63:Z63"/>
    <mergeCell ref="V62:Z62"/>
    <mergeCell ref="R24:AH24"/>
    <mergeCell ref="C24:N24"/>
    <mergeCell ref="C26:N26"/>
    <mergeCell ref="C62:H62"/>
    <mergeCell ref="C63:H63"/>
    <mergeCell ref="B13:E14"/>
    <mergeCell ref="B16:H16"/>
    <mergeCell ref="R9:U9"/>
    <mergeCell ref="V10:X10"/>
    <mergeCell ref="I87:O87"/>
    <mergeCell ref="P87:V87"/>
    <mergeCell ref="W87:AH87"/>
    <mergeCell ref="I61:W61"/>
    <mergeCell ref="C83:H85"/>
    <mergeCell ref="AE55:AH55"/>
    <mergeCell ref="X61:AH61"/>
    <mergeCell ref="AE67:AG67"/>
    <mergeCell ref="X58:AH60"/>
    <mergeCell ref="AF75:AG75"/>
    <mergeCell ref="C77:H79"/>
    <mergeCell ref="C80:H82"/>
    <mergeCell ref="C72:H76"/>
    <mergeCell ref="I62:U62"/>
    <mergeCell ref="I63:U63"/>
    <mergeCell ref="I16:U16"/>
    <mergeCell ref="AE32:AH32"/>
    <mergeCell ref="Q59:S59"/>
    <mergeCell ref="AB21:AH21"/>
    <mergeCell ref="I21:U21"/>
  </mergeCells>
  <printOptions horizontalCentered="1" verticalCentered="1"/>
  <pageMargins left="0.7" right="0.7" top="0.75" bottom="0.75" header="0.3" footer="0.3"/>
  <pageSetup paperSize="5" scale="71" orientation="portrait" r:id="rId1"/>
  <ignoredErrors>
    <ignoredError sqref="P10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06" zoomScaleNormal="100" zoomScaleSheetLayoutView="106" workbookViewId="0">
      <selection activeCell="O30" sqref="O30"/>
    </sheetView>
  </sheetViews>
  <sheetFormatPr defaultRowHeight="15" x14ac:dyDescent="0.25"/>
  <sheetData/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90" zoomScaleNormal="90" workbookViewId="0"/>
  </sheetViews>
  <sheetFormatPr defaultColWidth="8.85546875" defaultRowHeight="15" x14ac:dyDescent="0.25"/>
  <cols>
    <col min="1" max="1" width="35.140625" style="71" bestFit="1" customWidth="1"/>
    <col min="2" max="2" width="33.42578125" style="71" bestFit="1" customWidth="1"/>
    <col min="3" max="3" width="7.7109375" style="71" customWidth="1"/>
    <col min="4" max="5" width="15.7109375" style="71" bestFit="1" customWidth="1"/>
    <col min="6" max="6" width="17.28515625" style="71" bestFit="1" customWidth="1"/>
    <col min="7" max="7" width="7.7109375" style="71" customWidth="1"/>
    <col min="8" max="9" width="15.7109375" style="71" bestFit="1" customWidth="1"/>
    <col min="10" max="10" width="17.28515625" style="71" bestFit="1" customWidth="1"/>
    <col min="11" max="16384" width="8.85546875" style="70"/>
  </cols>
  <sheetData>
    <row r="1" spans="1:10" ht="14.45" x14ac:dyDescent="0.3">
      <c r="A1" s="71" t="s">
        <v>339</v>
      </c>
      <c r="B1" s="71" t="s">
        <v>381</v>
      </c>
      <c r="D1" s="71" t="s">
        <v>417</v>
      </c>
      <c r="E1" s="71" t="s">
        <v>429</v>
      </c>
      <c r="F1" s="71" t="s">
        <v>460</v>
      </c>
      <c r="H1" s="71" t="s">
        <v>482</v>
      </c>
      <c r="I1" s="71" t="s">
        <v>483</v>
      </c>
      <c r="J1" s="71" t="s">
        <v>484</v>
      </c>
    </row>
    <row r="2" spans="1:10" ht="14.45" x14ac:dyDescent="0.3">
      <c r="A2" s="71" t="s">
        <v>340</v>
      </c>
      <c r="B2" s="71" t="s">
        <v>382</v>
      </c>
      <c r="D2" s="71" t="s">
        <v>418</v>
      </c>
      <c r="E2" s="71" t="s">
        <v>430</v>
      </c>
      <c r="F2" s="71" t="s">
        <v>461</v>
      </c>
      <c r="H2" s="71" t="s">
        <v>485</v>
      </c>
      <c r="I2" s="71" t="s">
        <v>486</v>
      </c>
      <c r="J2" s="71" t="s">
        <v>487</v>
      </c>
    </row>
    <row r="3" spans="1:10" ht="14.45" x14ac:dyDescent="0.3">
      <c r="A3" s="71" t="s">
        <v>341</v>
      </c>
      <c r="B3" s="71" t="s">
        <v>383</v>
      </c>
      <c r="D3" s="71" t="s">
        <v>419</v>
      </c>
      <c r="E3" s="71" t="s">
        <v>431</v>
      </c>
      <c r="F3" s="71" t="s">
        <v>462</v>
      </c>
      <c r="H3" s="71" t="s">
        <v>488</v>
      </c>
      <c r="I3" s="71" t="s">
        <v>489</v>
      </c>
      <c r="J3" s="71" t="s">
        <v>490</v>
      </c>
    </row>
    <row r="4" spans="1:10" ht="14.45" x14ac:dyDescent="0.3">
      <c r="A4" s="71" t="s">
        <v>342</v>
      </c>
      <c r="B4" s="71" t="s">
        <v>384</v>
      </c>
      <c r="D4" s="71" t="s">
        <v>420</v>
      </c>
      <c r="E4" s="71" t="s">
        <v>432</v>
      </c>
      <c r="F4" s="71" t="s">
        <v>463</v>
      </c>
      <c r="H4" s="71" t="s">
        <v>491</v>
      </c>
      <c r="I4" s="71" t="s">
        <v>492</v>
      </c>
      <c r="J4" s="71" t="s">
        <v>493</v>
      </c>
    </row>
    <row r="5" spans="1:10" ht="14.45" x14ac:dyDescent="0.3">
      <c r="A5" s="71" t="s">
        <v>343</v>
      </c>
      <c r="B5" s="71" t="s">
        <v>385</v>
      </c>
      <c r="D5" s="71" t="s">
        <v>421</v>
      </c>
      <c r="E5" s="71" t="s">
        <v>433</v>
      </c>
      <c r="F5" s="71" t="s">
        <v>464</v>
      </c>
      <c r="H5" s="71" t="s">
        <v>494</v>
      </c>
      <c r="I5" s="71" t="s">
        <v>495</v>
      </c>
      <c r="J5" s="71" t="s">
        <v>496</v>
      </c>
    </row>
    <row r="6" spans="1:10" ht="14.45" x14ac:dyDescent="0.3">
      <c r="A6" s="71" t="s">
        <v>344</v>
      </c>
      <c r="B6" s="71" t="s">
        <v>386</v>
      </c>
      <c r="D6" s="71" t="s">
        <v>422</v>
      </c>
      <c r="E6" s="71" t="s">
        <v>434</v>
      </c>
      <c r="F6" s="71" t="s">
        <v>465</v>
      </c>
      <c r="H6" s="71" t="s">
        <v>497</v>
      </c>
      <c r="I6" s="71" t="s">
        <v>498</v>
      </c>
      <c r="J6" s="71" t="s">
        <v>499</v>
      </c>
    </row>
    <row r="7" spans="1:10" ht="14.45" x14ac:dyDescent="0.3">
      <c r="B7" s="71" t="s">
        <v>387</v>
      </c>
      <c r="D7" s="71" t="s">
        <v>423</v>
      </c>
      <c r="E7" s="71" t="s">
        <v>435</v>
      </c>
      <c r="F7" s="71" t="s">
        <v>466</v>
      </c>
      <c r="H7" s="71" t="s">
        <v>500</v>
      </c>
      <c r="I7" s="71" t="s">
        <v>501</v>
      </c>
      <c r="J7" s="71" t="s">
        <v>502</v>
      </c>
    </row>
    <row r="8" spans="1:10" ht="14.45" x14ac:dyDescent="0.3">
      <c r="A8" s="71" t="s">
        <v>345</v>
      </c>
      <c r="B8" s="71" t="s">
        <v>388</v>
      </c>
      <c r="D8" s="71" t="s">
        <v>424</v>
      </c>
      <c r="E8" s="71" t="s">
        <v>436</v>
      </c>
      <c r="F8" s="71" t="s">
        <v>467</v>
      </c>
      <c r="H8" s="71" t="s">
        <v>503</v>
      </c>
      <c r="I8" s="71" t="s">
        <v>504</v>
      </c>
      <c r="J8" s="71" t="s">
        <v>505</v>
      </c>
    </row>
    <row r="9" spans="1:10" ht="14.45" x14ac:dyDescent="0.3">
      <c r="A9" s="71" t="s">
        <v>346</v>
      </c>
      <c r="D9" s="71" t="s">
        <v>425</v>
      </c>
      <c r="E9" s="71" t="s">
        <v>437</v>
      </c>
      <c r="F9" s="71" t="s">
        <v>468</v>
      </c>
      <c r="H9" s="71" t="s">
        <v>506</v>
      </c>
      <c r="I9" s="71" t="s">
        <v>507</v>
      </c>
      <c r="J9" s="71" t="s">
        <v>508</v>
      </c>
    </row>
    <row r="10" spans="1:10" ht="14.45" x14ac:dyDescent="0.3">
      <c r="A10" s="71" t="s">
        <v>347</v>
      </c>
      <c r="B10" s="71" t="s">
        <v>389</v>
      </c>
      <c r="D10" s="71" t="s">
        <v>426</v>
      </c>
      <c r="E10" s="71" t="s">
        <v>438</v>
      </c>
      <c r="F10" s="71" t="s">
        <v>469</v>
      </c>
      <c r="H10" s="71" t="s">
        <v>509</v>
      </c>
      <c r="I10" s="71" t="s">
        <v>510</v>
      </c>
      <c r="J10" s="71" t="s">
        <v>511</v>
      </c>
    </row>
    <row r="11" spans="1:10" ht="14.45" x14ac:dyDescent="0.3">
      <c r="A11" s="71" t="s">
        <v>348</v>
      </c>
      <c r="B11" s="71" t="s">
        <v>390</v>
      </c>
      <c r="D11" s="71" t="s">
        <v>427</v>
      </c>
      <c r="E11" s="71" t="s">
        <v>439</v>
      </c>
      <c r="F11" s="71" t="s">
        <v>470</v>
      </c>
      <c r="H11" s="71" t="s">
        <v>512</v>
      </c>
      <c r="I11" s="71" t="s">
        <v>513</v>
      </c>
      <c r="J11" s="71" t="s">
        <v>514</v>
      </c>
    </row>
    <row r="12" spans="1:10" ht="14.45" x14ac:dyDescent="0.3">
      <c r="A12" s="71" t="s">
        <v>349</v>
      </c>
      <c r="B12" s="71" t="s">
        <v>391</v>
      </c>
      <c r="D12" s="71" t="s">
        <v>428</v>
      </c>
      <c r="E12" s="71" t="s">
        <v>440</v>
      </c>
      <c r="F12" s="71" t="s">
        <v>471</v>
      </c>
      <c r="H12" s="71" t="s">
        <v>515</v>
      </c>
      <c r="I12" s="71" t="s">
        <v>516</v>
      </c>
      <c r="J12" s="71" t="s">
        <v>517</v>
      </c>
    </row>
    <row r="13" spans="1:10" ht="14.45" x14ac:dyDescent="0.3">
      <c r="A13" s="71" t="s">
        <v>350</v>
      </c>
      <c r="B13" s="71" t="s">
        <v>392</v>
      </c>
      <c r="E13" s="71" t="s">
        <v>441</v>
      </c>
      <c r="F13" s="71" t="s">
        <v>472</v>
      </c>
      <c r="I13" s="71" t="s">
        <v>518</v>
      </c>
      <c r="J13" s="71" t="s">
        <v>519</v>
      </c>
    </row>
    <row r="14" spans="1:10" ht="14.45" x14ac:dyDescent="0.3">
      <c r="A14" s="71" t="s">
        <v>351</v>
      </c>
      <c r="E14" s="71" t="s">
        <v>442</v>
      </c>
      <c r="F14" s="71" t="s">
        <v>473</v>
      </c>
      <c r="I14" s="71" t="s">
        <v>520</v>
      </c>
      <c r="J14" s="71" t="s">
        <v>521</v>
      </c>
    </row>
    <row r="15" spans="1:10" x14ac:dyDescent="0.25">
      <c r="B15" s="71" t="s">
        <v>393</v>
      </c>
      <c r="E15" s="71" t="s">
        <v>443</v>
      </c>
      <c r="F15" s="71" t="s">
        <v>474</v>
      </c>
      <c r="I15" s="71" t="s">
        <v>522</v>
      </c>
      <c r="J15" s="71" t="s">
        <v>523</v>
      </c>
    </row>
    <row r="16" spans="1:10" x14ac:dyDescent="0.25">
      <c r="A16" s="71" t="s">
        <v>352</v>
      </c>
      <c r="B16" s="71" t="s">
        <v>394</v>
      </c>
      <c r="E16" s="71" t="s">
        <v>444</v>
      </c>
      <c r="F16" s="71" t="s">
        <v>475</v>
      </c>
      <c r="I16" s="71" t="s">
        <v>524</v>
      </c>
      <c r="J16" s="71" t="s">
        <v>525</v>
      </c>
    </row>
    <row r="17" spans="1:10" x14ac:dyDescent="0.25">
      <c r="A17" s="71" t="s">
        <v>353</v>
      </c>
      <c r="B17" s="71" t="s">
        <v>395</v>
      </c>
      <c r="E17" s="71" t="s">
        <v>445</v>
      </c>
      <c r="F17" s="71" t="s">
        <v>476</v>
      </c>
      <c r="I17" s="71" t="s">
        <v>526</v>
      </c>
      <c r="J17" s="71" t="s">
        <v>527</v>
      </c>
    </row>
    <row r="18" spans="1:10" x14ac:dyDescent="0.25">
      <c r="A18" s="71" t="s">
        <v>354</v>
      </c>
      <c r="B18" s="71" t="s">
        <v>396</v>
      </c>
      <c r="E18" s="71" t="s">
        <v>446</v>
      </c>
      <c r="F18" s="71" t="s">
        <v>477</v>
      </c>
      <c r="I18" s="71" t="s">
        <v>528</v>
      </c>
      <c r="J18" s="71" t="s">
        <v>529</v>
      </c>
    </row>
    <row r="19" spans="1:10" x14ac:dyDescent="0.25">
      <c r="A19" s="71" t="s">
        <v>355</v>
      </c>
      <c r="E19" s="71" t="s">
        <v>447</v>
      </c>
      <c r="F19" s="71" t="s">
        <v>478</v>
      </c>
      <c r="I19" s="71" t="s">
        <v>530</v>
      </c>
      <c r="J19" s="71" t="s">
        <v>531</v>
      </c>
    </row>
    <row r="20" spans="1:10" x14ac:dyDescent="0.25">
      <c r="B20" s="71" t="s">
        <v>397</v>
      </c>
      <c r="E20" s="71" t="s">
        <v>448</v>
      </c>
      <c r="F20" s="71" t="s">
        <v>479</v>
      </c>
      <c r="I20" s="71" t="s">
        <v>532</v>
      </c>
      <c r="J20" s="71" t="s">
        <v>533</v>
      </c>
    </row>
    <row r="21" spans="1:10" x14ac:dyDescent="0.25">
      <c r="A21" s="71" t="s">
        <v>356</v>
      </c>
      <c r="B21" s="71" t="s">
        <v>398</v>
      </c>
      <c r="E21" s="71" t="s">
        <v>449</v>
      </c>
      <c r="F21" s="71" t="s">
        <v>480</v>
      </c>
      <c r="I21" s="71" t="s">
        <v>534</v>
      </c>
      <c r="J21" s="71" t="s">
        <v>535</v>
      </c>
    </row>
    <row r="22" spans="1:10" x14ac:dyDescent="0.25">
      <c r="A22" s="71" t="s">
        <v>357</v>
      </c>
      <c r="E22" s="71" t="s">
        <v>450</v>
      </c>
      <c r="F22" s="71" t="s">
        <v>481</v>
      </c>
      <c r="I22" s="71" t="s">
        <v>536</v>
      </c>
      <c r="J22" s="71" t="s">
        <v>537</v>
      </c>
    </row>
    <row r="23" spans="1:10" x14ac:dyDescent="0.25">
      <c r="B23" s="72" t="s">
        <v>399</v>
      </c>
      <c r="E23" s="71" t="s">
        <v>451</v>
      </c>
      <c r="I23" s="71" t="s">
        <v>538</v>
      </c>
    </row>
    <row r="24" spans="1:10" x14ac:dyDescent="0.25">
      <c r="A24" s="71" t="s">
        <v>358</v>
      </c>
      <c r="B24" s="71" t="s">
        <v>400</v>
      </c>
      <c r="E24" s="71" t="s">
        <v>452</v>
      </c>
      <c r="I24" s="71" t="s">
        <v>539</v>
      </c>
    </row>
    <row r="25" spans="1:10" x14ac:dyDescent="0.25">
      <c r="A25" s="71" t="s">
        <v>359</v>
      </c>
      <c r="E25" s="71" t="s">
        <v>453</v>
      </c>
      <c r="I25" s="71" t="s">
        <v>540</v>
      </c>
    </row>
    <row r="26" spans="1:10" x14ac:dyDescent="0.25">
      <c r="B26" s="71" t="s">
        <v>401</v>
      </c>
      <c r="E26" s="71" t="s">
        <v>454</v>
      </c>
      <c r="I26" s="71" t="s">
        <v>541</v>
      </c>
    </row>
    <row r="27" spans="1:10" x14ac:dyDescent="0.25">
      <c r="A27" s="71" t="s">
        <v>360</v>
      </c>
      <c r="B27" s="71" t="s">
        <v>402</v>
      </c>
      <c r="E27" s="71" t="s">
        <v>455</v>
      </c>
      <c r="I27" s="71" t="s">
        <v>542</v>
      </c>
    </row>
    <row r="28" spans="1:10" x14ac:dyDescent="0.25">
      <c r="A28" s="71" t="s">
        <v>361</v>
      </c>
      <c r="B28" s="71" t="s">
        <v>403</v>
      </c>
      <c r="E28" s="71" t="s">
        <v>456</v>
      </c>
      <c r="I28" s="71" t="s">
        <v>543</v>
      </c>
    </row>
    <row r="29" spans="1:10" x14ac:dyDescent="0.25">
      <c r="B29" s="71" t="s">
        <v>404</v>
      </c>
      <c r="E29" s="71" t="s">
        <v>457</v>
      </c>
      <c r="I29" s="71" t="s">
        <v>544</v>
      </c>
    </row>
    <row r="30" spans="1:10" x14ac:dyDescent="0.25">
      <c r="A30" s="71" t="s">
        <v>362</v>
      </c>
      <c r="E30" s="71" t="s">
        <v>458</v>
      </c>
      <c r="I30" s="71" t="s">
        <v>545</v>
      </c>
    </row>
    <row r="31" spans="1:10" x14ac:dyDescent="0.25">
      <c r="A31" s="71" t="s">
        <v>363</v>
      </c>
      <c r="B31" s="71" t="s">
        <v>405</v>
      </c>
      <c r="E31" s="71" t="s">
        <v>459</v>
      </c>
      <c r="I31" s="71" t="s">
        <v>546</v>
      </c>
    </row>
    <row r="32" spans="1:10" x14ac:dyDescent="0.25">
      <c r="B32" s="71" t="s">
        <v>406</v>
      </c>
    </row>
    <row r="33" spans="1:2" x14ac:dyDescent="0.25">
      <c r="A33" s="71" t="s">
        <v>364</v>
      </c>
      <c r="B33" s="71" t="s">
        <v>407</v>
      </c>
    </row>
    <row r="34" spans="1:2" x14ac:dyDescent="0.25">
      <c r="A34" s="71" t="s">
        <v>365</v>
      </c>
      <c r="B34" s="71" t="s">
        <v>408</v>
      </c>
    </row>
    <row r="35" spans="1:2" x14ac:dyDescent="0.25">
      <c r="A35" s="71" t="s">
        <v>366</v>
      </c>
    </row>
    <row r="36" spans="1:2" x14ac:dyDescent="0.25">
      <c r="A36" s="71" t="s">
        <v>367</v>
      </c>
      <c r="B36" s="71" t="s">
        <v>409</v>
      </c>
    </row>
    <row r="37" spans="1:2" x14ac:dyDescent="0.25">
      <c r="A37" s="71" t="s">
        <v>368</v>
      </c>
      <c r="B37" s="71" t="s">
        <v>410</v>
      </c>
    </row>
    <row r="38" spans="1:2" x14ac:dyDescent="0.25">
      <c r="A38" s="71" t="s">
        <v>369</v>
      </c>
      <c r="B38" s="71" t="s">
        <v>411</v>
      </c>
    </row>
    <row r="39" spans="1:2" x14ac:dyDescent="0.25">
      <c r="A39" s="71" t="s">
        <v>370</v>
      </c>
      <c r="B39" s="71" t="s">
        <v>412</v>
      </c>
    </row>
    <row r="40" spans="1:2" x14ac:dyDescent="0.25">
      <c r="A40" s="71" t="s">
        <v>371</v>
      </c>
    </row>
    <row r="41" spans="1:2" x14ac:dyDescent="0.25">
      <c r="A41" s="71" t="s">
        <v>372</v>
      </c>
      <c r="B41" s="72" t="s">
        <v>413</v>
      </c>
    </row>
    <row r="42" spans="1:2" x14ac:dyDescent="0.25">
      <c r="B42" s="72" t="s">
        <v>414</v>
      </c>
    </row>
    <row r="43" spans="1:2" x14ac:dyDescent="0.25">
      <c r="A43" s="71" t="s">
        <v>373</v>
      </c>
      <c r="B43" s="72" t="s">
        <v>415</v>
      </c>
    </row>
    <row r="44" spans="1:2" x14ac:dyDescent="0.25">
      <c r="A44" s="71" t="s">
        <v>374</v>
      </c>
      <c r="B44" s="72" t="s">
        <v>416</v>
      </c>
    </row>
    <row r="45" spans="1:2" x14ac:dyDescent="0.25">
      <c r="A45" s="71" t="s">
        <v>375</v>
      </c>
    </row>
    <row r="46" spans="1:2" x14ac:dyDescent="0.25">
      <c r="A46" s="71" t="s">
        <v>376</v>
      </c>
    </row>
    <row r="47" spans="1:2" x14ac:dyDescent="0.25">
      <c r="A47" s="71" t="s">
        <v>377</v>
      </c>
    </row>
    <row r="49" spans="1:1" x14ac:dyDescent="0.25">
      <c r="A49" s="71" t="s">
        <v>378</v>
      </c>
    </row>
    <row r="50" spans="1:1" x14ac:dyDescent="0.25">
      <c r="A50" s="71" t="s">
        <v>379</v>
      </c>
    </row>
    <row r="51" spans="1:1" x14ac:dyDescent="0.25">
      <c r="A51" s="71" t="s">
        <v>380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PDRNTEMP</vt:lpstr>
      <vt:lpstr>PDRN</vt:lpstr>
      <vt:lpstr>PICTURE</vt:lpstr>
      <vt:lpstr>DROPDOWN LIST</vt:lpstr>
      <vt:lpstr>PDRN!Print_Area</vt:lpstr>
      <vt:lpstr>PDRNTEMP!Print_Area</vt:lpstr>
    </vt:vector>
  </TitlesOfParts>
  <Company>EAST WEST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CVC33313</dc:creator>
  <cp:lastModifiedBy>Dodong Pogi</cp:lastModifiedBy>
  <cp:lastPrinted>2018-07-04T07:50:07Z</cp:lastPrinted>
  <dcterms:created xsi:type="dcterms:W3CDTF">2009-04-03T01:27:34Z</dcterms:created>
  <dcterms:modified xsi:type="dcterms:W3CDTF">2020-02-21T02:29:22Z</dcterms:modified>
</cp:coreProperties>
</file>