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5570" windowHeight="8070" tabRatio="529" activeTab="1"/>
  </bookViews>
  <sheets>
    <sheet name="PDRN2" sheetId="7" r:id="rId1"/>
    <sheet name="PDRN" sheetId="1" r:id="rId2"/>
    <sheet name="DROPDOWN LIST" sheetId="8" state="hidden" r:id="rId3"/>
  </sheets>
  <definedNames>
    <definedName name="Excel_BuiltIn_Print_Area_2">"$#REF!.$A$1:$L$60"</definedName>
    <definedName name="_xlnm.Print_Area" localSheetId="1">PDRN!$A$1:$U$95</definedName>
    <definedName name="_xlnm.Print_Area" localSheetId="0">PDRN2!$A$1:$F$186</definedName>
  </definedNames>
  <calcPr calcId="144525"/>
</workbook>
</file>

<file path=xl/calcChain.xml><?xml version="1.0" encoding="utf-8"?>
<calcChain xmlns="http://schemas.openxmlformats.org/spreadsheetml/2006/main">
  <c r="C173" i="8" l="1"/>
  <c r="C169" i="8"/>
  <c r="C165" i="8"/>
  <c r="C161" i="8"/>
  <c r="C94" i="8"/>
  <c r="C86" i="8"/>
  <c r="E44" i="8"/>
  <c r="D44" i="8"/>
  <c r="E40" i="8"/>
  <c r="D40" i="8"/>
  <c r="D37" i="8"/>
  <c r="D36" i="8"/>
  <c r="D35" i="8"/>
  <c r="D34" i="8"/>
  <c r="I30" i="8"/>
  <c r="H30" i="8"/>
  <c r="F30" i="8"/>
  <c r="E30" i="8"/>
  <c r="D30" i="8"/>
  <c r="E43" i="8" s="1"/>
  <c r="I29" i="8"/>
  <c r="H29" i="8"/>
  <c r="F29" i="8"/>
  <c r="E29" i="8"/>
  <c r="D29" i="8"/>
  <c r="E42" i="8" s="1"/>
  <c r="I28" i="8"/>
  <c r="H28" i="8"/>
  <c r="F28" i="8"/>
  <c r="E28" i="8"/>
  <c r="D28" i="8"/>
  <c r="I27" i="8"/>
  <c r="H27" i="8"/>
  <c r="F27" i="8"/>
  <c r="F31" i="8" s="1"/>
  <c r="E27" i="8"/>
  <c r="D27" i="8"/>
  <c r="D42" i="8" l="1"/>
  <c r="H31" i="8"/>
  <c r="D31" i="8"/>
  <c r="I31" i="8"/>
  <c r="E31" i="8"/>
  <c r="E41" i="8"/>
  <c r="D41" i="8"/>
  <c r="D43" i="8"/>
  <c r="B10" i="1"/>
  <c r="D5" i="1"/>
  <c r="O14" i="1"/>
  <c r="N12" i="1" l="1"/>
  <c r="N10" i="1"/>
  <c r="P74" i="1"/>
  <c r="A74" i="1"/>
  <c r="G52" i="1"/>
  <c r="G46" i="1"/>
  <c r="B67" i="1"/>
  <c r="C56" i="1"/>
  <c r="P6" i="1"/>
  <c r="R1" i="1"/>
  <c r="R94" i="1"/>
  <c r="E75" i="1"/>
  <c r="D93" i="1"/>
  <c r="A80" i="1"/>
  <c r="P76" i="1"/>
  <c r="P77" i="1"/>
  <c r="P75" i="1"/>
  <c r="J77" i="1"/>
  <c r="J76" i="1"/>
  <c r="J75" i="1"/>
  <c r="J74" i="1"/>
  <c r="E77" i="1"/>
  <c r="E76" i="1"/>
  <c r="E74" i="1"/>
  <c r="A77" i="1"/>
  <c r="A76" i="1"/>
  <c r="A75" i="1"/>
  <c r="P71" i="1"/>
  <c r="M71" i="1"/>
  <c r="I71" i="1"/>
  <c r="E71" i="1"/>
  <c r="E69" i="1"/>
  <c r="P69" i="1"/>
  <c r="M69" i="1"/>
  <c r="I69" i="1"/>
  <c r="T67" i="1"/>
  <c r="P67" i="1"/>
  <c r="K65" i="1"/>
  <c r="I67" i="1"/>
  <c r="O59" i="1"/>
  <c r="R59" i="1" s="1"/>
  <c r="G65" i="1"/>
  <c r="C65" i="1"/>
  <c r="O63" i="1"/>
  <c r="K63" i="1"/>
  <c r="G63" i="1"/>
  <c r="C63" i="1"/>
  <c r="O61" i="1"/>
  <c r="K61" i="1"/>
  <c r="G61" i="1"/>
  <c r="C61" i="1"/>
  <c r="K59" i="1"/>
  <c r="G59" i="1"/>
  <c r="C59" i="1"/>
  <c r="D36" i="1"/>
  <c r="R56" i="1"/>
  <c r="J56" i="1"/>
  <c r="R52" i="1"/>
  <c r="P48" i="1"/>
  <c r="F48" i="1"/>
  <c r="H54" i="1"/>
  <c r="M54" i="1"/>
  <c r="D54" i="1"/>
  <c r="D50" i="1"/>
  <c r="D46" i="1"/>
  <c r="D40" i="1"/>
  <c r="P40" i="1"/>
  <c r="L40" i="1"/>
  <c r="H40" i="1"/>
  <c r="L38" i="1"/>
  <c r="H38" i="1"/>
  <c r="D38" i="1"/>
  <c r="L36" i="1"/>
  <c r="H36" i="1"/>
  <c r="D32" i="1"/>
  <c r="K32" i="1"/>
  <c r="K31" i="1"/>
  <c r="D31" i="1"/>
  <c r="R26" i="1"/>
  <c r="R25" i="1"/>
  <c r="R24" i="1"/>
  <c r="H26" i="1"/>
  <c r="H25" i="1"/>
  <c r="H24" i="1"/>
  <c r="F26" i="1"/>
  <c r="F25" i="1"/>
  <c r="F24" i="1"/>
  <c r="A26" i="1"/>
  <c r="A25" i="1"/>
  <c r="A24" i="1"/>
  <c r="R23" i="1"/>
  <c r="H23" i="1"/>
  <c r="F23" i="1"/>
  <c r="A23" i="1"/>
  <c r="O20" i="1"/>
  <c r="C20" i="1"/>
  <c r="O18" i="1"/>
  <c r="B18" i="1"/>
  <c r="B16" i="1"/>
  <c r="T14" i="1"/>
  <c r="K14" i="1"/>
  <c r="H14" i="1"/>
  <c r="E14" i="1"/>
  <c r="B14" i="1"/>
  <c r="S12" i="1"/>
  <c r="S10" i="1"/>
  <c r="P10" i="1"/>
  <c r="I12" i="1"/>
  <c r="E12" i="1"/>
  <c r="B12" i="1"/>
  <c r="I10" i="1"/>
  <c r="E10" i="1"/>
  <c r="S6" i="1"/>
  <c r="P12" i="1"/>
  <c r="H86" i="1"/>
  <c r="H89" i="1"/>
  <c r="H44" i="1" l="1"/>
  <c r="D44" i="1"/>
  <c r="A87" i="1"/>
  <c r="M88" i="1"/>
  <c r="A90" i="1"/>
  <c r="A86" i="1"/>
  <c r="M89" i="1"/>
  <c r="H87" i="1"/>
  <c r="A89" i="1"/>
  <c r="H88" i="1"/>
  <c r="M90" i="1"/>
  <c r="M86" i="1"/>
  <c r="M87" i="1"/>
  <c r="A88" i="1"/>
  <c r="H90" i="1"/>
  <c r="R44" i="1"/>
  <c r="K44" i="1"/>
  <c r="O44" i="1" l="1"/>
</calcChain>
</file>

<file path=xl/comments1.xml><?xml version="1.0" encoding="utf-8"?>
<comments xmlns="http://schemas.openxmlformats.org/spreadsheetml/2006/main">
  <authors>
    <author>comprehensive credit</author>
  </authors>
  <commentList>
    <comment ref="C32" authorId="0">
      <text>
        <r>
          <rPr>
            <b/>
            <sz val="8"/>
            <color indexed="81"/>
            <rFont val="Tahoma"/>
            <family val="2"/>
          </rPr>
          <t>comprehensive credit:</t>
        </r>
        <r>
          <rPr>
            <sz val="8"/>
            <color indexed="81"/>
            <rFont val="Tahoma"/>
            <family val="2"/>
          </rPr>
          <t xml:space="preserve">
*</t>
        </r>
        <r>
          <rPr>
            <b/>
            <sz val="8"/>
            <color indexed="81"/>
            <rFont val="Tahoma"/>
            <family val="2"/>
          </rPr>
          <t>IF RELATIVE:</t>
        </r>
        <r>
          <rPr>
            <sz val="8"/>
            <color indexed="81"/>
            <rFont val="Tahoma"/>
            <family val="2"/>
          </rPr>
          <t xml:space="preserve"> KINDLY INDICATE RELATIONSHIP
*</t>
        </r>
        <r>
          <rPr>
            <b/>
            <sz val="8"/>
            <color indexed="81"/>
            <rFont val="Tahoma"/>
            <family val="2"/>
          </rPr>
          <t>IF NOT:</t>
        </r>
        <r>
          <rPr>
            <sz val="8"/>
            <color indexed="81"/>
            <rFont val="Tahoma"/>
            <family val="2"/>
          </rPr>
          <t xml:space="preserve"> KINDLY INDICATE </t>
        </r>
        <r>
          <rPr>
            <i/>
            <sz val="8"/>
            <color indexed="81"/>
            <rFont val="Tahoma"/>
            <family val="2"/>
          </rPr>
          <t>"NEIGHBOR"</t>
        </r>
      </text>
    </comment>
    <comment ref="C49" authorId="0">
      <text>
        <r>
          <rPr>
            <b/>
            <sz val="8"/>
            <color indexed="81"/>
            <rFont val="Tahoma"/>
            <family val="2"/>
          </rPr>
          <t>comprehensive credit:</t>
        </r>
        <r>
          <rPr>
            <sz val="8"/>
            <color indexed="81"/>
            <rFont val="Tahoma"/>
            <family val="2"/>
          </rPr>
          <t xml:space="preserve">
*</t>
        </r>
        <r>
          <rPr>
            <b/>
            <sz val="8"/>
            <color indexed="81"/>
            <rFont val="Tahoma"/>
            <family val="2"/>
          </rPr>
          <t>IF RELATIVE:</t>
        </r>
        <r>
          <rPr>
            <sz val="8"/>
            <color indexed="81"/>
            <rFont val="Tahoma"/>
            <family val="2"/>
          </rPr>
          <t xml:space="preserve"> KINDLY INDICATE RELATIONSHIP
*</t>
        </r>
        <r>
          <rPr>
            <b/>
            <sz val="8"/>
            <color indexed="81"/>
            <rFont val="Tahoma"/>
            <family val="2"/>
          </rPr>
          <t>IF NOT:</t>
        </r>
        <r>
          <rPr>
            <sz val="8"/>
            <color indexed="81"/>
            <rFont val="Tahoma"/>
            <family val="2"/>
          </rPr>
          <t xml:space="preserve"> KINDLY INDICATE </t>
        </r>
        <r>
          <rPr>
            <i/>
            <sz val="8"/>
            <color indexed="81"/>
            <rFont val="Tahoma"/>
            <family val="2"/>
          </rPr>
          <t>"NEIGHBOR"</t>
        </r>
      </text>
    </comment>
    <comment ref="C66" authorId="0">
      <text>
        <r>
          <rPr>
            <b/>
            <sz val="8"/>
            <color indexed="81"/>
            <rFont val="Tahoma"/>
            <family val="2"/>
          </rPr>
          <t>comprehensive credit:</t>
        </r>
        <r>
          <rPr>
            <sz val="8"/>
            <color indexed="81"/>
            <rFont val="Tahoma"/>
            <family val="2"/>
          </rPr>
          <t xml:space="preserve">
*</t>
        </r>
        <r>
          <rPr>
            <b/>
            <sz val="8"/>
            <color indexed="81"/>
            <rFont val="Tahoma"/>
            <family val="2"/>
          </rPr>
          <t>IF RELATIVE:</t>
        </r>
        <r>
          <rPr>
            <sz val="8"/>
            <color indexed="81"/>
            <rFont val="Tahoma"/>
            <family val="2"/>
          </rPr>
          <t xml:space="preserve"> KINDLY INDICATE RELATIONSHIP
*</t>
        </r>
        <r>
          <rPr>
            <b/>
            <sz val="8"/>
            <color indexed="81"/>
            <rFont val="Tahoma"/>
            <family val="2"/>
          </rPr>
          <t>IF NOT:</t>
        </r>
        <r>
          <rPr>
            <sz val="8"/>
            <color indexed="81"/>
            <rFont val="Tahoma"/>
            <family val="2"/>
          </rPr>
          <t xml:space="preserve"> KINDLY INDICATE </t>
        </r>
        <r>
          <rPr>
            <i/>
            <sz val="8"/>
            <color indexed="81"/>
            <rFont val="Tahoma"/>
            <family val="2"/>
          </rPr>
          <t>"NEIGHBOR"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MONTH</t>
        </r>
      </text>
    </comment>
    <comment ref="D87" authorId="0">
      <text>
        <r>
          <rPr>
            <b/>
            <sz val="9"/>
            <color indexed="81"/>
            <rFont val="Tahoma"/>
            <family val="2"/>
          </rPr>
          <t>DAY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YEAR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>MONTH</t>
        </r>
      </text>
    </comment>
    <comment ref="D95" authorId="0">
      <text>
        <r>
          <rPr>
            <b/>
            <sz val="9"/>
            <color indexed="81"/>
            <rFont val="Tahoma"/>
            <family val="2"/>
          </rPr>
          <t>DAY</t>
        </r>
      </text>
    </comment>
    <comment ref="E95" authorId="0">
      <text>
        <r>
          <rPr>
            <b/>
            <sz val="9"/>
            <color indexed="81"/>
            <rFont val="Tahoma"/>
            <family val="2"/>
          </rPr>
          <t>YEAR</t>
        </r>
      </text>
    </comment>
    <comment ref="E138" authorId="0">
      <text>
        <r>
          <rPr>
            <b/>
            <sz val="8"/>
            <color indexed="81"/>
            <rFont val="Tahoma"/>
            <family val="2"/>
          </rPr>
          <t>*IF DELAYED PAYMENT</t>
        </r>
      </text>
    </comment>
  </commentList>
</comments>
</file>

<file path=xl/sharedStrings.xml><?xml version="1.0" encoding="utf-8"?>
<sst xmlns="http://schemas.openxmlformats.org/spreadsheetml/2006/main" count="780" uniqueCount="714">
  <si>
    <t>Date Assigned</t>
  </si>
  <si>
    <t>PERSONAL DATA AND NEIGHBORHOOD CHECKING REPORT</t>
  </si>
  <si>
    <t>NAME OF BORROWER:</t>
  </si>
  <si>
    <t xml:space="preserve"> </t>
  </si>
  <si>
    <t>Subject</t>
  </si>
  <si>
    <t>Co-Maker</t>
  </si>
  <si>
    <t>I - PERSONAL DATA</t>
  </si>
  <si>
    <t>Last Name</t>
  </si>
  <si>
    <t>First Name</t>
  </si>
  <si>
    <t>Middle Name</t>
  </si>
  <si>
    <t>Age</t>
  </si>
  <si>
    <t>Birth Date (mm/dd/yyyy)</t>
  </si>
  <si>
    <t>Birth Place</t>
  </si>
  <si>
    <t>SUBJECT</t>
  </si>
  <si>
    <t>SPOUSE</t>
  </si>
  <si>
    <t>CIVIL STATUS</t>
  </si>
  <si>
    <t>Single</t>
  </si>
  <si>
    <t>Married</t>
  </si>
  <si>
    <t>Widow/er</t>
  </si>
  <si>
    <t>Separated</t>
  </si>
  <si>
    <t>Other</t>
  </si>
  <si>
    <t>Nationality</t>
  </si>
  <si>
    <t>ADDRESS</t>
  </si>
  <si>
    <t>HOME TEL. NO.</t>
  </si>
  <si>
    <t>MOBILE NO.</t>
  </si>
  <si>
    <t>PROVINCIAL ADD</t>
  </si>
  <si>
    <t>PREVIOUS ADD</t>
  </si>
  <si>
    <t>NAME OF CHILDREN/DEPENDENT</t>
  </si>
  <si>
    <t>AGE</t>
  </si>
  <si>
    <t>SCHOOL/EMPLOYMENT</t>
  </si>
  <si>
    <t>GRADE / YEAR</t>
  </si>
  <si>
    <t>II - SOURCES OF INCOME</t>
  </si>
  <si>
    <t>SOURCE OF INCOME</t>
  </si>
  <si>
    <t>Employer / Business Name</t>
  </si>
  <si>
    <t>Address</t>
  </si>
  <si>
    <t>Spouse</t>
  </si>
  <si>
    <t>III - RESIDENCE / PERSONAL PROPERTIES</t>
  </si>
  <si>
    <t>NEIGHBORHOOD TYPE</t>
  </si>
  <si>
    <t>Residential</t>
  </si>
  <si>
    <t>Subdivision</t>
  </si>
  <si>
    <t>Government Project</t>
  </si>
  <si>
    <t>Slum Area</t>
  </si>
  <si>
    <t>Agricultural</t>
  </si>
  <si>
    <t>Industrial</t>
  </si>
  <si>
    <t>INCOME LEVEL</t>
  </si>
  <si>
    <t>High</t>
  </si>
  <si>
    <t>Low</t>
  </si>
  <si>
    <t>Middle</t>
  </si>
  <si>
    <t>Mixed</t>
  </si>
  <si>
    <t>REPUTATION OF APPLICANT IN THE NEIGHBORHOOD</t>
  </si>
  <si>
    <t>Well-Known</t>
  </si>
  <si>
    <t>Known</t>
  </si>
  <si>
    <t>Unknown</t>
  </si>
  <si>
    <t>Good</t>
  </si>
  <si>
    <t>Bad</t>
  </si>
  <si>
    <t>OWNERSHIP</t>
  </si>
  <si>
    <t>OWNED BY</t>
  </si>
  <si>
    <t xml:space="preserve">Mortgaged to </t>
  </si>
  <si>
    <t>Monthly Amortization</t>
  </si>
  <si>
    <t>Php</t>
  </si>
  <si>
    <t>RENTED</t>
  </si>
  <si>
    <t>Name of Landlord</t>
  </si>
  <si>
    <t>Rental Rate    Php</t>
  </si>
  <si>
    <t>USED FREE</t>
  </si>
  <si>
    <t>Living w/ Parents</t>
  </si>
  <si>
    <t>Living w/ Relatives</t>
  </si>
  <si>
    <t xml:space="preserve">LENGTH OF STAY </t>
  </si>
  <si>
    <t>NEAREST CORNER:</t>
  </si>
  <si>
    <t>LANDMARK:</t>
  </si>
  <si>
    <t>HOUSE DESCRIPTION</t>
  </si>
  <si>
    <t>TYPE</t>
  </si>
  <si>
    <t>Mansion</t>
  </si>
  <si>
    <t>1 Storey</t>
  </si>
  <si>
    <t>2 Storey</t>
  </si>
  <si>
    <t>Multi Storey</t>
  </si>
  <si>
    <t>Split Level</t>
  </si>
  <si>
    <t>Bungalow</t>
  </si>
  <si>
    <t>Building</t>
  </si>
  <si>
    <t>Townhouse</t>
  </si>
  <si>
    <t>Duplex</t>
  </si>
  <si>
    <t xml:space="preserve">Apartment </t>
  </si>
  <si>
    <t>Row House</t>
  </si>
  <si>
    <t>Condominium</t>
  </si>
  <si>
    <t>MAKE</t>
  </si>
  <si>
    <t>Concrete</t>
  </si>
  <si>
    <t>Semi-Concrete</t>
  </si>
  <si>
    <t>Wooden</t>
  </si>
  <si>
    <t>LOT AREA</t>
  </si>
  <si>
    <t>FLOOR AREA</t>
  </si>
  <si>
    <t>WITH GARAGE</t>
  </si>
  <si>
    <t>NO GARAGE</t>
  </si>
  <si>
    <t>GENERAL APPEARANCE</t>
  </si>
  <si>
    <t>Very Good</t>
  </si>
  <si>
    <t>Fair</t>
  </si>
  <si>
    <t>Poor</t>
  </si>
  <si>
    <t>LIVING CONDITION</t>
  </si>
  <si>
    <t>Vehicles Owned</t>
  </si>
  <si>
    <t>Make Year / Model</t>
  </si>
  <si>
    <t>Mortgage to</t>
  </si>
  <si>
    <t>Condition</t>
  </si>
  <si>
    <t>REMARKS</t>
  </si>
  <si>
    <t>Name of Informant/s</t>
  </si>
  <si>
    <t>Relation to Subject</t>
  </si>
  <si>
    <t>CREDIT INVESTIGATOR</t>
  </si>
  <si>
    <t>SIGNATURE</t>
  </si>
  <si>
    <t>CI AGENCY</t>
  </si>
  <si>
    <t>COMPREHENSIVE CREDIT SERVICES, INC.</t>
  </si>
  <si>
    <t xml:space="preserve">DATE </t>
  </si>
  <si>
    <t>MARY JOY P. RAPADA</t>
  </si>
  <si>
    <t>Owned</t>
  </si>
  <si>
    <t>Seen</t>
  </si>
  <si>
    <t>Garage</t>
  </si>
  <si>
    <t>Not Seen</t>
  </si>
  <si>
    <t>Street</t>
  </si>
  <si>
    <t>Common</t>
  </si>
  <si>
    <t>NO Parking</t>
  </si>
  <si>
    <t>Owned - Mortgaged</t>
  </si>
  <si>
    <t>Barangay</t>
  </si>
  <si>
    <t>Neighbor 1</t>
  </si>
  <si>
    <t>Neighbor 2</t>
  </si>
  <si>
    <t>Neighbor 3</t>
  </si>
  <si>
    <t>SELECT||pt=C:3||val=SUBJECT</t>
  </si>
  <si>
    <t>SELECT||pt=C:3||val=CO-MAKER</t>
  </si>
  <si>
    <t>LABEL||pt=A:1||val=PDRN REPORT</t>
  </si>
  <si>
    <t>LABEL||pt=A:2||val=PERSONAL DATA</t>
  </si>
  <si>
    <t>LABEL||pt=A:3||val=CHECKING ON:</t>
  </si>
  <si>
    <t>BLANK||pt=B:3||val=IF(C3="SUBJECT",1,IF(C3="CO-MAKER",2,""))</t>
  </si>
  <si>
    <t>BLANK||pt=E:3||val=</t>
  </si>
  <si>
    <t>LABEL||pt=A:4||val=SUBJECT NAME</t>
  </si>
  <si>
    <t>LABEL||pt=A:5||val=LAST</t>
  </si>
  <si>
    <t>INPUT||pt=B:5||val=</t>
  </si>
  <si>
    <t>INPUT||pt=B:6||val=</t>
  </si>
  <si>
    <t>INPUT||pt=B:7||val=</t>
  </si>
  <si>
    <t>INPUT||pt=B:8||val=</t>
  </si>
  <si>
    <t>LABEL||pt=A:6||val=FIRST</t>
  </si>
  <si>
    <t>LABEL||pt=A:7||val=MIDDLE</t>
  </si>
  <si>
    <t>LABEL||pt=A:8||val=ADDRESS</t>
  </si>
  <si>
    <t>LABEL||pt=A:9||val=REQUESTED BY</t>
  </si>
  <si>
    <t>LABEL||pt=A:10||val=REQUESTOR</t>
  </si>
  <si>
    <t>LABEL||pt=A:11||val=DATE REQUESTED</t>
  </si>
  <si>
    <t>INPUT||pt=B:10||val=</t>
  </si>
  <si>
    <t>INPUT||pt=B:11||val=</t>
  </si>
  <si>
    <t>LABEL||pt=D:11||val=LOAN TYPE</t>
  </si>
  <si>
    <t>SELECT||pt=E:11||val=Auto Loan</t>
  </si>
  <si>
    <t>SELECT||pt=E:11||val=Personal Loan</t>
  </si>
  <si>
    <t>SELECT||pt=E:11||val=Real Estate Loan</t>
  </si>
  <si>
    <t>SELECT||pt=E:11||val=Small Business Loan</t>
  </si>
  <si>
    <t>LABEL||pt=A:12||val=BARANGAY INTERVIEW</t>
  </si>
  <si>
    <t>LABEL||pt=A:13||val=FIELD VISIT</t>
  </si>
  <si>
    <t>SELECT||pt=C:13||val=OPEN DURING VISIT</t>
  </si>
  <si>
    <t>SELECT||pt=C:13||val=CLOSED DURING VISIT</t>
  </si>
  <si>
    <t>BLANK||pt=B:13||val=IF(C13="OPEN DURING VISIT",1,IF(C13="CLOSED DURING VISIT",2,""))</t>
  </si>
  <si>
    <t>LABEL||pt=A:14||val=INFORMANT NAME</t>
  </si>
  <si>
    <t>INUT||pt=C:14||val=</t>
  </si>
  <si>
    <t>LABEL||pt=A:15||val=BARANGAY NAME</t>
  </si>
  <si>
    <t>INPUT||pt=E:16||val=</t>
  </si>
  <si>
    <t>INPUT||pt=B:15||val=</t>
  </si>
  <si>
    <t>LABEL||pt=D:15||val=POSITION</t>
  </si>
  <si>
    <t>INUT||pt=E:15||val=</t>
  </si>
  <si>
    <t>BLANK||pt=F:13||val=</t>
  </si>
  <si>
    <t>LABEL||pt=A:16||val=SUBJECT REPUTATION</t>
  </si>
  <si>
    <t>SELECT||pt=C:16||val=Well-Known - Good</t>
  </si>
  <si>
    <t>SELECT||pt=C:16||val=Known - Good</t>
  </si>
  <si>
    <t>SELECT||pt=C:16||val=Unknown</t>
  </si>
  <si>
    <t>SELECT||pt=C:16||val=Well-Known - Bad</t>
  </si>
  <si>
    <t>SELECT||pt=C:16||val=Known - Bad</t>
  </si>
  <si>
    <t>SELECT||pt=F:16||val=Residing</t>
  </si>
  <si>
    <t>SELECT||pt=F:16||val=Moved Out</t>
  </si>
  <si>
    <t>SELECT||pt=F:16||val=Unknown</t>
  </si>
  <si>
    <t>LABEL||pt=A:17||val=LENGTH OF RESIDENCY</t>
  </si>
  <si>
    <t>INPUT||pt=C:17||val=</t>
  </si>
  <si>
    <t>LABEL||pt=D:17||val=YEAR/S</t>
  </si>
  <si>
    <t>INPUT||pt=E:17||val=</t>
  </si>
  <si>
    <t>LABEL||pt=F:17||val=MONTH/S</t>
  </si>
  <si>
    <t>LABEL||pt=A:18||val=REGISTRATION</t>
  </si>
  <si>
    <t>SELECT||pt=C:18||val=Registered</t>
  </si>
  <si>
    <t>SELECT||pt=C:18||val=Not Registered</t>
  </si>
  <si>
    <t>BLANK||pt=E:18||val=</t>
  </si>
  <si>
    <t>BLANK||pt=F:18||val=</t>
  </si>
  <si>
    <t>LABEL||pt=A:19||val=SOURCE OF INCOME - SUBJECT</t>
  </si>
  <si>
    <t>LABEL||pt=A:20||val=EMPLOYER/ BUSINESS</t>
  </si>
  <si>
    <t>LABEL||pt=A:21||val=ADDRESS</t>
  </si>
  <si>
    <t>INPUT||pt=C:20||val=</t>
  </si>
  <si>
    <t>INPUT||pt=B:21||val=</t>
  </si>
  <si>
    <t>LABEL||pt=A:22||val=SOURCE OF INCOME - SPOUSE</t>
  </si>
  <si>
    <t>LABEL||pt=A:23||val=EMPLOYER/ BUSINESS</t>
  </si>
  <si>
    <t>LABEL||pt=A:24||val=ADDRESS</t>
  </si>
  <si>
    <t>INPUT||pt=C:23||val=</t>
  </si>
  <si>
    <t>INPUT||pt=B:24||val=</t>
  </si>
  <si>
    <t>SELECT||pt=C:25||val=Owned</t>
  </si>
  <si>
    <t>SELECT||pt=C:25||val=Owned-Mortgaged</t>
  </si>
  <si>
    <t>SELECT||pt=C:25||val=Rented</t>
  </si>
  <si>
    <t>SELECT||pt=C:25||val=Used Free - Living w/ Parents</t>
  </si>
  <si>
    <t>SELECT||pt=C:25||val=Used Free - Living w/ Relatives</t>
  </si>
  <si>
    <t>SELECT||pt=C:25||val=Unknown</t>
  </si>
  <si>
    <t>SELECT||pt=C:25||val=Not Provided</t>
  </si>
  <si>
    <t>LABEL||pt=A:25||val=HOME OWNERSHIP</t>
  </si>
  <si>
    <t>BLANK||pt=A:25||val=</t>
  </si>
  <si>
    <t>LABEL||pt=A:26||val=MORTGAGED TO</t>
  </si>
  <si>
    <t>LABEL||pt=A:27||val=MONTHLY AMORT.</t>
  </si>
  <si>
    <t>LABEL||pt=E:27||val=RENTAL</t>
  </si>
  <si>
    <t>INPUT||pt=C:26||val=</t>
  </si>
  <si>
    <t>INPUT||pt=C:27||val=</t>
  </si>
  <si>
    <t>INPUT||pt=F:27||val=</t>
  </si>
  <si>
    <t>LABEL||pt=A:28||val=NAME OF LANDLORD</t>
  </si>
  <si>
    <t>INPUT||pt=C:28||val=</t>
  </si>
  <si>
    <t>LABEL||pt=A:29||val=NEIGHBOR 1 INTERVIEW</t>
  </si>
  <si>
    <t>INPUT||pt=C:30||val=</t>
  </si>
  <si>
    <t>LABEL||pt=A:30||val=NFORMANT NAME</t>
  </si>
  <si>
    <t>LABEL||pt=A:31||val=ADDRESS</t>
  </si>
  <si>
    <t>INPUT||pt=B:31||val=</t>
  </si>
  <si>
    <t>LABEL||pt=A:32||val=RELATIONSHIP WITH SUBJECT</t>
  </si>
  <si>
    <t>INPUT||pt=C:32||val=</t>
  </si>
  <si>
    <t>BLANK||pt=E:32||val=</t>
  </si>
  <si>
    <t>LABEL||pt=A:33||val=SUBJECT REPUTATION</t>
  </si>
  <si>
    <t>LABEL||pt=A:34||val=LENGTH OF RESIDENCY</t>
  </si>
  <si>
    <t>INPUT||pt=C:34||val=</t>
  </si>
  <si>
    <t>LABEL||pt=D:34||val=YEAR/S</t>
  </si>
  <si>
    <t>INPUT||pt=E:34||val=</t>
  </si>
  <si>
    <t>LABEL||pt=F:34||val=MONTH/S</t>
  </si>
  <si>
    <t>LABEL||pt=A:35||val=SOURCE OF INCOME - SUBJECT</t>
  </si>
  <si>
    <t>LABEL||pt=A:36||val=EMPLOYER/ BUSINESS</t>
  </si>
  <si>
    <t>INPUT||pt=C:36||val=</t>
  </si>
  <si>
    <t>LABEL||pt=A:37||val=ADDRESS</t>
  </si>
  <si>
    <t>LABEL||pt=B:37||val=</t>
  </si>
  <si>
    <t>LABEL||pt=A:38||val=SOURCE OF INCOME - SPOUSE</t>
  </si>
  <si>
    <t>LABEL||pt=A:39||val=EMPLOYER/ BUSINESS</t>
  </si>
  <si>
    <t>INPUT||pt=C:39||val=</t>
  </si>
  <si>
    <t>LABEL||pt=A:40||val=ADDRESS</t>
  </si>
  <si>
    <t>INPUT||pt=B:40||val=</t>
  </si>
  <si>
    <t>LABEL||pt=A:41||val=HOME OWNERSHIP</t>
  </si>
  <si>
    <t>BLANK||pt=F:41||val=</t>
  </si>
  <si>
    <t>LABEL||pt=A:42||val=MORTGAGED TO</t>
  </si>
  <si>
    <t>INPUT||pt=C:42||val=</t>
  </si>
  <si>
    <t>LABEL||pt=A:43||val=MONTHLY AMORT.</t>
  </si>
  <si>
    <t>INPUT||pt=C:43||val=</t>
  </si>
  <si>
    <t>LABEL||pt=E:43||val=RENTAL</t>
  </si>
  <si>
    <t>INPUT||pt=F:43||val=</t>
  </si>
  <si>
    <t>LABEL||pt=A:44||val=NAME OF LANDLORD</t>
  </si>
  <si>
    <t>INPUT||pt=C:44||val=</t>
  </si>
  <si>
    <t>LABEL||pt=A:45||val=NUMBER OF DEPENDENTS</t>
  </si>
  <si>
    <t>INPUT||pt=D:45||val=</t>
  </si>
  <si>
    <t>BLANK||pt=E:45||val=</t>
  </si>
  <si>
    <t>LABEL||pt=A:46||val=NEIGHBOR 2 INTERVIEW</t>
  </si>
  <si>
    <t xml:space="preserve">LABEL||pt=A:47||val=INFORMANT NAME </t>
  </si>
  <si>
    <t>INPUT||pt=C:47||val=</t>
  </si>
  <si>
    <t>LABEL||pt=A:48||val=ADDRESS</t>
  </si>
  <si>
    <t>INPUT||pt=B:48||val=</t>
  </si>
  <si>
    <t>LABEL||pt=A:49||val=RELATIONSHIP WITH SUBJECT</t>
  </si>
  <si>
    <t>LABEL||pt=C:49||val=</t>
  </si>
  <si>
    <t>BLANK||pt=E:49||val=</t>
  </si>
  <si>
    <t>LABEL||pt=A:50||val=SUBJECT REPUTATION</t>
  </si>
  <si>
    <t>LABEL||pt=E:50||val=RESIDENT</t>
  </si>
  <si>
    <t>LABEL||pt=A:51||val=LENGTH OF RESIDENCY</t>
  </si>
  <si>
    <t>INPUT||pt=C:51||val=</t>
  </si>
  <si>
    <t>LABEL||pt=D:51||val=YEAR/S</t>
  </si>
  <si>
    <t>INPUT||pt=E:51||val=</t>
  </si>
  <si>
    <t>LABEL||pt=F:51||val=MONTH/S</t>
  </si>
  <si>
    <t>LABEL||pt=A:52||val=SOURCE OF INCOME - SUBJECT</t>
  </si>
  <si>
    <t>LABEL||pt=A:53||val=EMPLOYER/ BUSINESS</t>
  </si>
  <si>
    <t>LABEL||pt=A:54||val=ADDRESS</t>
  </si>
  <si>
    <t>INPUT||pt=C:53||val=</t>
  </si>
  <si>
    <t>INPUT||pt=B:54||val=</t>
  </si>
  <si>
    <t>LABEL||pt=A:55||val=SOURCE OF INCOME - SPOUSE</t>
  </si>
  <si>
    <t>LABEL||pt=A:56||val=EMPLOYER/ BUSINESS</t>
  </si>
  <si>
    <t>INPUT||pt=C:56||val=</t>
  </si>
  <si>
    <t>LABEL||pt=A:57||val=ADDRESS</t>
  </si>
  <si>
    <t>INPUT||pt=B:57||val=</t>
  </si>
  <si>
    <t>LABEL||pt=A:58||val=HOME OWNERSHIP</t>
  </si>
  <si>
    <t>BLANK||pt=F:58||val=</t>
  </si>
  <si>
    <t>LABEL||pt=A:59||val=MORTGAGED TO</t>
  </si>
  <si>
    <t>LABEL||pt=C:59||val=</t>
  </si>
  <si>
    <t>LABEL||pt=A:60||val=MONTHLY AMORT.</t>
  </si>
  <si>
    <t>INPUT||pt=A:60||val=</t>
  </si>
  <si>
    <t>LABEL||pt=A:60||val=RENTAL</t>
  </si>
  <si>
    <t>LABEL||pt=A:61||val=NAME OF LANDLORD</t>
  </si>
  <si>
    <t>INPUT||pt=C:61||val=</t>
  </si>
  <si>
    <t>LABEL||pt=A:62||val=NUMBER OF DEPENDENTS</t>
  </si>
  <si>
    <t>INPUT||pt=D:62||val=</t>
  </si>
  <si>
    <t>BLANK||pt=E:62||val=</t>
  </si>
  <si>
    <t>LABEL||pt=A:63||val=NEIGHBOR 3 INTERVIEW</t>
  </si>
  <si>
    <t xml:space="preserve">LABEL||pt=A:64||val=INFORMANT NAME </t>
  </si>
  <si>
    <t>INPUT||pt=C:64||val=</t>
  </si>
  <si>
    <t>LABEL||pt=A:65||val=ADDRESS</t>
  </si>
  <si>
    <t>INPUT||pt=A:65||val=</t>
  </si>
  <si>
    <t>LABEL||pt=A:66||val=RELATIONSHIP WITH SUBJECT</t>
  </si>
  <si>
    <t>INPUT||pt=C:66||val=</t>
  </si>
  <si>
    <t>BLANK||pt=E:66||val=</t>
  </si>
  <si>
    <t>LABEL||pt=A:67||val=SUBJECT REPUTATION</t>
  </si>
  <si>
    <t>LABEL||pt=E:67||val=RESIDENT</t>
  </si>
  <si>
    <t>LABEL||pt=A:68||val=LENGTH OF RESIDENCY</t>
  </si>
  <si>
    <t>INPUT||pt=C:68||val=</t>
  </si>
  <si>
    <t>LABEL||pt=D:68||val=YEAR/S</t>
  </si>
  <si>
    <t>LABEL||pt=F:68||val=MONTH/S</t>
  </si>
  <si>
    <t>LABEL||pt=A:69||val=SOURCE OF INCOME - SUBJECT</t>
  </si>
  <si>
    <t>LABEL||pt=A:70||val=EMPLOYER/ BUSINESS</t>
  </si>
  <si>
    <t>INPUT||pt=C:70||val=</t>
  </si>
  <si>
    <t>LABEL||pt=A:71||val=ADDRESS</t>
  </si>
  <si>
    <t>INPUT||pt=A:70||val=</t>
  </si>
  <si>
    <t>LABEL||pt=A:72||val=SOURCE OF INCOME - SPOUSE</t>
  </si>
  <si>
    <t>LABEL||pt=A:73||val=EMPLOYER/ BUSINESS</t>
  </si>
  <si>
    <t>INPUT||pt=A:73||val=</t>
  </si>
  <si>
    <t>LABEL||pt=A:74||val=ADDRESS</t>
  </si>
  <si>
    <t>INPUT||pt=B:74||val=</t>
  </si>
  <si>
    <t>LABEL||pt=A:75||val=HOME OWNERSHIP</t>
  </si>
  <si>
    <t>BLANK||pt=F:75||val=</t>
  </si>
  <si>
    <t>LABEL||pt=A:76||val=MORTGAGED TO</t>
  </si>
  <si>
    <t>INPUT||pt=C:76||val=</t>
  </si>
  <si>
    <t>LABEL||pt=A:77||val=MONTHLY AMORT.</t>
  </si>
  <si>
    <t>LABEL||pt=A:77||val=RENTAL</t>
  </si>
  <si>
    <t>INPUT||pt=C:77||val=</t>
  </si>
  <si>
    <t>INPUT||pt=F:77||val=</t>
  </si>
  <si>
    <t>LABEL||pt=A:78||val=NAME OF LANDLORD</t>
  </si>
  <si>
    <t>INPUT||pt=A:78||val=</t>
  </si>
  <si>
    <t>LABEL||pt=A:79||val=NUMBER OF DEPENDENTS</t>
  </si>
  <si>
    <t>INPUT||pt=D:79||val=</t>
  </si>
  <si>
    <t>BLANK||pt=E:79||val=</t>
  </si>
  <si>
    <t>LABEL||pt=A:80||val=SUBJECT INTERVIEW</t>
  </si>
  <si>
    <t>LABEL||pt=A:81||val=FIELD VISIT</t>
  </si>
  <si>
    <t>BLANK||pt=B:81||val==IF(C81="SUBJECT WAS AROUND DURING VISIT",1,IF(C81="SUBJECT WAS NOT AROUND DURING VISIT",2,""))</t>
  </si>
  <si>
    <t>BLANK||pt=F:81||val=</t>
  </si>
  <si>
    <t>LABEL||pt=A:82||val=SUBJECT NAME</t>
  </si>
  <si>
    <t>LABEL||pt=A:83||val=LAST</t>
  </si>
  <si>
    <t>INPUT||pt=B:83||val=</t>
  </si>
  <si>
    <t>LABEL||pt=A:84||val=FIRST</t>
  </si>
  <si>
    <t>LABEL||pt=A:85||val=MIDDLE</t>
  </si>
  <si>
    <t>LABEL||pt=A:86||val=NICKNAME</t>
  </si>
  <si>
    <t>LABEL||pt=A:87||val=BIRTH DATE</t>
  </si>
  <si>
    <t>LABEL||pt=E:86||val=AGE</t>
  </si>
  <si>
    <t>BLANK||pt=F:87||val=</t>
  </si>
  <si>
    <t>LABEL||pt=A:88||val=BIRTH PLACE</t>
  </si>
  <si>
    <t>INPUT||pt=C:88||val=</t>
  </si>
  <si>
    <t>INPUT||pt=C:89||val=</t>
  </si>
  <si>
    <t>INPUT||pt=B:84||val=</t>
  </si>
  <si>
    <t>INPUT||pt=B:85||val=</t>
  </si>
  <si>
    <t>INPUT||pt=B:86||val=</t>
  </si>
  <si>
    <t>INPUT||pt=F:86||val=</t>
  </si>
  <si>
    <t>INPUT||pt=B:87||val=</t>
  </si>
  <si>
    <t>INPUT||pt=D:87||val=</t>
  </si>
  <si>
    <t>INPUT||pt=E:87||val=</t>
  </si>
  <si>
    <t>LABEL||pt=A:89||val=NATIONALITY</t>
  </si>
  <si>
    <t>INPUT||pt=B:94||val=</t>
  </si>
  <si>
    <t>LABEL||pt=E:94||val=AGE</t>
  </si>
  <si>
    <t>INPUT||pt=B:93||val=</t>
  </si>
  <si>
    <t>INPUT||pt=B:91||val=</t>
  </si>
  <si>
    <t>INPUT||pt=B:92||val=</t>
  </si>
  <si>
    <t>INPUT||pt=F:94||val=</t>
  </si>
  <si>
    <t>LABEL||pt=A:91||val=LAST</t>
  </si>
  <si>
    <t>LABEL||pt=A:92||val=FIRST</t>
  </si>
  <si>
    <t>LABEL||pt=A:93||val=MIDDLE</t>
  </si>
  <si>
    <t>LABEL||pt=LA:94||val=NICKNAME</t>
  </si>
  <si>
    <t>LABEL||pt=A:90||val=SPOUSE NAME</t>
  </si>
  <si>
    <t>LABEL||pt=A:95||val=BIRTH DATE</t>
  </si>
  <si>
    <t>INPUT||pt=B:95||val=</t>
  </si>
  <si>
    <t>INPUT||pt=D:95||val=</t>
  </si>
  <si>
    <t>INPUT||pt=E:95||val=</t>
  </si>
  <si>
    <t>INPUT||pt=C:96||val=</t>
  </si>
  <si>
    <t>LABEL||pt=A:96||val=BIRTH PLACE</t>
  </si>
  <si>
    <t>BLANK||pt=F:95||val=</t>
  </si>
  <si>
    <t>LABEL||pt=A:97||val=NATIONALITY</t>
  </si>
  <si>
    <t>INPUT||pt=C:97||val=</t>
  </si>
  <si>
    <t>LABEL||pt=A:98||val=CIVIL STATUS</t>
  </si>
  <si>
    <t>BLANK||pt=F:98||val=</t>
  </si>
  <si>
    <t>BLANK||pt=E:98||val=</t>
  </si>
  <si>
    <t>LABEL||pt=A:99||val=HOME TELEPHONE #(S)</t>
  </si>
  <si>
    <t>INPUT||pt=C:99||val=</t>
  </si>
  <si>
    <t>INPUT||pt=E:99||val=</t>
  </si>
  <si>
    <t>LABEL||pt=A:100||val=MOBILE NUMBER(S)</t>
  </si>
  <si>
    <t>BLANK||pt=B:100||val=</t>
  </si>
  <si>
    <t>BLANK||pt=B:99||val=</t>
  </si>
  <si>
    <t>INPUT||pt=C:100||val=</t>
  </si>
  <si>
    <t>INPUT||pt=E:100||val=</t>
  </si>
  <si>
    <t>LABEL||pt=A:101||val=ADDRESS</t>
  </si>
  <si>
    <t>LABEL||pt=A:103||val=PROVINCIAL ADDRESS</t>
  </si>
  <si>
    <t>INPUT||pt=B:103||val=</t>
  </si>
  <si>
    <t>INPUT||pt=B:101||val=</t>
  </si>
  <si>
    <t>INPUT||pt=B:105||val=</t>
  </si>
  <si>
    <t>LABEL||pt=A:105||val=PREVIOUS ADDRESS</t>
  </si>
  <si>
    <t>LABEL||pt=A:107||val=NEIGHBORHOOD TYPE</t>
  </si>
  <si>
    <t>BLANK||pt=E:107||val=</t>
  </si>
  <si>
    <t>BLANK||pt=F:107||val=</t>
  </si>
  <si>
    <t>LABEL||pt=A:108||val=HOUSING TYPE</t>
  </si>
  <si>
    <t>LABEL||pt=E:107||val=NO OF FLOORS</t>
  </si>
  <si>
    <t>LABEL||pt=A:109||val=HOUSE (MAKE / MADE OF)</t>
  </si>
  <si>
    <t>LABEL||pt=E:109||val=YEAR/S</t>
  </si>
  <si>
    <t>LABEL||pt=E:110||val=EXTERIOR</t>
  </si>
  <si>
    <t>LABEL||pt=E:111||val=INTERIOR</t>
  </si>
  <si>
    <t>LABEL||pt=E:112||val=FENCE COLOR</t>
  </si>
  <si>
    <t>LABEL||pt=A:111||val=LIVING CONDITION</t>
  </si>
  <si>
    <t>INPUT||pt=B:112||val=</t>
  </si>
  <si>
    <t>LABEL||pt=C:112||val=GATE COLOR</t>
  </si>
  <si>
    <t>INPUT||pt=D:112||val=</t>
  </si>
  <si>
    <t>LABEL||pt=A:113||val=DEPENDENTS</t>
  </si>
  <si>
    <t>LABEL||pt=A:114||val=NAME OF DEPENDENT</t>
  </si>
  <si>
    <t>INPUT||pt=C:114||val=</t>
  </si>
  <si>
    <t>INPUT||pt=C:115||val=</t>
  </si>
  <si>
    <t>LABEL||pt=A:115||val=SCHOOL/EMPLOYMENT</t>
  </si>
  <si>
    <t>LABEL||pt=A:116||val=GRADE/YEAR</t>
  </si>
  <si>
    <t>LABEL||pt=A:117||val=NAME OF DEPENDENT</t>
  </si>
  <si>
    <t>LABEL||pt=A:118||val=SCHOOL/EMPLOYMENT</t>
  </si>
  <si>
    <t>LABEL||pt=A:119||val=GRADE/YEAR</t>
  </si>
  <si>
    <t>LABEL||pt=A:120||val=NAME OF DEPENDENT</t>
  </si>
  <si>
    <t>LABEL||pt=A:121||val=SCHOOL/EMPLOYMENT</t>
  </si>
  <si>
    <t>LABEL||pt=A:122||val=GRADE/YEAR</t>
  </si>
  <si>
    <t>LABEL||pt=A:123||val=NAME OF DEPENDENT</t>
  </si>
  <si>
    <t>LABEL||pt=A:124||val=SCHOOL/EMPLOYMENT</t>
  </si>
  <si>
    <t>LABEL||pt=A:125||val=GRADE/YEAR</t>
  </si>
  <si>
    <t>INPUT||pt=A:116||val=</t>
  </si>
  <si>
    <t>LABEL||pt=E:116||val=AGE</t>
  </si>
  <si>
    <t>INPUT||pt=C:117||val=</t>
  </si>
  <si>
    <t>INPUT||pt=C:118||val=</t>
  </si>
  <si>
    <t>INPUT||pt=C:119||val=</t>
  </si>
  <si>
    <t>INPUT||pt=A:120||val=</t>
  </si>
  <si>
    <t>INPUT||pt=A:121||val=</t>
  </si>
  <si>
    <t>INPUT||pt=F:119||val=</t>
  </si>
  <si>
    <t>LABEL||pt=E:119||val=AGE</t>
  </si>
  <si>
    <t>INPUT||pt=F:116||val=</t>
  </si>
  <si>
    <t>INPUT||pt=F:112||val=</t>
  </si>
  <si>
    <t>INPUT||pt=F:108||val=</t>
  </si>
  <si>
    <t>INPUT||pt=A:122||val=</t>
  </si>
  <si>
    <t>LABEL||pt=E:122||val=AGE</t>
  </si>
  <si>
    <t>INPUT||pt=F:122||val=</t>
  </si>
  <si>
    <t>INPUT||pt=C:123||val=</t>
  </si>
  <si>
    <t>INPUT||pt=C:124||val=</t>
  </si>
  <si>
    <t>INPUT||pt=C:125||val=</t>
  </si>
  <si>
    <t>LABEL||pt=E:125||val=AGE</t>
  </si>
  <si>
    <t>INPUT||pt=F:125||val=</t>
  </si>
  <si>
    <t>LABEL||pt=A:126||val=SOURCE OF INCOME - SUBJECT</t>
  </si>
  <si>
    <t>LABEL||pt=A:127||val=EMPLOYER/ BUSINESS</t>
  </si>
  <si>
    <t>LABEL||pt=A:128||val=ADDRESS</t>
  </si>
  <si>
    <t>LABEL||pt=B:128||val=</t>
  </si>
  <si>
    <t>INPUT||pt=C:127||val=</t>
  </si>
  <si>
    <t>LABEL||pt=A:129||val=SOURCE OF INCOME - SPOUSE</t>
  </si>
  <si>
    <t>LABEL||pt=A:130||val=EMPLOYER/ BUSINESS</t>
  </si>
  <si>
    <t>INPUT||pt=C:130||val=</t>
  </si>
  <si>
    <t>LABEL||pt=A:131||val=ADDRESS</t>
  </si>
  <si>
    <t>LABEL||pt=A:132||val=HOME OWNERSHIP</t>
  </si>
  <si>
    <t>LABEL||pt=A:133||val=OWNED BY</t>
  </si>
  <si>
    <t>INPUT||pt=C:133||val=</t>
  </si>
  <si>
    <t>INPUT||pt=C:134||val=</t>
  </si>
  <si>
    <t>INPUT||pt=C:135||val=</t>
  </si>
  <si>
    <t>INPUT||pt=C:136||val=</t>
  </si>
  <si>
    <t>INPUT||pt=C:137||val=</t>
  </si>
  <si>
    <t>LABEL||pt=A:134||val=MORTGAGED TO</t>
  </si>
  <si>
    <t>LABEL||pt=A:135||val=MONTHLY AMORT.</t>
  </si>
  <si>
    <t>LABEL||pt=A:136||val=NAME OF LANDLORD</t>
  </si>
  <si>
    <t>LABEL||pt=A:137||val=RENTAL FEE</t>
  </si>
  <si>
    <t>LABEL||pt=A:138||val=PAYMENT STATUS</t>
  </si>
  <si>
    <t>LABEL||pt=E:138||val=MONTH/S</t>
  </si>
  <si>
    <t>INPUT||pt=F:138||val=</t>
  </si>
  <si>
    <t>BLANK||pt=F:132||val=</t>
  </si>
  <si>
    <t>INPUT||pt=B:131||val=</t>
  </si>
  <si>
    <t>LABEL||pt=A:139||val=LENGTH OF RESIDENCY</t>
  </si>
  <si>
    <t>INUT||pt=C:139||val=</t>
  </si>
  <si>
    <t>LABEL||pt=A:139||val=YEAR/S</t>
  </si>
  <si>
    <t>INPUT||pt=E:139||val=</t>
  </si>
  <si>
    <t>LABEL||pt=A:139||val=MONTH/S</t>
  </si>
  <si>
    <t>LABEL||pt=A:140||val=ESTIMATED LOT AREA</t>
  </si>
  <si>
    <t>INPUT||pt=C:128||val=</t>
  </si>
  <si>
    <t>LABEL||pt=A:140||val=SQM</t>
  </si>
  <si>
    <t>BLANK||pt=E:140||val=</t>
  </si>
  <si>
    <t>BLANK||pt=F:140||val=</t>
  </si>
  <si>
    <t>LABEL||pt=A:141||val=ESTIMATED FLOOR AREA</t>
  </si>
  <si>
    <t>BLANK||pt=F:141||val=</t>
  </si>
  <si>
    <t>LABEL||pt=E:141||val=SQM</t>
  </si>
  <si>
    <t>INPUT||pt=D:141||val=</t>
  </si>
  <si>
    <t>LABEL||pt=A:142||val=GARAGE</t>
  </si>
  <si>
    <t>LABEL||pt=C:142||val=ACCESSIBILITY</t>
  </si>
  <si>
    <t>LABEL||pt=A:143||val=CLASSIFICATION</t>
  </si>
  <si>
    <t>LABEL||pt=D:143||val=ENVIRONMENT</t>
  </si>
  <si>
    <t>LABEL||pt=A:144||val=PURPOSE OF LOAN</t>
  </si>
  <si>
    <t>LABEL||pt=D:144||val=GENERAL LOCATION</t>
  </si>
  <si>
    <t>LABEL||pt=A:145||val=EDUCATIONAL ATTAINMENT</t>
  </si>
  <si>
    <t>LABEL||pt=A:146||val=BANK ACCOUNTS</t>
  </si>
  <si>
    <t>INPUT||pt=C:146||val=</t>
  </si>
  <si>
    <t>LABEL||pt=A:148||val=VEHICLES OWNED</t>
  </si>
  <si>
    <t>LABEL||pt=A:149||val=TOTAL NUMBER OF VEHICLES OWNED</t>
  </si>
  <si>
    <t>LABEL||pt=F:149||val=UNIT/S</t>
  </si>
  <si>
    <t>INPUT||pt=D:149||val=</t>
  </si>
  <si>
    <t>LABEL||pt=A:150||val=TYPE</t>
  </si>
  <si>
    <t>INPUT||pt=B:150||val=</t>
  </si>
  <si>
    <t>LABEL||pt=D:150||val=MAKE YEAR/MODEL</t>
  </si>
  <si>
    <t>INPUT||pt=F:150||val=</t>
  </si>
  <si>
    <t>LABEL||pt=A:151||val=PLATE/CONDUCTION #</t>
  </si>
  <si>
    <t>INPUT||pt=C:151||val=</t>
  </si>
  <si>
    <t>LABEL||pt=D:151||val=MONTHLY AMORT.</t>
  </si>
  <si>
    <t>LABEL||pt=A:152||val=VISIBILITY</t>
  </si>
  <si>
    <t>LABEL||pt=A:153||val=MORTGAGED TO</t>
  </si>
  <si>
    <t>LABEL||pt=E:152||val=OWNERSHIP</t>
  </si>
  <si>
    <t>LABEL||pt=C:152||val=PARKING</t>
  </si>
  <si>
    <t>INPUT||pt=F:151||val=</t>
  </si>
  <si>
    <t>INPUT||pt=C:153||val=</t>
  </si>
  <si>
    <t>LABEL||pt=A:154||val=TYPE</t>
  </si>
  <si>
    <t>INPUT||pt=B:154||val=</t>
  </si>
  <si>
    <t>LABEL||pt=D:154||val=MAKE YEAR/MODEL</t>
  </si>
  <si>
    <t>INPUT||pt=F:154||val=</t>
  </si>
  <si>
    <t>LABEL||pt=A:155||val=PLATE/CONDUCTION #</t>
  </si>
  <si>
    <t>INPUT||pt=C:155||val=</t>
  </si>
  <si>
    <t>LABEL||pt=D:155||val=MONTHLY AMORT.</t>
  </si>
  <si>
    <t>LABEL||pt=A:156||val=VISIBILITY</t>
  </si>
  <si>
    <t>INPUT||pt=F:155||val=</t>
  </si>
  <si>
    <t>LABEL||pt=C:156||val=PARKING</t>
  </si>
  <si>
    <t>LABEL||pt=E:156||val=OWNERSHIP</t>
  </si>
  <si>
    <t>LABEL||pt=A:157||val=MORTGAGED TO</t>
  </si>
  <si>
    <t>LABEL||pt=C:157||val=</t>
  </si>
  <si>
    <t>LABEL||pt=A:158||val=TYPE</t>
  </si>
  <si>
    <t>INPUT||pt=B:158||val=</t>
  </si>
  <si>
    <t>INPUT||pt=F:158||val=</t>
  </si>
  <si>
    <t>LABEL||pt=D:158||val=MAKE YEAR/MODEL</t>
  </si>
  <si>
    <t>LABEL||pt=A:159||val=PLATE/CONDUCTION #</t>
  </si>
  <si>
    <t>INPUT||pt=C:159||val=</t>
  </si>
  <si>
    <t>LABEL||pt=D:159||val=MONTHLY AMORT.</t>
  </si>
  <si>
    <t>LABEL||pt=F:159||val=</t>
  </si>
  <si>
    <t>LABEL||pt=A:160||val=VISIBILITY</t>
  </si>
  <si>
    <t>LABEL||pt=C:160||val=PARKING</t>
  </si>
  <si>
    <t>LABEL||pt=E:160||val=OWNERSHIP</t>
  </si>
  <si>
    <t>LABEL||pt=A:161||val=MORTGAGED TO</t>
  </si>
  <si>
    <t>INPUT||pt=C:161||val=</t>
  </si>
  <si>
    <t>LABEL||pt=A:162||val=TYPE</t>
  </si>
  <si>
    <t>INPUT||pt=B:162||val=</t>
  </si>
  <si>
    <t>LABEL||pt=D:162||val=MAKE YEAR/MODEL</t>
  </si>
  <si>
    <t>LABEL||pt=A:163||val=PLATE/CONDUCTION #</t>
  </si>
  <si>
    <t>INPUT||pt=F:162||val=</t>
  </si>
  <si>
    <t>INPUT||pt=C:163||val=</t>
  </si>
  <si>
    <t>LABEL||pt=D:163||val=MONTHLY AMORT.</t>
  </si>
  <si>
    <t>INPUT||pt=F:163||val=</t>
  </si>
  <si>
    <t>LABEL||pt=A:164||val=VISIBILITY</t>
  </si>
  <si>
    <t>LABEL||pt=C:164||val=PARKING</t>
  </si>
  <si>
    <t>LABEL||pt=E:164||val=OWNERSHIP</t>
  </si>
  <si>
    <t>LABEL||pt=A:165||val=MORTGAGED TO</t>
  </si>
  <si>
    <t>INPUT||pt=C:165||val=</t>
  </si>
  <si>
    <t>LABEL||pt=A:166||val=PARKING DISTANCE TO MAIN ROAD</t>
  </si>
  <si>
    <t>LABEL||pt=d:166||val=</t>
  </si>
  <si>
    <t>BLANK||pt=F:166||val=</t>
  </si>
  <si>
    <t>LABEL||pt=A:167||val=RESIDENCE DISTANCE TO MAIN ROAD</t>
  </si>
  <si>
    <t>INPUT||pt=E:167||val=</t>
  </si>
  <si>
    <t>LABEL||pt=A:168||val=HOA NAME</t>
  </si>
  <si>
    <t>LABEL||pt=D:168||val=HOA NUMBER</t>
  </si>
  <si>
    <t>INPUT||pt=E:168||val=</t>
  </si>
  <si>
    <t>INPUT||pt=B:168||val=</t>
  </si>
  <si>
    <t>LABEL||pt=A:169||val=LANDMARK</t>
  </si>
  <si>
    <t>LABEL||pt=D:169||val=CORNER</t>
  </si>
  <si>
    <t>INPUT||pt=B:169||val=</t>
  </si>
  <si>
    <t>LABEL||pt=E:169||val=</t>
  </si>
  <si>
    <t>LABEL||pt=A:170||val=REMARKS</t>
  </si>
  <si>
    <t>INPUT||pt=A:170||val=</t>
  </si>
  <si>
    <t>LABEL||pt=A:173||val=CI INFORMATION</t>
  </si>
  <si>
    <t>LABEL||pt=A:174||val=CI NAME</t>
  </si>
  <si>
    <t>LABEL||pt=B:174||val=</t>
  </si>
  <si>
    <t>LABEL||pt=A:175||val=DATE OF VISIT</t>
  </si>
  <si>
    <t>LABEL||pt=D:175||val=TIME OF VISIT</t>
  </si>
  <si>
    <t>INPUT||pt=B:175||val=</t>
  </si>
  <si>
    <t>INPUT||pt=E:175||val=</t>
  </si>
  <si>
    <t>SELECT||pt=C:33||val=Well-Known - Good</t>
  </si>
  <si>
    <t>SELECT||pt=C:33||val=Known - Good</t>
  </si>
  <si>
    <t>SELECT||pt=C:33||val=Unknown</t>
  </si>
  <si>
    <t>SELECT||pt=C:33||val=Well-Known - Bad</t>
  </si>
  <si>
    <t>SELECT||pt=C:33||val=Known - Bad</t>
  </si>
  <si>
    <t>SELECT||pt=F:33||val=Residing</t>
  </si>
  <si>
    <t>SELECT||pt=F:33||val=Moved Out</t>
  </si>
  <si>
    <t>SELECT||pt=F:33||val=Unknown</t>
  </si>
  <si>
    <t>SELECT||pt=C:41||val=Owned</t>
  </si>
  <si>
    <t>SELECT||pt=C:41||val=Owned-Mortgaged</t>
  </si>
  <si>
    <t>SELECT||pt=C:41||val=Rented</t>
  </si>
  <si>
    <t>SELECT||pt=C:41||val=Used Free - Living w/ Parents</t>
  </si>
  <si>
    <t>SELECT||pt=C:41||val=Used Free - Living w/ Relatives</t>
  </si>
  <si>
    <t>SELECT||pt=C:41||val=Not Provided</t>
  </si>
  <si>
    <t>SELECT||pt=C:41||val=Unknown</t>
  </si>
  <si>
    <t>SELECT||pt=C:50||val=Well-Known - Good</t>
  </si>
  <si>
    <t>SELECT||pt=C:50||val=Known - Good</t>
  </si>
  <si>
    <t>SELECT||pt=C:50||val=Unknown</t>
  </si>
  <si>
    <t>SELECT||pt=C:50||val=Well-Known - Bad</t>
  </si>
  <si>
    <t>SELECT||pt=C:50||val=Known - Bad</t>
  </si>
  <si>
    <t>SELECT||pt=F:50||val=Residing</t>
  </si>
  <si>
    <t>SELECT||pt=F:50||val=Moved Out</t>
  </si>
  <si>
    <t>SELECT||pt=F:50||val=Unknown</t>
  </si>
  <si>
    <t>SELECT||pt=C:58||val=Owned</t>
  </si>
  <si>
    <t>SELECT||pt=C:58||val=Owned-Mortgaged</t>
  </si>
  <si>
    <t>SELECT||pt=C:58||val=Rented</t>
  </si>
  <si>
    <t>SELECT||pt=C:58||val=Used Free - Living w/ Parents</t>
  </si>
  <si>
    <t>SELECT||pt=C:58||val=Used Free - Living w/ Relatives</t>
  </si>
  <si>
    <t>SELECT||pt=C:58||val=Unknown</t>
  </si>
  <si>
    <t>SELECT||pt=C:58||val=Not Provided</t>
  </si>
  <si>
    <t>SELECT||pt=F:67||val=Residing</t>
  </si>
  <si>
    <t>SELECT||pt=F:67||val=Moved Out</t>
  </si>
  <si>
    <t>SELECT||pt=F:67||val=Unknown</t>
  </si>
  <si>
    <t>SELECT||pt=C:67||val=Well-Known - Good</t>
  </si>
  <si>
    <t>SELECT||pt=C:67||val=Known - Good</t>
  </si>
  <si>
    <t>SELECT||pt=C:67||val=Unknown</t>
  </si>
  <si>
    <t>SELECT||pt=C:67||val=Well-Known - Bad</t>
  </si>
  <si>
    <t>SELECT||pt=C:67||val=Known - Bad</t>
  </si>
  <si>
    <t>SELECT||pt=C:75||val=Owned</t>
  </si>
  <si>
    <t>SELECT||pt=C:75||val=Owned-Mortgaged</t>
  </si>
  <si>
    <t>SELECT||pt=C:75||val=Rented</t>
  </si>
  <si>
    <t>SELECT||pt=C:75||val=Used Free - Living w/ Parents</t>
  </si>
  <si>
    <t>SELECT||pt=C:75||val=Used Free - Living w/ Relatives</t>
  </si>
  <si>
    <t>SELECT||pt=C:75||val=Unknown</t>
  </si>
  <si>
    <t>SELECT||pt=C:75||val=Not Provided</t>
  </si>
  <si>
    <t>SELECT||pt=C:81||val=SUBJECT WAS NOT AROUND DURING VISIT</t>
  </si>
  <si>
    <t>SELECT||pt=C:81||val=SUBJECT WAS AROUND DURING VISIT</t>
  </si>
  <si>
    <t>SELECT||pt=C:98||val=Single</t>
  </si>
  <si>
    <t>SELECT||pt=C:98||val=Married</t>
  </si>
  <si>
    <t>SELECT||pt=C:98||val=Widow/er</t>
  </si>
  <si>
    <t>SELECT||pt=C:98||val=Separated</t>
  </si>
  <si>
    <t>SELECT||pt=C:98||val=Common Law</t>
  </si>
  <si>
    <t>SELECT||pt=C:98||val=Other</t>
  </si>
  <si>
    <t>SELECT||pt=C:107||val=Residential</t>
  </si>
  <si>
    <t>SELECT||pt=C:107||val=Subdivision</t>
  </si>
  <si>
    <t>SELECT||pt=C:107||val=Government Project</t>
  </si>
  <si>
    <t>SELECT||pt=C:107||val=Slum Area</t>
  </si>
  <si>
    <t>SELECT||pt=C:107||val=Agricultural</t>
  </si>
  <si>
    <t>SELECT||pt=C:107||val=Commercial</t>
  </si>
  <si>
    <t>SELECT||pt=C:107||val=Industrial</t>
  </si>
  <si>
    <t>SELECT||pt=C:108||val=Mansion</t>
  </si>
  <si>
    <t>SELECT||pt=C:108||val=1 Storey</t>
  </si>
  <si>
    <t>SELECT||pt=C:108||val=2 Storey</t>
  </si>
  <si>
    <t>SELECT||pt=C:108||val=Multi Storey</t>
  </si>
  <si>
    <t>SELECT||pt=C:108||val=Split Level</t>
  </si>
  <si>
    <t>SELECT||pt=C:108||val=Bungalow</t>
  </si>
  <si>
    <t>SELECT||pt=C:108||val=Building</t>
  </si>
  <si>
    <t>SELECT||pt=C:108||val=Townhouse</t>
  </si>
  <si>
    <t>SELECT||pt=C:108||val=Duplex</t>
  </si>
  <si>
    <t>SELECT||pt=C:108||val=Apartment</t>
  </si>
  <si>
    <t>SELECT||pt=C:108||val=Row House</t>
  </si>
  <si>
    <t>SELECT||pt=C:108||val=Condominium</t>
  </si>
  <si>
    <t>SELECT||pt=C:108||val=Commercial Building</t>
  </si>
  <si>
    <t>SELECT||pt=C:109||val=Wooden</t>
  </si>
  <si>
    <t>SELECT||pt=C:109||val=Concrete</t>
  </si>
  <si>
    <t>SELECT||pt=C:109||val=Semi Concrete</t>
  </si>
  <si>
    <t>SELECT||pt=C:109||val=Others</t>
  </si>
  <si>
    <t>SELECT||pt=F:109||val=1 to 3 Years</t>
  </si>
  <si>
    <t>SELECT||pt=F:109||val=4 to 6 Years</t>
  </si>
  <si>
    <t>SELECT||pt=F:109||val=7 to 10 Years</t>
  </si>
  <si>
    <t>SELECT||pt=F:109||val=&gt; 10 Years</t>
  </si>
  <si>
    <t>SELECT||pt=C:110||val=Good</t>
  </si>
  <si>
    <t>SELECT||pt=C:110||val=Fair</t>
  </si>
  <si>
    <t>SELECT||pt=C:110||val=Poor</t>
  </si>
  <si>
    <t>SELECT||pt=C:111||val=Very Good</t>
  </si>
  <si>
    <t>SELECT||pt=C:111||val=Good</t>
  </si>
  <si>
    <t>SELECT||pt=C:111||val=Fair</t>
  </si>
  <si>
    <t>SELECT||pt=C:111||val=Poor</t>
  </si>
  <si>
    <t>SELECT||pt=F:111||val=Very Good</t>
  </si>
  <si>
    <t>SELECT||pt=F:111||val=Good</t>
  </si>
  <si>
    <t>SELECT||pt=F:111||val=Fair</t>
  </si>
  <si>
    <t>SELECT||pt=F:111||val=Poor</t>
  </si>
  <si>
    <t>SELECT||pt=F:110||val=Very Good</t>
  </si>
  <si>
    <t>SELECT||pt=F:110||val=Good</t>
  </si>
  <si>
    <t>SELECT||pt=F:110||val=Fair</t>
  </si>
  <si>
    <t>SELECT||pt=F:110||val=Poor</t>
  </si>
  <si>
    <t>SELECT||pt=C:132||val=Owned</t>
  </si>
  <si>
    <t>SELECT||pt=C:132||val=Owned-Mortgaged</t>
  </si>
  <si>
    <t>SELECT||pt=C:132||val=Rented</t>
  </si>
  <si>
    <t>SELECT||pt=C:132||val=Used Free - Living w/ Parents</t>
  </si>
  <si>
    <t>SELECT||pt=C:132||val=Used Free - Living w/ Relatives</t>
  </si>
  <si>
    <t>SELECT||pt=C:132||val=Unknown</t>
  </si>
  <si>
    <t>SELECT||pt=C:132||val=Not Provided</t>
  </si>
  <si>
    <t>SELECT||pt=C:138||val=Prompt</t>
  </si>
  <si>
    <t>SELECT||pt=C:138||val=Delayed</t>
  </si>
  <si>
    <t>SELECT||pt=B:142||val=With</t>
  </si>
  <si>
    <t>SELECT||pt=B:142||val=Without</t>
  </si>
  <si>
    <t>SELECT||pt=E:142||val=Accessible to Tricycle and Private Vehicles</t>
  </si>
  <si>
    <t>SELECT||pt=B:142||val=Accessible to Private Vehicles</t>
  </si>
  <si>
    <t>SELECT||pt=B:142||val=Accessible to Mixed Type of Vehicles</t>
  </si>
  <si>
    <t>SELECT||pt=B:142||val=Accessible to All Types of Vehicles</t>
  </si>
  <si>
    <t>SELECT||pt=B:142||val=Motorcycle Only</t>
  </si>
  <si>
    <t>SELECT||pt=B:142||val=Not Accessible</t>
  </si>
  <si>
    <t>SELECT||pt=B:143||val=High Income</t>
  </si>
  <si>
    <t>SELECT||pt=B:143||val=Middle Income</t>
  </si>
  <si>
    <t>SELECT||pt=B:143||val=Low Income</t>
  </si>
  <si>
    <t>SELECT||pt=B:143||val=Mixed</t>
  </si>
  <si>
    <t>SELECT||pt=E:143||val=Peaceful</t>
  </si>
  <si>
    <t>SELECT||pt=E:143||val=Notorious</t>
  </si>
  <si>
    <t>SELECT||pt=C:144||val=Personal</t>
  </si>
  <si>
    <t>SELECT||pt=C:144||val=Business</t>
  </si>
  <si>
    <t>SELECT||pt=F:144||val=Main Street</t>
  </si>
  <si>
    <t>SELECT||pt=F:144||val=Side Street</t>
  </si>
  <si>
    <t>SELECT||pt=F:144||val=Alley</t>
  </si>
  <si>
    <t>SELECT||pt=D:145||val=Post Graduate</t>
  </si>
  <si>
    <t>SELECT||pt=C:144||val=College Graduate</t>
  </si>
  <si>
    <t>SELECT||pt=C:144||val=College Level</t>
  </si>
  <si>
    <t>SELECT||pt=C:144||val=Diploma/Vocational</t>
  </si>
  <si>
    <t>SELECT||pt=C:144||val=High School Graduate</t>
  </si>
  <si>
    <t>SELECT||pt=B:152||val=Seen</t>
  </si>
  <si>
    <t>SELECT||pt=B:152||val=Not Seen</t>
  </si>
  <si>
    <t>SELECT||pt=D:152||val=Garage</t>
  </si>
  <si>
    <t>SELECT||pt=D:152||val=Street</t>
  </si>
  <si>
    <t>SELECT||pt=D:152||val=Common</t>
  </si>
  <si>
    <t>SELECT||pt=D:152||val=NO Parking</t>
  </si>
  <si>
    <t>SELECT||pt=B:156||val=Seen</t>
  </si>
  <si>
    <t>SELECT||pt=B:156||val=Not Seen</t>
  </si>
  <si>
    <t>SELECT||pt=F:152||val=Owned</t>
  </si>
  <si>
    <t>SELECT||pt=F:152||val=Owned - Mortgage</t>
  </si>
  <si>
    <t>SELECT||pt=D:156||val=Garage</t>
  </si>
  <si>
    <t>SELECT||pt=D:156||val=Street</t>
  </si>
  <si>
    <t>SELECT||pt=D:156||val=Common</t>
  </si>
  <si>
    <t>SELECT||pt=D:156||val=NO Parking</t>
  </si>
  <si>
    <t>SELECT||pt=F:156||val=Owned</t>
  </si>
  <si>
    <t>SELECT||pt=F:156||val=Owned - Mortgage</t>
  </si>
  <si>
    <t>SELECT||pt=B:160||val=Seen</t>
  </si>
  <si>
    <t>SELECT||pt=B:160||val=Not Seen</t>
  </si>
  <si>
    <t>SELECT||pt=D:160||val=Garage</t>
  </si>
  <si>
    <t>SELECT||pt=D:160||val=Street</t>
  </si>
  <si>
    <t>SELECT||pt=D:160||val=Common</t>
  </si>
  <si>
    <t>SELECT||pt=D:160||val=NO Parking</t>
  </si>
  <si>
    <t>SELECT||pt=F:160||val=Owned</t>
  </si>
  <si>
    <t>SELECT||pt=F:160||val=Owned - Mortgage</t>
  </si>
  <si>
    <t>LABEL||pt=E:33||val=RESIDENT</t>
  </si>
  <si>
    <t>INPUT||pt=E:68||val=</t>
  </si>
  <si>
    <t>SELECT||pt=B:164||val=Seen</t>
  </si>
  <si>
    <t>SELECT||pt=D:164||val=Garage</t>
  </si>
  <si>
    <t>SELECT||pt=F:164||val=Owned</t>
  </si>
  <si>
    <r>
      <rPr>
        <sz val="8"/>
        <color theme="1"/>
        <rFont val="Calibri"/>
        <family val="2"/>
        <scheme val="minor"/>
      </rPr>
      <t>LABEL||pt=A:112||val=</t>
    </r>
    <r>
      <rPr>
        <b/>
        <sz val="8"/>
        <color theme="1"/>
        <rFont val="Calibri"/>
        <family val="2"/>
        <scheme val="minor"/>
      </rPr>
      <t>HOUSE/BLDG COLOR</t>
    </r>
  </si>
  <si>
    <r>
      <rPr>
        <sz val="8"/>
        <color theme="1"/>
        <rFont val="Calibri"/>
        <family val="2"/>
        <scheme val="minor"/>
      </rPr>
      <t>LABEL||pt=A:110||val=</t>
    </r>
    <r>
      <rPr>
        <b/>
        <sz val="8"/>
        <color theme="1"/>
        <rFont val="Calibri"/>
        <family val="2"/>
        <scheme val="minor"/>
      </rPr>
      <t>GENERAL APPEARANCE</t>
    </r>
  </si>
  <si>
    <r>
      <t xml:space="preserve">&gt;&gt;NOTE: KINDLY INDICATE </t>
    </r>
    <r>
      <rPr>
        <b/>
        <i/>
        <sz val="8"/>
        <color indexed="10"/>
        <rFont val="Calibri"/>
        <family val="2"/>
        <scheme val="minor"/>
      </rPr>
      <t>"NOT PROVIDED"</t>
    </r>
    <r>
      <rPr>
        <b/>
        <sz val="8"/>
        <color indexed="10"/>
        <rFont val="Calibri"/>
        <family val="2"/>
        <scheme val="minor"/>
      </rPr>
      <t xml:space="preserve"> IF THE REQUIRED FIELDS WERE NOT GATHERED OR PROVIDED BY INFORMANTS.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</si>
</sst>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dddd&quot;, &quot;mmmm\ dd&quot;, &quot;yyyy"/>
    <numFmt numFmtId="165" formatCode="#,##0.00\ ;&quot; (&quot;#,##0.00\);&quot; -&quot;#\ ;@\ "/>
    <numFmt numFmtId="166" formatCode="0.00\ "/>
    <numFmt numFmtId="167" formatCode="mmmm\ d&quot;, &quot;yyyy"/>
    <numFmt numFmtId="168" formatCode="#,##0\ ;\-#,##0\ ;&quot; - &quot;;@\ "/>
    <numFmt numFmtId="169" formatCode="#,##0.00\ ;\-#,##0.00\ ;&quot; -&quot;#\ ;@\ "/>
    <numFmt numFmtId="170" formatCode="&quot; $&quot;#,##0\ ;&quot;-$&quot;#,##0\ ;&quot; $- &quot;;@\ "/>
    <numFmt numFmtId="171" formatCode="&quot; $&quot;#,##0.00\ ;&quot;-$&quot;#,##0.00\ ;&quot; $-&quot;#\ ;@\ "/>
  </numFmts>
  <fonts count="34" x14ac:knownFonts="1">
    <font>
      <sz val="10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27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 Black"/>
      <family val="2"/>
    </font>
    <font>
      <b/>
      <sz val="8"/>
      <color indexed="8"/>
      <name val="Arial Narrow"/>
      <family val="2"/>
    </font>
    <font>
      <b/>
      <sz val="8"/>
      <color indexed="8"/>
      <name val="Arial Black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8"/>
      <color indexed="8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9"/>
      <color indexed="81"/>
      <name val="Tahoma"/>
      <family val="2"/>
    </font>
    <font>
      <sz val="10"/>
      <name val="Mangal"/>
      <family val="2"/>
    </font>
    <font>
      <sz val="1"/>
      <color indexed="16"/>
      <name val="Courier New"/>
      <family val="3"/>
    </font>
    <font>
      <i/>
      <sz val="1"/>
      <color indexed="16"/>
      <name val="Courier New"/>
      <family val="3"/>
    </font>
    <font>
      <sz val="8"/>
      <name val="Arial"/>
      <family val="2"/>
    </font>
    <font>
      <b/>
      <i/>
      <sz val="16"/>
      <name val="Arial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 tint="-0.1499984740745262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i/>
      <sz val="8"/>
      <color indexed="10"/>
      <name val="Calibri"/>
      <family val="2"/>
      <scheme val="minor"/>
    </font>
    <font>
      <b/>
      <sz val="8"/>
      <color indexed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1">
    <xf numFmtId="0" fontId="0" fillId="0" borderId="0"/>
    <xf numFmtId="165" fontId="18" fillId="0" borderId="0" applyFill="0" applyBorder="0" applyAlignment="0" applyProtection="0"/>
    <xf numFmtId="165" fontId="18" fillId="0" borderId="0" applyFill="0" applyBorder="0" applyAlignment="0" applyProtection="0"/>
    <xf numFmtId="165" fontId="18" fillId="0" borderId="0" applyFill="0" applyBorder="0" applyAlignment="0" applyProtection="0"/>
    <xf numFmtId="165" fontId="18" fillId="0" borderId="0" applyFill="0" applyBorder="0" applyAlignment="0" applyProtection="0"/>
    <xf numFmtId="165" fontId="18" fillId="0" borderId="0" applyFill="0" applyBorder="0" applyAlignment="0" applyProtection="0"/>
    <xf numFmtId="165" fontId="18" fillId="0" borderId="0" applyFill="0" applyBorder="0" applyAlignment="0" applyProtection="0"/>
    <xf numFmtId="165" fontId="18" fillId="0" borderId="0" applyFill="0" applyBorder="0" applyAlignment="0" applyProtection="0"/>
    <xf numFmtId="165" fontId="18" fillId="0" borderId="0" applyFill="0" applyBorder="0" applyAlignment="0" applyProtection="0"/>
    <xf numFmtId="165" fontId="18" fillId="0" borderId="0" applyFill="0" applyBorder="0" applyAlignment="0" applyProtection="0"/>
    <xf numFmtId="165" fontId="18" fillId="0" borderId="0" applyFill="0" applyBorder="0" applyAlignment="0" applyProtection="0"/>
    <xf numFmtId="165" fontId="18" fillId="0" borderId="0" applyFill="0" applyBorder="0" applyAlignment="0" applyProtection="0"/>
    <xf numFmtId="165" fontId="18" fillId="0" borderId="0" applyFill="0" applyBorder="0" applyAlignment="0" applyProtection="0"/>
    <xf numFmtId="0" fontId="1" fillId="0" borderId="0"/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166" fontId="2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1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0" fontId="18" fillId="0" borderId="0" applyFill="0" applyBorder="0" applyAlignment="0" applyProtection="0"/>
    <xf numFmtId="168" fontId="18" fillId="0" borderId="0" applyFill="0" applyBorder="0" applyAlignment="0" applyProtection="0"/>
    <xf numFmtId="169" fontId="18" fillId="0" borderId="0" applyFill="0" applyBorder="0" applyAlignment="0" applyProtection="0"/>
    <xf numFmtId="170" fontId="18" fillId="0" borderId="0" applyFill="0" applyBorder="0" applyAlignment="0" applyProtection="0"/>
    <xf numFmtId="171" fontId="18" fillId="0" borderId="0" applyFill="0" applyBorder="0" applyAlignment="0" applyProtection="0"/>
  </cellStyleXfs>
  <cellXfs count="259">
    <xf numFmtId="0" fontId="0" fillId="0" borderId="0" xfId="0"/>
    <xf numFmtId="0" fontId="1" fillId="3" borderId="0" xfId="13" applyFill="1" applyAlignment="1">
      <alignment vertical="center"/>
    </xf>
    <xf numFmtId="0" fontId="2" fillId="3" borderId="0" xfId="13" applyFont="1" applyFill="1" applyBorder="1" applyAlignment="1">
      <alignment vertical="center"/>
    </xf>
    <xf numFmtId="0" fontId="2" fillId="3" borderId="1" xfId="13" applyFont="1" applyFill="1" applyBorder="1" applyAlignment="1">
      <alignment vertical="center"/>
    </xf>
    <xf numFmtId="0" fontId="2" fillId="3" borderId="2" xfId="13" applyFont="1" applyFill="1" applyBorder="1" applyAlignment="1">
      <alignment vertical="center"/>
    </xf>
    <xf numFmtId="0" fontId="2" fillId="3" borderId="3" xfId="13" applyFont="1" applyFill="1" applyBorder="1" applyAlignment="1">
      <alignment vertical="center"/>
    </xf>
    <xf numFmtId="0" fontId="6" fillId="3" borderId="1" xfId="13" applyFont="1" applyFill="1" applyBorder="1" applyAlignment="1">
      <alignment vertical="center"/>
    </xf>
    <xf numFmtId="0" fontId="2" fillId="3" borderId="0" xfId="13" applyFont="1" applyFill="1" applyAlignment="1">
      <alignment vertical="center"/>
    </xf>
    <xf numFmtId="0" fontId="6" fillId="3" borderId="4" xfId="13" applyFont="1" applyFill="1" applyBorder="1" applyAlignment="1">
      <alignment horizontal="center" vertical="center"/>
    </xf>
    <xf numFmtId="0" fontId="6" fillId="3" borderId="0" xfId="13" applyFont="1" applyFill="1" applyAlignment="1">
      <alignment vertical="center"/>
    </xf>
    <xf numFmtId="0" fontId="4" fillId="3" borderId="5" xfId="13" applyFont="1" applyFill="1" applyBorder="1" applyAlignment="1">
      <alignment horizontal="center" vertical="center"/>
    </xf>
    <xf numFmtId="0" fontId="4" fillId="3" borderId="3" xfId="13" applyFont="1" applyFill="1" applyBorder="1" applyAlignment="1">
      <alignment horizontal="center" vertical="center"/>
    </xf>
    <xf numFmtId="0" fontId="1" fillId="3" borderId="0" xfId="13" applyFill="1" applyBorder="1" applyAlignment="1">
      <alignment vertical="center"/>
    </xf>
    <xf numFmtId="0" fontId="8" fillId="3" borderId="0" xfId="13" applyFont="1" applyFill="1" applyAlignment="1">
      <alignment horizontal="center" vertical="center"/>
    </xf>
    <xf numFmtId="0" fontId="2" fillId="0" borderId="3" xfId="13" applyFont="1" applyFill="1" applyBorder="1" applyAlignment="1">
      <alignment vertical="center"/>
    </xf>
    <xf numFmtId="0" fontId="6" fillId="3" borderId="6" xfId="13" applyFont="1" applyFill="1" applyBorder="1" applyAlignment="1">
      <alignment horizontal="left" vertical="center"/>
    </xf>
    <xf numFmtId="0" fontId="6" fillId="3" borderId="0" xfId="13" applyFont="1" applyFill="1" applyBorder="1" applyAlignment="1">
      <alignment vertical="center"/>
    </xf>
    <xf numFmtId="0" fontId="6" fillId="3" borderId="6" xfId="13" applyFont="1" applyFill="1" applyBorder="1" applyAlignment="1">
      <alignment vertical="center"/>
    </xf>
    <xf numFmtId="0" fontId="6" fillId="3" borderId="0" xfId="13" applyFont="1" applyFill="1" applyBorder="1" applyAlignment="1">
      <alignment horizontal="center" vertical="center"/>
    </xf>
    <xf numFmtId="0" fontId="6" fillId="3" borderId="0" xfId="13" applyFont="1" applyFill="1" applyAlignment="1">
      <alignment horizontal="center" vertical="center"/>
    </xf>
    <xf numFmtId="0" fontId="4" fillId="3" borderId="7" xfId="13" applyFont="1" applyFill="1" applyBorder="1" applyAlignment="1">
      <alignment horizontal="center" vertical="center"/>
    </xf>
    <xf numFmtId="0" fontId="4" fillId="3" borderId="0" xfId="13" applyFont="1" applyFill="1" applyBorder="1" applyAlignment="1">
      <alignment horizontal="center" vertical="center"/>
    </xf>
    <xf numFmtId="0" fontId="4" fillId="3" borderId="0" xfId="13" applyFont="1" applyFill="1" applyAlignment="1">
      <alignment vertical="center"/>
    </xf>
    <xf numFmtId="0" fontId="1" fillId="3" borderId="0" xfId="13" applyFont="1" applyFill="1" applyBorder="1" applyAlignment="1">
      <alignment vertical="center"/>
    </xf>
    <xf numFmtId="0" fontId="6" fillId="3" borderId="0" xfId="13" applyFont="1" applyFill="1" applyBorder="1" applyAlignment="1">
      <alignment horizontal="left" vertical="center"/>
    </xf>
    <xf numFmtId="0" fontId="6" fillId="3" borderId="8" xfId="13" applyFont="1" applyFill="1" applyBorder="1" applyAlignment="1">
      <alignment vertical="center"/>
    </xf>
    <xf numFmtId="0" fontId="4" fillId="3" borderId="7" xfId="13" applyFont="1" applyFill="1" applyBorder="1" applyAlignment="1">
      <alignment vertical="center"/>
    </xf>
    <xf numFmtId="0" fontId="1" fillId="3" borderId="7" xfId="13" applyFill="1" applyBorder="1" applyAlignment="1">
      <alignment vertical="center"/>
    </xf>
    <xf numFmtId="0" fontId="6" fillId="3" borderId="0" xfId="13" applyFont="1" applyFill="1" applyBorder="1" applyAlignment="1">
      <alignment horizontal="left" vertical="center" indent="1"/>
    </xf>
    <xf numFmtId="0" fontId="6" fillId="3" borderId="0" xfId="13" applyFont="1" applyFill="1" applyBorder="1" applyAlignment="1">
      <alignment horizontal="right" vertical="center"/>
    </xf>
    <xf numFmtId="0" fontId="6" fillId="3" borderId="6" xfId="13" applyFont="1" applyFill="1" applyBorder="1" applyAlignment="1">
      <alignment horizontal="left" vertical="center" indent="1"/>
    </xf>
    <xf numFmtId="0" fontId="6" fillId="3" borderId="0" xfId="13" applyFont="1" applyFill="1" applyAlignment="1">
      <alignment horizontal="left" vertical="center" indent="1"/>
    </xf>
    <xf numFmtId="0" fontId="6" fillId="3" borderId="0" xfId="13" applyFont="1" applyFill="1" applyAlignment="1">
      <alignment horizontal="left" vertical="center"/>
    </xf>
    <xf numFmtId="0" fontId="1" fillId="3" borderId="0" xfId="13" applyFill="1" applyAlignment="1">
      <alignment horizontal="center" vertical="center"/>
    </xf>
    <xf numFmtId="0" fontId="1" fillId="3" borderId="7" xfId="13" applyFill="1" applyBorder="1" applyAlignment="1">
      <alignment horizontal="center" vertical="center"/>
    </xf>
    <xf numFmtId="0" fontId="1" fillId="3" borderId="5" xfId="13" applyFill="1" applyBorder="1" applyAlignment="1">
      <alignment horizontal="center" vertical="center"/>
    </xf>
    <xf numFmtId="0" fontId="4" fillId="3" borderId="5" xfId="13" applyFont="1" applyFill="1" applyBorder="1" applyAlignment="1">
      <alignment vertical="center"/>
    </xf>
    <xf numFmtId="0" fontId="1" fillId="0" borderId="3" xfId="13" applyFill="1" applyBorder="1" applyAlignment="1">
      <alignment vertical="center"/>
    </xf>
    <xf numFmtId="0" fontId="23" fillId="4" borderId="0" xfId="0" applyFont="1" applyFill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3" fillId="0" borderId="18" xfId="0" applyFont="1" applyBorder="1" applyAlignment="1">
      <alignment horizontal="left" vertical="center" wrapText="1"/>
    </xf>
    <xf numFmtId="0" fontId="24" fillId="0" borderId="18" xfId="0" applyFont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13" fillId="0" borderId="0" xfId="0" applyFont="1" applyAlignment="1"/>
    <xf numFmtId="0" fontId="28" fillId="0" borderId="0" xfId="0" applyNumberFormat="1" applyFont="1" applyAlignment="1"/>
    <xf numFmtId="0" fontId="28" fillId="0" borderId="0" xfId="0" applyNumberFormat="1" applyFont="1" applyAlignment="1">
      <alignment vertical="center" wrapText="1"/>
    </xf>
    <xf numFmtId="0" fontId="25" fillId="5" borderId="14" xfId="0" applyNumberFormat="1" applyFont="1" applyFill="1" applyBorder="1" applyAlignment="1">
      <alignment vertical="center" wrapText="1"/>
    </xf>
    <xf numFmtId="0" fontId="29" fillId="5" borderId="76" xfId="0" applyNumberFormat="1" applyFont="1" applyFill="1" applyBorder="1" applyAlignment="1">
      <alignment wrapText="1"/>
    </xf>
    <xf numFmtId="0" fontId="25" fillId="5" borderId="9" xfId="0" applyNumberFormat="1" applyFont="1" applyFill="1" applyBorder="1" applyAlignment="1">
      <alignment vertical="center" wrapText="1"/>
    </xf>
    <xf numFmtId="0" fontId="25" fillId="5" borderId="10" xfId="0" applyNumberFormat="1" applyFont="1" applyFill="1" applyBorder="1" applyAlignment="1">
      <alignment vertical="center" wrapText="1"/>
    </xf>
    <xf numFmtId="0" fontId="25" fillId="5" borderId="11" xfId="0" applyNumberFormat="1" applyFont="1" applyFill="1" applyBorder="1" applyAlignment="1">
      <alignment vertical="center" wrapText="1"/>
    </xf>
    <xf numFmtId="0" fontId="25" fillId="5" borderId="12" xfId="0" applyNumberFormat="1" applyFont="1" applyFill="1" applyBorder="1" applyAlignment="1">
      <alignment vertical="center" wrapText="1"/>
    </xf>
    <xf numFmtId="0" fontId="25" fillId="5" borderId="13" xfId="0" applyNumberFormat="1" applyFont="1" applyFill="1" applyBorder="1" applyAlignment="1">
      <alignment vertical="center" wrapText="1"/>
    </xf>
    <xf numFmtId="0" fontId="29" fillId="5" borderId="15" xfId="0" applyNumberFormat="1" applyFont="1" applyFill="1" applyBorder="1" applyAlignment="1">
      <alignment vertical="center" wrapText="1"/>
    </xf>
    <xf numFmtId="0" fontId="25" fillId="5" borderId="16" xfId="0" applyNumberFormat="1" applyFont="1" applyFill="1" applyBorder="1" applyAlignment="1">
      <alignment vertical="center" wrapText="1"/>
    </xf>
    <xf numFmtId="0" fontId="25" fillId="5" borderId="17" xfId="0" applyNumberFormat="1" applyFont="1" applyFill="1" applyBorder="1" applyAlignment="1">
      <alignment vertical="center" wrapText="1"/>
    </xf>
    <xf numFmtId="0" fontId="25" fillId="5" borderId="18" xfId="0" applyNumberFormat="1" applyFont="1" applyFill="1" applyBorder="1" applyAlignment="1">
      <alignment vertical="center" wrapText="1"/>
    </xf>
    <xf numFmtId="0" fontId="25" fillId="9" borderId="19" xfId="0" applyNumberFormat="1" applyFont="1" applyFill="1" applyBorder="1" applyAlignment="1">
      <alignment vertical="center" wrapText="1"/>
    </xf>
    <xf numFmtId="0" fontId="25" fillId="0" borderId="18" xfId="0" applyNumberFormat="1" applyFont="1" applyBorder="1" applyAlignment="1">
      <alignment vertical="center" wrapText="1"/>
    </xf>
    <xf numFmtId="0" fontId="25" fillId="5" borderId="19" xfId="0" applyNumberFormat="1" applyFont="1" applyFill="1" applyBorder="1" applyAlignment="1">
      <alignment vertical="center" wrapText="1"/>
    </xf>
    <xf numFmtId="0" fontId="25" fillId="5" borderId="0" xfId="0" applyNumberFormat="1" applyFont="1" applyFill="1" applyBorder="1" applyAlignment="1">
      <alignment vertical="center" wrapText="1"/>
    </xf>
    <xf numFmtId="0" fontId="25" fillId="5" borderId="20" xfId="0" applyNumberFormat="1" applyFont="1" applyFill="1" applyBorder="1" applyAlignment="1">
      <alignment vertical="center" wrapText="1"/>
    </xf>
    <xf numFmtId="0" fontId="25" fillId="5" borderId="21" xfId="0" applyNumberFormat="1" applyFont="1" applyFill="1" applyBorder="1" applyAlignment="1">
      <alignment vertical="center" wrapText="1"/>
    </xf>
    <xf numFmtId="0" fontId="25" fillId="0" borderId="19" xfId="0" applyNumberFormat="1" applyFont="1" applyBorder="1" applyAlignment="1">
      <alignment vertical="center" wrapText="1"/>
    </xf>
    <xf numFmtId="0" fontId="25" fillId="0" borderId="22" xfId="0" applyNumberFormat="1" applyFont="1" applyBorder="1" applyAlignment="1">
      <alignment vertical="center" wrapText="1"/>
    </xf>
    <xf numFmtId="0" fontId="25" fillId="5" borderId="22" xfId="0" applyNumberFormat="1" applyFont="1" applyFill="1" applyBorder="1" applyAlignment="1">
      <alignment vertical="center" wrapText="1"/>
    </xf>
    <xf numFmtId="0" fontId="25" fillId="5" borderId="23" xfId="0" applyNumberFormat="1" applyFont="1" applyFill="1" applyBorder="1" applyAlignment="1">
      <alignment vertical="center" wrapText="1"/>
    </xf>
    <xf numFmtId="0" fontId="25" fillId="5" borderId="24" xfId="0" applyNumberFormat="1" applyFont="1" applyFill="1" applyBorder="1" applyAlignment="1">
      <alignment vertical="center" wrapText="1"/>
    </xf>
    <xf numFmtId="0" fontId="29" fillId="5" borderId="25" xfId="0" applyNumberFormat="1" applyFont="1" applyFill="1" applyBorder="1" applyAlignment="1">
      <alignment vertical="center" wrapText="1"/>
    </xf>
    <xf numFmtId="0" fontId="25" fillId="0" borderId="19" xfId="0" applyNumberFormat="1" applyFont="1" applyFill="1" applyBorder="1" applyAlignment="1">
      <alignment vertical="center" wrapText="1"/>
    </xf>
    <xf numFmtId="0" fontId="25" fillId="0" borderId="23" xfId="0" applyNumberFormat="1" applyFont="1" applyBorder="1" applyAlignment="1">
      <alignment vertical="center" wrapText="1"/>
    </xf>
    <xf numFmtId="0" fontId="25" fillId="5" borderId="26" xfId="0" applyNumberFormat="1" applyFont="1" applyFill="1" applyBorder="1" applyAlignment="1">
      <alignment vertical="center" wrapText="1"/>
    </xf>
    <xf numFmtId="0" fontId="25" fillId="5" borderId="27" xfId="0" applyNumberFormat="1" applyFont="1" applyFill="1" applyBorder="1" applyAlignment="1">
      <alignment vertical="center" wrapText="1"/>
    </xf>
    <xf numFmtId="0" fontId="26" fillId="5" borderId="0" xfId="0" applyNumberFormat="1" applyFont="1" applyFill="1" applyBorder="1" applyAlignment="1">
      <alignment vertical="center" wrapText="1"/>
    </xf>
    <xf numFmtId="0" fontId="25" fillId="9" borderId="28" xfId="0" applyNumberFormat="1" applyFont="1" applyFill="1" applyBorder="1" applyAlignment="1">
      <alignment vertical="center" wrapText="1"/>
    </xf>
    <xf numFmtId="0" fontId="25" fillId="9" borderId="29" xfId="0" applyNumberFormat="1" applyFont="1" applyFill="1" applyBorder="1" applyAlignment="1">
      <alignment vertical="center" wrapText="1"/>
    </xf>
    <xf numFmtId="0" fontId="25" fillId="0" borderId="22" xfId="0" applyNumberFormat="1" applyFont="1" applyFill="1" applyBorder="1" applyAlignment="1">
      <alignment vertical="center" wrapText="1"/>
    </xf>
    <xf numFmtId="0" fontId="25" fillId="5" borderId="30" xfId="0" applyNumberFormat="1" applyFont="1" applyFill="1" applyBorder="1" applyAlignment="1">
      <alignment vertical="center" wrapText="1"/>
    </xf>
    <xf numFmtId="0" fontId="25" fillId="0" borderId="31" xfId="0" applyNumberFormat="1" applyFont="1" applyBorder="1" applyAlignment="1">
      <alignment vertical="center" wrapText="1"/>
    </xf>
    <xf numFmtId="0" fontId="25" fillId="5" borderId="32" xfId="0" applyNumberFormat="1" applyFont="1" applyFill="1" applyBorder="1" applyAlignment="1">
      <alignment vertical="center" wrapText="1"/>
    </xf>
    <xf numFmtId="0" fontId="25" fillId="5" borderId="33" xfId="0" applyNumberFormat="1" applyFont="1" applyFill="1" applyBorder="1" applyAlignment="1">
      <alignment vertical="center" wrapText="1"/>
    </xf>
    <xf numFmtId="0" fontId="25" fillId="5" borderId="34" xfId="0" applyNumberFormat="1" applyFont="1" applyFill="1" applyBorder="1" applyAlignment="1">
      <alignment vertical="center" wrapText="1"/>
    </xf>
    <xf numFmtId="0" fontId="25" fillId="9" borderId="18" xfId="0" applyNumberFormat="1" applyFont="1" applyFill="1" applyBorder="1" applyAlignment="1">
      <alignment vertical="center" wrapText="1"/>
    </xf>
    <xf numFmtId="0" fontId="25" fillId="9" borderId="35" xfId="0" applyNumberFormat="1" applyFont="1" applyFill="1" applyBorder="1" applyAlignment="1">
      <alignment vertical="center" wrapText="1"/>
    </xf>
    <xf numFmtId="0" fontId="25" fillId="9" borderId="20" xfId="0" applyNumberFormat="1" applyFont="1" applyFill="1" applyBorder="1" applyAlignment="1">
      <alignment vertical="center" wrapText="1"/>
    </xf>
    <xf numFmtId="0" fontId="25" fillId="5" borderId="29" xfId="0" applyNumberFormat="1" applyFont="1" applyFill="1" applyBorder="1" applyAlignment="1">
      <alignment vertical="center" wrapText="1"/>
    </xf>
    <xf numFmtId="0" fontId="25" fillId="5" borderId="36" xfId="0" applyNumberFormat="1" applyFont="1" applyFill="1" applyBorder="1" applyAlignment="1">
      <alignment vertical="center" wrapText="1"/>
    </xf>
    <xf numFmtId="0" fontId="25" fillId="0" borderId="16" xfId="0" applyNumberFormat="1" applyFont="1" applyBorder="1" applyAlignment="1">
      <alignment vertical="center" wrapText="1"/>
    </xf>
    <xf numFmtId="0" fontId="25" fillId="9" borderId="37" xfId="0" applyNumberFormat="1" applyFont="1" applyFill="1" applyBorder="1" applyAlignment="1">
      <alignment vertical="center" wrapText="1"/>
    </xf>
    <xf numFmtId="0" fontId="25" fillId="5" borderId="37" xfId="0" applyNumberFormat="1" applyFont="1" applyFill="1" applyBorder="1" applyAlignment="1">
      <alignment vertical="center" wrapText="1"/>
    </xf>
    <xf numFmtId="0" fontId="28" fillId="5" borderId="21" xfId="0" applyNumberFormat="1" applyFont="1" applyFill="1" applyBorder="1" applyAlignment="1">
      <alignment vertical="center" wrapText="1"/>
    </xf>
    <xf numFmtId="0" fontId="25" fillId="0" borderId="0" xfId="0" applyNumberFormat="1" applyFont="1" applyAlignment="1">
      <alignment vertical="center" wrapText="1"/>
    </xf>
    <xf numFmtId="0" fontId="27" fillId="6" borderId="24" xfId="0" applyNumberFormat="1" applyFont="1" applyFill="1" applyBorder="1" applyAlignment="1">
      <alignment vertical="center" wrapText="1"/>
    </xf>
    <xf numFmtId="0" fontId="27" fillId="6" borderId="44" xfId="0" applyNumberFormat="1" applyFont="1" applyFill="1" applyBorder="1" applyAlignment="1">
      <alignment vertical="center" wrapText="1"/>
    </xf>
    <xf numFmtId="0" fontId="27" fillId="6" borderId="45" xfId="0" applyNumberFormat="1" applyFont="1" applyFill="1" applyBorder="1" applyAlignment="1">
      <alignment vertical="center" wrapText="1"/>
    </xf>
    <xf numFmtId="0" fontId="25" fillId="7" borderId="46" xfId="0" applyNumberFormat="1" applyFont="1" applyFill="1" applyBorder="1" applyAlignment="1">
      <alignment vertical="center" wrapText="1"/>
    </xf>
    <xf numFmtId="0" fontId="25" fillId="7" borderId="26" xfId="0" applyNumberFormat="1" applyFont="1" applyFill="1" applyBorder="1" applyAlignment="1">
      <alignment vertical="center" wrapText="1"/>
    </xf>
    <xf numFmtId="0" fontId="25" fillId="7" borderId="27" xfId="0" applyNumberFormat="1" applyFont="1" applyFill="1" applyBorder="1" applyAlignment="1">
      <alignment vertical="center" wrapText="1"/>
    </xf>
    <xf numFmtId="0" fontId="25" fillId="8" borderId="47" xfId="0" applyNumberFormat="1" applyFont="1" applyFill="1" applyBorder="1" applyAlignment="1">
      <alignment vertical="center" wrapText="1"/>
    </xf>
    <xf numFmtId="0" fontId="25" fillId="8" borderId="48" xfId="0" applyNumberFormat="1" applyFont="1" applyFill="1" applyBorder="1" applyAlignment="1">
      <alignment vertical="center" wrapText="1"/>
    </xf>
    <xf numFmtId="0" fontId="25" fillId="8" borderId="49" xfId="0" applyNumberFormat="1" applyFont="1" applyFill="1" applyBorder="1" applyAlignment="1">
      <alignment vertical="center" wrapText="1"/>
    </xf>
    <xf numFmtId="0" fontId="25" fillId="0" borderId="35" xfId="0" applyNumberFormat="1" applyFont="1" applyBorder="1" applyAlignment="1">
      <alignment vertical="center" wrapText="1"/>
    </xf>
    <xf numFmtId="0" fontId="25" fillId="0" borderId="21" xfId="0" applyNumberFormat="1" applyFont="1" applyBorder="1" applyAlignment="1">
      <alignment vertical="center" wrapText="1"/>
    </xf>
    <xf numFmtId="0" fontId="25" fillId="7" borderId="47" xfId="0" applyNumberFormat="1" applyFont="1" applyFill="1" applyBorder="1" applyAlignment="1">
      <alignment vertical="center" wrapText="1"/>
    </xf>
    <xf numFmtId="0" fontId="25" fillId="7" borderId="48" xfId="0" applyNumberFormat="1" applyFont="1" applyFill="1" applyBorder="1" applyAlignment="1">
      <alignment vertical="center" wrapText="1"/>
    </xf>
    <xf numFmtId="0" fontId="25" fillId="7" borderId="49" xfId="0" applyNumberFormat="1" applyFont="1" applyFill="1" applyBorder="1" applyAlignment="1">
      <alignment vertical="center" wrapText="1"/>
    </xf>
    <xf numFmtId="0" fontId="25" fillId="9" borderId="13" xfId="0" applyNumberFormat="1" applyFont="1" applyFill="1" applyBorder="1" applyAlignment="1">
      <alignment vertical="center" wrapText="1"/>
    </xf>
    <xf numFmtId="0" fontId="25" fillId="9" borderId="54" xfId="0" applyNumberFormat="1" applyFont="1" applyFill="1" applyBorder="1" applyAlignment="1">
      <alignment vertical="center" wrapText="1"/>
    </xf>
    <xf numFmtId="0" fontId="25" fillId="7" borderId="24" xfId="0" applyNumberFormat="1" applyFont="1" applyFill="1" applyBorder="1" applyAlignment="1">
      <alignment vertical="center" wrapText="1"/>
    </xf>
    <xf numFmtId="0" fontId="25" fillId="7" borderId="44" xfId="0" applyNumberFormat="1" applyFont="1" applyFill="1" applyBorder="1" applyAlignment="1">
      <alignment vertical="center" wrapText="1"/>
    </xf>
    <xf numFmtId="0" fontId="25" fillId="7" borderId="45" xfId="0" applyNumberFormat="1" applyFont="1" applyFill="1" applyBorder="1" applyAlignment="1">
      <alignment vertical="center" wrapText="1"/>
    </xf>
    <xf numFmtId="0" fontId="25" fillId="9" borderId="51" xfId="0" applyNumberFormat="1" applyFont="1" applyFill="1" applyBorder="1" applyAlignment="1">
      <alignment vertical="center" wrapText="1"/>
    </xf>
    <xf numFmtId="0" fontId="25" fillId="5" borderId="10" xfId="0" applyNumberFormat="1" applyFont="1" applyFill="1" applyBorder="1" applyAlignment="1">
      <alignment vertical="center" wrapText="1"/>
    </xf>
    <xf numFmtId="0" fontId="25" fillId="5" borderId="18" xfId="0" applyNumberFormat="1" applyFont="1" applyFill="1" applyBorder="1" applyAlignment="1">
      <alignment vertical="center" wrapText="1"/>
    </xf>
    <xf numFmtId="0" fontId="25" fillId="0" borderId="55" xfId="0" applyNumberFormat="1" applyFont="1" applyFill="1" applyBorder="1" applyAlignment="1">
      <alignment vertical="center" wrapText="1"/>
    </xf>
    <xf numFmtId="0" fontId="25" fillId="0" borderId="28" xfId="0" applyNumberFormat="1" applyFont="1" applyFill="1" applyBorder="1" applyAlignment="1">
      <alignment vertical="center" wrapText="1"/>
    </xf>
    <xf numFmtId="0" fontId="25" fillId="0" borderId="18" xfId="0" applyNumberFormat="1" applyFont="1" applyBorder="1" applyAlignment="1">
      <alignment vertical="center" wrapText="1"/>
    </xf>
    <xf numFmtId="0" fontId="25" fillId="0" borderId="19" xfId="0" applyNumberFormat="1" applyFont="1" applyBorder="1" applyAlignment="1">
      <alignment vertical="center" wrapText="1"/>
    </xf>
    <xf numFmtId="0" fontId="25" fillId="5" borderId="35" xfId="0" applyNumberFormat="1" applyFont="1" applyFill="1" applyBorder="1" applyAlignment="1">
      <alignment vertical="center" wrapText="1"/>
    </xf>
    <xf numFmtId="0" fontId="25" fillId="9" borderId="35" xfId="0" applyNumberFormat="1" applyFont="1" applyFill="1" applyBorder="1" applyAlignment="1">
      <alignment vertical="center" wrapText="1"/>
    </xf>
    <xf numFmtId="0" fontId="25" fillId="5" borderId="56" xfId="0" applyNumberFormat="1" applyFont="1" applyFill="1" applyBorder="1" applyAlignment="1">
      <alignment vertical="center" wrapText="1"/>
    </xf>
    <xf numFmtId="0" fontId="25" fillId="5" borderId="57" xfId="0" applyNumberFormat="1" applyFont="1" applyFill="1" applyBorder="1" applyAlignment="1">
      <alignment vertical="center" wrapText="1"/>
    </xf>
    <xf numFmtId="0" fontId="25" fillId="9" borderId="22" xfId="0" applyNumberFormat="1" applyFont="1" applyFill="1" applyBorder="1" applyAlignment="1">
      <alignment vertical="center" wrapText="1"/>
    </xf>
    <xf numFmtId="0" fontId="25" fillId="8" borderId="36" xfId="0" applyNumberFormat="1" applyFont="1" applyFill="1" applyBorder="1" applyAlignment="1">
      <alignment vertical="center" wrapText="1"/>
    </xf>
    <xf numFmtId="0" fontId="25" fillId="8" borderId="58" xfId="0" applyNumberFormat="1" applyFont="1" applyFill="1" applyBorder="1" applyAlignment="1">
      <alignment vertical="center" wrapText="1"/>
    </xf>
    <xf numFmtId="0" fontId="28" fillId="8" borderId="58" xfId="0" applyNumberFormat="1" applyFont="1" applyFill="1" applyBorder="1" applyAlignment="1">
      <alignment vertical="center" wrapText="1"/>
    </xf>
    <xf numFmtId="0" fontId="28" fillId="8" borderId="16" xfId="0" applyNumberFormat="1" applyFont="1" applyFill="1" applyBorder="1" applyAlignment="1">
      <alignment vertical="center" wrapText="1"/>
    </xf>
    <xf numFmtId="0" fontId="25" fillId="0" borderId="72" xfId="0" applyNumberFormat="1" applyFont="1" applyBorder="1" applyAlignment="1">
      <alignment vertical="center" wrapText="1"/>
    </xf>
    <xf numFmtId="0" fontId="25" fillId="0" borderId="79" xfId="0" applyNumberFormat="1" applyFont="1" applyBorder="1" applyAlignment="1">
      <alignment vertical="center" wrapText="1"/>
    </xf>
    <xf numFmtId="0" fontId="25" fillId="0" borderId="74" xfId="0" applyNumberFormat="1" applyFont="1" applyBorder="1" applyAlignment="1">
      <alignment vertical="center" wrapText="1"/>
    </xf>
    <xf numFmtId="0" fontId="25" fillId="0" borderId="30" xfId="0" applyNumberFormat="1" applyFont="1" applyBorder="1" applyAlignment="1">
      <alignment vertical="center" wrapText="1"/>
    </xf>
    <xf numFmtId="0" fontId="25" fillId="0" borderId="31" xfId="0" applyNumberFormat="1" applyFont="1" applyBorder="1" applyAlignment="1">
      <alignment vertical="center" wrapText="1"/>
    </xf>
    <xf numFmtId="0" fontId="25" fillId="5" borderId="9" xfId="0" applyNumberFormat="1" applyFont="1" applyFill="1" applyBorder="1" applyAlignment="1">
      <alignment vertical="center" wrapText="1"/>
    </xf>
    <xf numFmtId="0" fontId="30" fillId="0" borderId="18" xfId="0" applyNumberFormat="1" applyFont="1" applyBorder="1" applyAlignment="1">
      <alignment vertical="center" wrapText="1"/>
    </xf>
    <xf numFmtId="0" fontId="25" fillId="5" borderId="32" xfId="0" applyNumberFormat="1" applyFont="1" applyFill="1" applyBorder="1" applyAlignment="1">
      <alignment vertical="center" wrapText="1"/>
    </xf>
    <xf numFmtId="0" fontId="25" fillId="5" borderId="33" xfId="0" applyNumberFormat="1" applyFont="1" applyFill="1" applyBorder="1" applyAlignment="1">
      <alignment vertical="center" wrapText="1"/>
    </xf>
    <xf numFmtId="0" fontId="25" fillId="0" borderId="37" xfId="0" applyNumberFormat="1" applyFont="1" applyBorder="1" applyAlignment="1">
      <alignment vertical="center" wrapText="1"/>
    </xf>
    <xf numFmtId="0" fontId="25" fillId="0" borderId="33" xfId="0" applyNumberFormat="1" applyFont="1" applyBorder="1" applyAlignment="1">
      <alignment vertical="center" wrapText="1"/>
    </xf>
    <xf numFmtId="0" fontId="25" fillId="5" borderId="17" xfId="0" applyNumberFormat="1" applyFont="1" applyFill="1" applyBorder="1" applyAlignment="1">
      <alignment vertical="center" wrapText="1"/>
    </xf>
    <xf numFmtId="0" fontId="25" fillId="5" borderId="22" xfId="0" applyNumberFormat="1" applyFont="1" applyFill="1" applyBorder="1" applyAlignment="1">
      <alignment vertical="center" wrapText="1"/>
    </xf>
    <xf numFmtId="0" fontId="28" fillId="0" borderId="18" xfId="0" applyNumberFormat="1" applyFont="1" applyBorder="1" applyAlignment="1">
      <alignment vertical="center" wrapText="1"/>
    </xf>
    <xf numFmtId="0" fontId="25" fillId="5" borderId="19" xfId="0" applyNumberFormat="1" applyFont="1" applyFill="1" applyBorder="1" applyAlignment="1">
      <alignment vertical="center" wrapText="1"/>
    </xf>
    <xf numFmtId="0" fontId="25" fillId="7" borderId="36" xfId="0" applyNumberFormat="1" applyFont="1" applyFill="1" applyBorder="1" applyAlignment="1">
      <alignment vertical="center" wrapText="1"/>
    </xf>
    <xf numFmtId="0" fontId="25" fillId="7" borderId="58" xfId="0" applyNumberFormat="1" applyFont="1" applyFill="1" applyBorder="1" applyAlignment="1">
      <alignment vertical="center" wrapText="1"/>
    </xf>
    <xf numFmtId="0" fontId="25" fillId="7" borderId="16" xfId="0" applyNumberFormat="1" applyFont="1" applyFill="1" applyBorder="1" applyAlignment="1">
      <alignment vertical="center" wrapText="1"/>
    </xf>
    <xf numFmtId="0" fontId="28" fillId="0" borderId="22" xfId="0" applyNumberFormat="1" applyFont="1" applyBorder="1" applyAlignment="1">
      <alignment vertical="center" wrapText="1"/>
    </xf>
    <xf numFmtId="0" fontId="25" fillId="5" borderId="23" xfId="0" applyNumberFormat="1" applyFont="1" applyFill="1" applyBorder="1" applyAlignment="1">
      <alignment vertical="center" wrapText="1"/>
    </xf>
    <xf numFmtId="0" fontId="25" fillId="9" borderId="59" xfId="0" applyNumberFormat="1" applyFont="1" applyFill="1" applyBorder="1" applyAlignment="1">
      <alignment vertical="center" wrapText="1"/>
    </xf>
    <xf numFmtId="0" fontId="25" fillId="9" borderId="44" xfId="0" applyNumberFormat="1" applyFont="1" applyFill="1" applyBorder="1" applyAlignment="1">
      <alignment vertical="center" wrapText="1"/>
    </xf>
    <xf numFmtId="0" fontId="25" fillId="9" borderId="25" xfId="0" applyNumberFormat="1" applyFont="1" applyFill="1" applyBorder="1" applyAlignment="1">
      <alignment vertical="center" wrapText="1"/>
    </xf>
    <xf numFmtId="0" fontId="25" fillId="8" borderId="9" xfId="0" applyNumberFormat="1" applyFont="1" applyFill="1" applyBorder="1" applyAlignment="1">
      <alignment vertical="center" wrapText="1"/>
    </xf>
    <xf numFmtId="0" fontId="25" fillId="8" borderId="35" xfId="0" applyNumberFormat="1" applyFont="1" applyFill="1" applyBorder="1" applyAlignment="1">
      <alignment vertical="center" wrapText="1"/>
    </xf>
    <xf numFmtId="0" fontId="25" fillId="8" borderId="16" xfId="0" applyNumberFormat="1" applyFont="1" applyFill="1" applyBorder="1" applyAlignment="1">
      <alignment vertical="center" wrapText="1"/>
    </xf>
    <xf numFmtId="0" fontId="25" fillId="0" borderId="37" xfId="0" applyNumberFormat="1" applyFont="1" applyFill="1" applyBorder="1" applyAlignment="1">
      <alignment vertical="center" wrapText="1"/>
    </xf>
    <xf numFmtId="0" fontId="25" fillId="0" borderId="33" xfId="0" applyNumberFormat="1" applyFont="1" applyFill="1" applyBorder="1" applyAlignment="1">
      <alignment vertical="center" wrapText="1"/>
    </xf>
    <xf numFmtId="0" fontId="25" fillId="0" borderId="22" xfId="0" applyNumberFormat="1" applyFont="1" applyBorder="1" applyAlignment="1">
      <alignment vertical="center" wrapText="1"/>
    </xf>
    <xf numFmtId="0" fontId="25" fillId="5" borderId="11" xfId="0" applyNumberFormat="1" applyFont="1" applyFill="1" applyBorder="1" applyAlignment="1">
      <alignment vertical="center" wrapText="1"/>
    </xf>
    <xf numFmtId="0" fontId="25" fillId="5" borderId="30" xfId="0" applyNumberFormat="1" applyFont="1" applyFill="1" applyBorder="1" applyAlignment="1">
      <alignment vertical="center" wrapText="1"/>
    </xf>
    <xf numFmtId="0" fontId="25" fillId="0" borderId="55" xfId="0" applyNumberFormat="1" applyFont="1" applyBorder="1" applyAlignment="1">
      <alignment vertical="center" wrapText="1"/>
    </xf>
    <xf numFmtId="0" fontId="25" fillId="5" borderId="36" xfId="0" applyNumberFormat="1" applyFont="1" applyFill="1" applyBorder="1" applyAlignment="1">
      <alignment vertical="center" wrapText="1"/>
    </xf>
    <xf numFmtId="0" fontId="25" fillId="5" borderId="58" xfId="0" applyNumberFormat="1" applyFont="1" applyFill="1" applyBorder="1" applyAlignment="1">
      <alignment vertical="center" wrapText="1"/>
    </xf>
    <xf numFmtId="0" fontId="25" fillId="9" borderId="58" xfId="0" applyNumberFormat="1" applyFont="1" applyFill="1" applyBorder="1" applyAlignment="1">
      <alignment vertical="center" wrapText="1"/>
    </xf>
    <xf numFmtId="0" fontId="25" fillId="0" borderId="60" xfId="0" applyNumberFormat="1" applyFont="1" applyFill="1" applyBorder="1" applyAlignment="1">
      <alignment vertical="center" wrapText="1"/>
    </xf>
    <xf numFmtId="0" fontId="25" fillId="0" borderId="61" xfId="0" applyNumberFormat="1" applyFont="1" applyFill="1" applyBorder="1" applyAlignment="1">
      <alignment vertical="center" wrapText="1"/>
    </xf>
    <xf numFmtId="0" fontId="25" fillId="0" borderId="29" xfId="0" applyNumberFormat="1" applyFont="1" applyFill="1" applyBorder="1" applyAlignment="1">
      <alignment vertical="center" wrapText="1"/>
    </xf>
    <xf numFmtId="0" fontId="25" fillId="0" borderId="50" xfId="0" applyNumberFormat="1" applyFont="1" applyFill="1" applyBorder="1" applyAlignment="1">
      <alignment vertical="center" wrapText="1"/>
    </xf>
    <xf numFmtId="0" fontId="25" fillId="0" borderId="51" xfId="0" applyNumberFormat="1" applyFont="1" applyFill="1" applyBorder="1" applyAlignment="1">
      <alignment vertical="center" wrapText="1"/>
    </xf>
    <xf numFmtId="0" fontId="25" fillId="0" borderId="52" xfId="0" applyNumberFormat="1" applyFont="1" applyFill="1" applyBorder="1" applyAlignment="1">
      <alignment vertical="center" wrapText="1"/>
    </xf>
    <xf numFmtId="0" fontId="25" fillId="5" borderId="62" xfId="0" applyNumberFormat="1" applyFont="1" applyFill="1" applyBorder="1" applyAlignment="1">
      <alignment vertical="center" wrapText="1"/>
    </xf>
    <xf numFmtId="0" fontId="25" fillId="0" borderId="53" xfId="0" applyNumberFormat="1" applyFont="1" applyFill="1" applyBorder="1" applyAlignment="1">
      <alignment vertical="center" wrapText="1"/>
    </xf>
    <xf numFmtId="0" fontId="25" fillId="0" borderId="63" xfId="0" applyNumberFormat="1" applyFont="1" applyFill="1" applyBorder="1" applyAlignment="1">
      <alignment vertical="center" wrapText="1"/>
    </xf>
    <xf numFmtId="0" fontId="25" fillId="0" borderId="64" xfId="0" applyNumberFormat="1" applyFont="1" applyFill="1" applyBorder="1" applyAlignment="1">
      <alignment vertical="center" wrapText="1"/>
    </xf>
    <xf numFmtId="0" fontId="25" fillId="9" borderId="18" xfId="0" applyNumberFormat="1" applyFont="1" applyFill="1" applyBorder="1" applyAlignment="1">
      <alignment vertical="center" wrapText="1"/>
    </xf>
    <xf numFmtId="0" fontId="25" fillId="9" borderId="37" xfId="0" applyNumberFormat="1" applyFont="1" applyFill="1" applyBorder="1" applyAlignment="1">
      <alignment vertical="center" wrapText="1"/>
    </xf>
    <xf numFmtId="0" fontId="25" fillId="9" borderId="33" xfId="0" applyNumberFormat="1" applyFont="1" applyFill="1" applyBorder="1" applyAlignment="1">
      <alignment vertical="center" wrapText="1"/>
    </xf>
    <xf numFmtId="0" fontId="25" fillId="9" borderId="60" xfId="0" applyNumberFormat="1" applyFont="1" applyFill="1" applyBorder="1" applyAlignment="1">
      <alignment vertical="center" wrapText="1"/>
    </xf>
    <xf numFmtId="0" fontId="25" fillId="9" borderId="65" xfId="0" applyNumberFormat="1" applyFont="1" applyFill="1" applyBorder="1" applyAlignment="1">
      <alignment vertical="center" wrapText="1"/>
    </xf>
    <xf numFmtId="0" fontId="28" fillId="5" borderId="18" xfId="0" applyNumberFormat="1" applyFont="1" applyFill="1" applyBorder="1" applyAlignment="1">
      <alignment vertical="center" wrapText="1"/>
    </xf>
    <xf numFmtId="0" fontId="25" fillId="0" borderId="58" xfId="0" applyNumberFormat="1" applyFont="1" applyBorder="1" applyAlignment="1">
      <alignment vertical="center" wrapText="1"/>
    </xf>
    <xf numFmtId="0" fontId="25" fillId="0" borderId="16" xfId="0" applyNumberFormat="1" applyFont="1" applyBorder="1" applyAlignment="1">
      <alignment vertical="center" wrapText="1"/>
    </xf>
    <xf numFmtId="0" fontId="25" fillId="9" borderId="55" xfId="0" applyNumberFormat="1" applyFont="1" applyFill="1" applyBorder="1" applyAlignment="1">
      <alignment vertical="center" wrapText="1"/>
    </xf>
    <xf numFmtId="0" fontId="25" fillId="9" borderId="19" xfId="0" applyNumberFormat="1" applyFont="1" applyFill="1" applyBorder="1" applyAlignment="1">
      <alignment vertical="center" wrapText="1"/>
    </xf>
    <xf numFmtId="0" fontId="25" fillId="9" borderId="28" xfId="0" applyNumberFormat="1" applyFont="1" applyFill="1" applyBorder="1" applyAlignment="1">
      <alignment vertical="center" wrapText="1"/>
    </xf>
    <xf numFmtId="0" fontId="25" fillId="5" borderId="66" xfId="0" applyNumberFormat="1" applyFont="1" applyFill="1" applyBorder="1" applyAlignment="1">
      <alignment vertical="center" wrapText="1"/>
    </xf>
    <xf numFmtId="0" fontId="25" fillId="5" borderId="65" xfId="0" applyNumberFormat="1" applyFont="1" applyFill="1" applyBorder="1" applyAlignment="1">
      <alignment vertical="center" wrapText="1"/>
    </xf>
    <xf numFmtId="0" fontId="25" fillId="5" borderId="67" xfId="0" applyNumberFormat="1" applyFont="1" applyFill="1" applyBorder="1" applyAlignment="1">
      <alignment vertical="center" wrapText="1"/>
    </xf>
    <xf numFmtId="0" fontId="25" fillId="5" borderId="68" xfId="0" applyNumberFormat="1" applyFont="1" applyFill="1" applyBorder="1" applyAlignment="1">
      <alignment vertical="center" wrapText="1"/>
    </xf>
    <xf numFmtId="0" fontId="25" fillId="0" borderId="60" xfId="0" applyNumberFormat="1" applyFont="1" applyBorder="1" applyAlignment="1">
      <alignment vertical="center" wrapText="1"/>
    </xf>
    <xf numFmtId="0" fontId="25" fillId="0" borderId="61" xfId="0" applyNumberFormat="1" applyFont="1" applyBorder="1" applyAlignment="1">
      <alignment vertical="center" wrapText="1"/>
    </xf>
    <xf numFmtId="0" fontId="25" fillId="0" borderId="29" xfId="0" applyNumberFormat="1" applyFont="1" applyBorder="1" applyAlignment="1">
      <alignment vertical="center" wrapText="1"/>
    </xf>
    <xf numFmtId="0" fontId="25" fillId="0" borderId="53" xfId="0" applyNumberFormat="1" applyFont="1" applyBorder="1" applyAlignment="1">
      <alignment vertical="center" wrapText="1"/>
    </xf>
    <xf numFmtId="0" fontId="25" fillId="0" borderId="63" xfId="0" applyNumberFormat="1" applyFont="1" applyBorder="1" applyAlignment="1">
      <alignment vertical="center" wrapText="1"/>
    </xf>
    <xf numFmtId="0" fontId="25" fillId="0" borderId="64" xfId="0" applyNumberFormat="1" applyFont="1" applyBorder="1" applyAlignment="1">
      <alignment vertical="center" wrapText="1"/>
    </xf>
    <xf numFmtId="0" fontId="25" fillId="8" borderId="69" xfId="0" applyNumberFormat="1" applyFont="1" applyFill="1" applyBorder="1" applyAlignment="1">
      <alignment vertical="center" wrapText="1"/>
    </xf>
    <xf numFmtId="0" fontId="25" fillId="8" borderId="70" xfId="0" applyNumberFormat="1" applyFont="1" applyFill="1" applyBorder="1" applyAlignment="1">
      <alignment vertical="center" wrapText="1"/>
    </xf>
    <xf numFmtId="0" fontId="25" fillId="8" borderId="71" xfId="0" applyNumberFormat="1" applyFont="1" applyFill="1" applyBorder="1" applyAlignment="1">
      <alignment vertical="center" wrapText="1"/>
    </xf>
    <xf numFmtId="0" fontId="25" fillId="5" borderId="61" xfId="0" applyNumberFormat="1" applyFont="1" applyFill="1" applyBorder="1" applyAlignment="1">
      <alignment vertical="center" wrapText="1"/>
    </xf>
    <xf numFmtId="0" fontId="25" fillId="0" borderId="65" xfId="0" applyNumberFormat="1" applyFont="1" applyFill="1" applyBorder="1" applyAlignment="1">
      <alignment vertical="center" wrapText="1"/>
    </xf>
    <xf numFmtId="0" fontId="28" fillId="0" borderId="58" xfId="0" applyNumberFormat="1" applyFont="1" applyBorder="1" applyAlignment="1">
      <alignment vertical="center" wrapText="1"/>
    </xf>
    <xf numFmtId="0" fontId="25" fillId="0" borderId="13" xfId="0" applyNumberFormat="1" applyFont="1" applyBorder="1" applyAlignment="1">
      <alignment vertical="center" wrapText="1"/>
    </xf>
    <xf numFmtId="0" fontId="25" fillId="0" borderId="54" xfId="0" applyNumberFormat="1" applyFont="1" applyBorder="1" applyAlignment="1">
      <alignment vertical="center" wrapText="1"/>
    </xf>
    <xf numFmtId="0" fontId="25" fillId="5" borderId="75" xfId="0" applyNumberFormat="1" applyFont="1" applyFill="1" applyBorder="1" applyAlignment="1">
      <alignment vertical="center" wrapText="1"/>
    </xf>
    <xf numFmtId="0" fontId="25" fillId="0" borderId="78" xfId="0" applyNumberFormat="1" applyFont="1" applyBorder="1" applyAlignment="1">
      <alignment vertical="center" wrapText="1"/>
    </xf>
    <xf numFmtId="0" fontId="25" fillId="0" borderId="26" xfId="0" applyNumberFormat="1" applyFont="1" applyBorder="1" applyAlignment="1">
      <alignment vertical="center" wrapText="1"/>
    </xf>
    <xf numFmtId="0" fontId="25" fillId="0" borderId="27" xfId="0" applyNumberFormat="1" applyFont="1" applyBorder="1" applyAlignment="1">
      <alignment vertical="center" wrapText="1"/>
    </xf>
    <xf numFmtId="0" fontId="25" fillId="0" borderId="77" xfId="0" applyNumberFormat="1" applyFont="1" applyBorder="1" applyAlignment="1">
      <alignment vertical="center" wrapText="1"/>
    </xf>
    <xf numFmtId="0" fontId="25" fillId="0" borderId="0" xfId="0" applyNumberFormat="1" applyFont="1" applyBorder="1" applyAlignment="1">
      <alignment vertical="center" wrapText="1"/>
    </xf>
    <xf numFmtId="0" fontId="25" fillId="0" borderId="20" xfId="0" applyNumberFormat="1" applyFont="1" applyBorder="1" applyAlignment="1">
      <alignment vertical="center" wrapText="1"/>
    </xf>
    <xf numFmtId="0" fontId="31" fillId="0" borderId="0" xfId="0" applyNumberFormat="1" applyFont="1" applyAlignment="1">
      <alignment vertical="center" wrapText="1"/>
    </xf>
    <xf numFmtId="0" fontId="25" fillId="5" borderId="77" xfId="0" applyNumberFormat="1" applyFont="1" applyFill="1" applyBorder="1" applyAlignment="1">
      <alignment vertical="center" wrapText="1"/>
    </xf>
    <xf numFmtId="0" fontId="25" fillId="5" borderId="20" xfId="0" applyNumberFormat="1" applyFont="1" applyFill="1" applyBorder="1" applyAlignment="1">
      <alignment vertical="center" wrapText="1"/>
    </xf>
    <xf numFmtId="0" fontId="28" fillId="0" borderId="35" xfId="0" applyNumberFormat="1" applyFont="1" applyBorder="1" applyAlignment="1">
      <alignment vertical="center" wrapText="1"/>
    </xf>
    <xf numFmtId="0" fontId="28" fillId="0" borderId="23" xfId="0" applyNumberFormat="1" applyFont="1" applyBorder="1" applyAlignment="1">
      <alignment vertical="center" wrapText="1"/>
    </xf>
    <xf numFmtId="0" fontId="28" fillId="0" borderId="37" xfId="0" applyNumberFormat="1" applyFont="1" applyFill="1" applyBorder="1" applyAlignment="1">
      <alignment vertical="center" wrapText="1"/>
    </xf>
    <xf numFmtId="0" fontId="28" fillId="0" borderId="28" xfId="0" applyNumberFormat="1" applyFont="1" applyFill="1" applyBorder="1" applyAlignment="1">
      <alignment vertical="center" wrapText="1"/>
    </xf>
    <xf numFmtId="0" fontId="25" fillId="0" borderId="72" xfId="0" applyNumberFormat="1" applyFont="1" applyFill="1" applyBorder="1" applyAlignment="1">
      <alignment vertical="center" wrapText="1"/>
    </xf>
    <xf numFmtId="0" fontId="25" fillId="0" borderId="73" xfId="0" applyNumberFormat="1" applyFont="1" applyFill="1" applyBorder="1" applyAlignment="1">
      <alignment vertical="center" wrapText="1"/>
    </xf>
    <xf numFmtId="0" fontId="28" fillId="0" borderId="72" xfId="0" applyNumberFormat="1" applyFont="1" applyFill="1" applyBorder="1" applyAlignment="1">
      <alignment vertical="center" wrapText="1"/>
    </xf>
    <xf numFmtId="0" fontId="28" fillId="0" borderId="74" xfId="0" applyNumberFormat="1" applyFont="1" applyFill="1" applyBorder="1" applyAlignment="1">
      <alignment vertical="center" wrapText="1"/>
    </xf>
    <xf numFmtId="0" fontId="7" fillId="2" borderId="40" xfId="13" applyFont="1" applyFill="1" applyBorder="1" applyAlignment="1">
      <alignment horizontal="center" vertical="center"/>
    </xf>
    <xf numFmtId="0" fontId="6" fillId="3" borderId="4" xfId="13" applyFont="1" applyFill="1" applyBorder="1" applyAlignment="1">
      <alignment horizontal="center" vertical="center"/>
    </xf>
    <xf numFmtId="0" fontId="6" fillId="3" borderId="2" xfId="13" applyFont="1" applyFill="1" applyBorder="1" applyAlignment="1">
      <alignment horizontal="center" vertical="center"/>
    </xf>
    <xf numFmtId="0" fontId="4" fillId="3" borderId="41" xfId="13" applyFont="1" applyFill="1" applyBorder="1" applyAlignment="1">
      <alignment horizontal="center" vertical="center"/>
    </xf>
    <xf numFmtId="0" fontId="4" fillId="3" borderId="5" xfId="13" applyFont="1" applyFill="1" applyBorder="1" applyAlignment="1">
      <alignment horizontal="center" vertical="center"/>
    </xf>
    <xf numFmtId="0" fontId="4" fillId="3" borderId="42" xfId="13" applyFont="1" applyFill="1" applyBorder="1" applyAlignment="1">
      <alignment horizontal="center" vertical="center"/>
    </xf>
    <xf numFmtId="14" fontId="4" fillId="3" borderId="3" xfId="13" applyNumberFormat="1" applyFont="1" applyFill="1" applyBorder="1" applyAlignment="1">
      <alignment horizontal="center" vertical="center"/>
    </xf>
    <xf numFmtId="0" fontId="4" fillId="3" borderId="3" xfId="13" applyFont="1" applyFill="1" applyBorder="1" applyAlignment="1">
      <alignment horizontal="center" vertical="center"/>
    </xf>
    <xf numFmtId="0" fontId="3" fillId="3" borderId="1" xfId="13" applyFont="1" applyFill="1" applyBorder="1" applyAlignment="1">
      <alignment horizontal="center" vertical="center"/>
    </xf>
    <xf numFmtId="164" fontId="4" fillId="3" borderId="7" xfId="13" applyNumberFormat="1" applyFont="1" applyFill="1" applyBorder="1" applyAlignment="1">
      <alignment horizontal="center"/>
    </xf>
    <xf numFmtId="0" fontId="2" fillId="3" borderId="0" xfId="13" applyFont="1" applyFill="1" applyBorder="1" applyAlignment="1">
      <alignment horizontal="center" vertical="center"/>
    </xf>
    <xf numFmtId="0" fontId="5" fillId="2" borderId="38" xfId="13" applyFont="1" applyFill="1" applyBorder="1" applyAlignment="1">
      <alignment horizontal="center" vertical="center"/>
    </xf>
    <xf numFmtId="0" fontId="6" fillId="3" borderId="39" xfId="13" applyFont="1" applyFill="1" applyBorder="1" applyAlignment="1">
      <alignment horizontal="center" vertical="center"/>
    </xf>
    <xf numFmtId="0" fontId="4" fillId="3" borderId="4" xfId="13" applyFont="1" applyFill="1" applyBorder="1" applyAlignment="1">
      <alignment horizontal="left" vertical="center"/>
    </xf>
    <xf numFmtId="0" fontId="6" fillId="3" borderId="39" xfId="13" applyFont="1" applyFill="1" applyBorder="1" applyAlignment="1">
      <alignment horizontal="left" vertical="center" indent="1"/>
    </xf>
    <xf numFmtId="0" fontId="1" fillId="3" borderId="0" xfId="13" applyFill="1" applyBorder="1" applyAlignment="1">
      <alignment horizontal="center" vertical="center"/>
    </xf>
    <xf numFmtId="0" fontId="6" fillId="3" borderId="43" xfId="13" applyFont="1" applyFill="1" applyBorder="1" applyAlignment="1">
      <alignment horizontal="left" vertical="center"/>
    </xf>
    <xf numFmtId="0" fontId="6" fillId="3" borderId="6" xfId="13" applyFont="1" applyFill="1" applyBorder="1" applyAlignment="1">
      <alignment horizontal="left" vertical="center"/>
    </xf>
    <xf numFmtId="0" fontId="4" fillId="3" borderId="3" xfId="13" applyFont="1" applyFill="1" applyBorder="1" applyAlignment="1">
      <alignment horizontal="left" vertical="center"/>
    </xf>
    <xf numFmtId="0" fontId="6" fillId="3" borderId="43" xfId="13" applyFont="1" applyFill="1" applyBorder="1" applyAlignment="1">
      <alignment horizontal="center" vertical="center"/>
    </xf>
    <xf numFmtId="0" fontId="6" fillId="3" borderId="0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/>
    </xf>
    <xf numFmtId="0" fontId="2" fillId="3" borderId="1" xfId="13" applyFont="1" applyFill="1" applyBorder="1" applyAlignment="1">
      <alignment horizontal="center" vertical="center"/>
    </xf>
    <xf numFmtId="0" fontId="1" fillId="3" borderId="2" xfId="13" applyFill="1" applyBorder="1" applyAlignment="1">
      <alignment horizontal="center" vertical="center"/>
    </xf>
    <xf numFmtId="0" fontId="6" fillId="3" borderId="0" xfId="13" applyFont="1" applyFill="1" applyBorder="1" applyAlignment="1">
      <alignment horizontal="left" vertical="center"/>
    </xf>
    <xf numFmtId="0" fontId="6" fillId="3" borderId="8" xfId="13" applyFont="1" applyFill="1" applyBorder="1" applyAlignment="1">
      <alignment horizontal="left" vertical="center"/>
    </xf>
    <xf numFmtId="0" fontId="2" fillId="3" borderId="8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vertical="center"/>
    </xf>
    <xf numFmtId="0" fontId="9" fillId="3" borderId="7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 wrapText="1"/>
    </xf>
    <xf numFmtId="0" fontId="6" fillId="3" borderId="8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left" vertical="center"/>
    </xf>
    <xf numFmtId="0" fontId="4" fillId="3" borderId="5" xfId="13" applyFont="1" applyFill="1" applyBorder="1" applyAlignment="1">
      <alignment horizontal="left" vertical="center"/>
    </xf>
    <xf numFmtId="0" fontId="4" fillId="3" borderId="3" xfId="13" applyFont="1" applyFill="1" applyBorder="1" applyAlignment="1">
      <alignment horizontal="left" vertical="center" wrapText="1"/>
    </xf>
    <xf numFmtId="0" fontId="10" fillId="3" borderId="7" xfId="13" applyFont="1" applyFill="1" applyBorder="1" applyAlignment="1">
      <alignment horizontal="center" vertical="center"/>
    </xf>
    <xf numFmtId="0" fontId="6" fillId="3" borderId="5" xfId="13" applyFont="1" applyFill="1" applyBorder="1" applyAlignment="1">
      <alignment horizontal="center" vertical="center"/>
    </xf>
    <xf numFmtId="164" fontId="4" fillId="3" borderId="5" xfId="13" applyNumberFormat="1" applyFont="1" applyFill="1" applyBorder="1" applyAlignment="1">
      <alignment horizontal="center" vertical="center"/>
    </xf>
  </cellXfs>
  <cellStyles count="81">
    <cellStyle name="Comma 2 2" xfId="1"/>
    <cellStyle name="Comma 2 3" xfId="2"/>
    <cellStyle name="Comma 3 10" xfId="3"/>
    <cellStyle name="Comma 3 11" xfId="4"/>
    <cellStyle name="Comma 3 2" xfId="5"/>
    <cellStyle name="Comma 3 3" xfId="6"/>
    <cellStyle name="Comma 3 4" xfId="7"/>
    <cellStyle name="Comma 3 5" xfId="8"/>
    <cellStyle name="Comma 3 6" xfId="9"/>
    <cellStyle name="Comma 3 7" xfId="10"/>
    <cellStyle name="Comma 3 8" xfId="11"/>
    <cellStyle name="Comma 3 9" xfId="12"/>
    <cellStyle name="Excel Built-in Normal" xfId="13"/>
    <cellStyle name="F2" xfId="14"/>
    <cellStyle name="F3" xfId="15"/>
    <cellStyle name="F4" xfId="16"/>
    <cellStyle name="F5" xfId="17"/>
    <cellStyle name="F6" xfId="18"/>
    <cellStyle name="F7" xfId="19"/>
    <cellStyle name="F8" xfId="20"/>
    <cellStyle name="Grey" xfId="21"/>
    <cellStyle name="Input [yellow]" xfId="22"/>
    <cellStyle name="Normal" xfId="0" builtinId="0"/>
    <cellStyle name="Normal - Style1" xfId="23"/>
    <cellStyle name="Normal 10" xfId="24"/>
    <cellStyle name="Normal 10 2" xfId="25"/>
    <cellStyle name="Normal 10 3" xfId="26"/>
    <cellStyle name="Normal 11" xfId="27"/>
    <cellStyle name="Normal 2" xfId="28"/>
    <cellStyle name="Normal 2 10" xfId="29"/>
    <cellStyle name="Normal 2 11" xfId="30"/>
    <cellStyle name="Normal 2 2" xfId="31"/>
    <cellStyle name="Normal 2 3" xfId="32"/>
    <cellStyle name="Normal 2 3 2" xfId="33"/>
    <cellStyle name="Normal 2 4" xfId="34"/>
    <cellStyle name="Normal 2 5" xfId="35"/>
    <cellStyle name="Normal 2 6" xfId="36"/>
    <cellStyle name="Normal 2 7" xfId="37"/>
    <cellStyle name="Normal 2 8" xfId="38"/>
    <cellStyle name="Normal 2 9" xfId="39"/>
    <cellStyle name="Normal 3 2" xfId="40"/>
    <cellStyle name="Normal 3 3" xfId="41"/>
    <cellStyle name="Normal 3 4" xfId="42"/>
    <cellStyle name="Normal 3 4 2" xfId="43"/>
    <cellStyle name="Normal 3 5" xfId="44"/>
    <cellStyle name="Normal 3 6" xfId="45"/>
    <cellStyle name="Normal 3 7" xfId="46"/>
    <cellStyle name="Normal 4" xfId="47"/>
    <cellStyle name="Normal 4 2" xfId="48"/>
    <cellStyle name="Normal 4 2 2" xfId="49"/>
    <cellStyle name="Normal 4 3" xfId="50"/>
    <cellStyle name="Normal 4 4" xfId="51"/>
    <cellStyle name="Normal 5 2" xfId="52"/>
    <cellStyle name="Normal 5 3" xfId="53"/>
    <cellStyle name="Normal 5 4" xfId="54"/>
    <cellStyle name="Normal 5 5" xfId="55"/>
    <cellStyle name="Normal 5 5 2" xfId="56"/>
    <cellStyle name="Normal 5 5 3" xfId="57"/>
    <cellStyle name="Normal 5 5 4" xfId="58"/>
    <cellStyle name="Normal 5 6" xfId="59"/>
    <cellStyle name="Normal 5 7" xfId="60"/>
    <cellStyle name="Normal 6 2" xfId="61"/>
    <cellStyle name="Normal 6 3" xfId="62"/>
    <cellStyle name="Normal 6 4" xfId="63"/>
    <cellStyle name="Normal 7" xfId="64"/>
    <cellStyle name="Normal 7 2" xfId="65"/>
    <cellStyle name="Normal 7 3" xfId="66"/>
    <cellStyle name="Normal 7 4" xfId="67"/>
    <cellStyle name="Normal 7 5" xfId="68"/>
    <cellStyle name="Normal 8 2" xfId="69"/>
    <cellStyle name="Normal 8 3" xfId="70"/>
    <cellStyle name="Normal 8 4" xfId="71"/>
    <cellStyle name="Normal 9" xfId="72"/>
    <cellStyle name="Normal 9 2" xfId="73"/>
    <cellStyle name="Normal 9 3" xfId="74"/>
    <cellStyle name="Normal 9 4" xfId="75"/>
    <cellStyle name="Percent [2]" xfId="76"/>
    <cellStyle name="Tusental (0)_pldt" xfId="77"/>
    <cellStyle name="Tusental_pldt" xfId="78"/>
    <cellStyle name="Valuta (0)_pldt" xfId="79"/>
    <cellStyle name="Valuta_pldt" xfId="80"/>
  </cellStyles>
  <dxfs count="1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</xdr:colOff>
      <xdr:row>0</xdr:row>
      <xdr:rowOff>9525</xdr:rowOff>
    </xdr:from>
    <xdr:to>
      <xdr:col>6</xdr:col>
      <xdr:colOff>95250</xdr:colOff>
      <xdr:row>2</xdr:row>
      <xdr:rowOff>57150</xdr:rowOff>
    </xdr:to>
    <xdr:pic>
      <xdr:nvPicPr>
        <xdr:cNvPr id="1225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525"/>
          <a:ext cx="233362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314325</xdr:colOff>
      <xdr:row>90</xdr:row>
      <xdr:rowOff>19050</xdr:rowOff>
    </xdr:from>
    <xdr:to>
      <xdr:col>20</xdr:col>
      <xdr:colOff>228600</xdr:colOff>
      <xdr:row>92</xdr:row>
      <xdr:rowOff>28575</xdr:rowOff>
    </xdr:to>
    <xdr:pic>
      <xdr:nvPicPr>
        <xdr:cNvPr id="1226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93" r="1456" b="3093"/>
        <a:stretch>
          <a:fillRect/>
        </a:stretch>
      </xdr:blipFill>
      <xdr:spPr bwMode="auto">
        <a:xfrm>
          <a:off x="6448425" y="13249275"/>
          <a:ext cx="6953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0"/>
  <sheetViews>
    <sheetView view="pageBreakPreview" zoomScale="115" zoomScaleNormal="100" zoomScaleSheetLayoutView="115" workbookViewId="0">
      <selection sqref="A1:F1"/>
    </sheetView>
  </sheetViews>
  <sheetFormatPr defaultColWidth="9.140625" defaultRowHeight="11.25" x14ac:dyDescent="0.2"/>
  <cols>
    <col min="1" max="1" width="13.42578125" style="94" customWidth="1"/>
    <col min="2" max="3" width="8.85546875" style="94" customWidth="1"/>
    <col min="4" max="4" width="10.7109375" style="94" customWidth="1"/>
    <col min="5" max="5" width="9.85546875" style="94" customWidth="1"/>
    <col min="6" max="6" width="8.85546875" style="94" customWidth="1"/>
    <col min="7" max="26" width="9.140625" style="47"/>
    <col min="27" max="16384" width="9.140625" style="48"/>
  </cols>
  <sheetData>
    <row r="1" spans="1:6" ht="15" customHeight="1" thickBot="1" x14ac:dyDescent="0.25">
      <c r="A1" s="95" t="s">
        <v>123</v>
      </c>
      <c r="B1" s="96"/>
      <c r="C1" s="96"/>
      <c r="D1" s="96"/>
      <c r="E1" s="96"/>
      <c r="F1" s="97"/>
    </row>
    <row r="2" spans="1:6" ht="15" customHeight="1" thickBot="1" x14ac:dyDescent="0.25">
      <c r="A2" s="98" t="s">
        <v>124</v>
      </c>
      <c r="B2" s="99"/>
      <c r="C2" s="99"/>
      <c r="D2" s="99"/>
      <c r="E2" s="99"/>
      <c r="F2" s="100"/>
    </row>
    <row r="3" spans="1:6" ht="14.45" customHeight="1" thickBot="1" x14ac:dyDescent="0.25">
      <c r="A3" s="49" t="s">
        <v>125</v>
      </c>
      <c r="B3" s="50" t="s">
        <v>126</v>
      </c>
      <c r="C3" s="150" t="s">
        <v>121</v>
      </c>
      <c r="D3" s="152"/>
      <c r="E3" s="212" t="s">
        <v>127</v>
      </c>
      <c r="F3" s="213"/>
    </row>
    <row r="4" spans="1:6" ht="15" customHeight="1" thickBot="1" x14ac:dyDescent="0.25">
      <c r="A4" s="101" t="s">
        <v>128</v>
      </c>
      <c r="B4" s="102"/>
      <c r="C4" s="102"/>
      <c r="D4" s="102"/>
      <c r="E4" s="102"/>
      <c r="F4" s="103"/>
    </row>
    <row r="5" spans="1:6" ht="15" customHeight="1" x14ac:dyDescent="0.2">
      <c r="A5" s="51" t="s">
        <v>129</v>
      </c>
      <c r="B5" s="104" t="s">
        <v>130</v>
      </c>
      <c r="C5" s="104"/>
      <c r="D5" s="104"/>
      <c r="E5" s="104"/>
      <c r="F5" s="105"/>
    </row>
    <row r="6" spans="1:6" ht="15" customHeight="1" x14ac:dyDescent="0.2">
      <c r="A6" s="52" t="s">
        <v>134</v>
      </c>
      <c r="B6" s="104" t="s">
        <v>131</v>
      </c>
      <c r="C6" s="104"/>
      <c r="D6" s="104"/>
      <c r="E6" s="104"/>
      <c r="F6" s="105"/>
    </row>
    <row r="7" spans="1:6" ht="22.5" x14ac:dyDescent="0.2">
      <c r="A7" s="52" t="s">
        <v>135</v>
      </c>
      <c r="B7" s="104" t="s">
        <v>132</v>
      </c>
      <c r="C7" s="104"/>
      <c r="D7" s="104"/>
      <c r="E7" s="104"/>
      <c r="F7" s="105"/>
    </row>
    <row r="8" spans="1:6" ht="23.25" thickBot="1" x14ac:dyDescent="0.25">
      <c r="A8" s="53" t="s">
        <v>136</v>
      </c>
      <c r="B8" s="104" t="s">
        <v>133</v>
      </c>
      <c r="C8" s="104"/>
      <c r="D8" s="104"/>
      <c r="E8" s="104"/>
      <c r="F8" s="105"/>
    </row>
    <row r="9" spans="1:6" ht="12" thickBot="1" x14ac:dyDescent="0.25">
      <c r="A9" s="106" t="s">
        <v>137</v>
      </c>
      <c r="B9" s="107"/>
      <c r="C9" s="107"/>
      <c r="D9" s="107"/>
      <c r="E9" s="107"/>
      <c r="F9" s="108"/>
    </row>
    <row r="10" spans="1:6" ht="22.5" x14ac:dyDescent="0.2">
      <c r="A10" s="54" t="s">
        <v>138</v>
      </c>
      <c r="B10" s="104" t="s">
        <v>140</v>
      </c>
      <c r="C10" s="104"/>
      <c r="D10" s="104"/>
      <c r="E10" s="104"/>
      <c r="F10" s="105"/>
    </row>
    <row r="11" spans="1:6" ht="34.5" thickBot="1" x14ac:dyDescent="0.25">
      <c r="A11" s="54" t="s">
        <v>139</v>
      </c>
      <c r="B11" s="104" t="s">
        <v>141</v>
      </c>
      <c r="C11" s="104"/>
      <c r="D11" s="55" t="s">
        <v>142</v>
      </c>
      <c r="E11" s="109" t="s">
        <v>143</v>
      </c>
      <c r="F11" s="110"/>
    </row>
    <row r="12" spans="1:6" ht="12" thickBot="1" x14ac:dyDescent="0.25">
      <c r="A12" s="111" t="s">
        <v>147</v>
      </c>
      <c r="B12" s="112"/>
      <c r="C12" s="112"/>
      <c r="D12" s="112"/>
      <c r="E12" s="112"/>
      <c r="F12" s="113"/>
    </row>
    <row r="13" spans="1:6" ht="15" customHeight="1" x14ac:dyDescent="0.2">
      <c r="A13" s="49" t="s">
        <v>148</v>
      </c>
      <c r="B13" s="56" t="s">
        <v>151</v>
      </c>
      <c r="C13" s="114" t="s">
        <v>149</v>
      </c>
      <c r="D13" s="114"/>
      <c r="E13" s="114"/>
      <c r="F13" s="57" t="s">
        <v>159</v>
      </c>
    </row>
    <row r="14" spans="1:6" ht="15" customHeight="1" x14ac:dyDescent="0.2">
      <c r="A14" s="115" t="s">
        <v>152</v>
      </c>
      <c r="B14" s="116"/>
      <c r="C14" s="117" t="s">
        <v>153</v>
      </c>
      <c r="D14" s="117"/>
      <c r="E14" s="117"/>
      <c r="F14" s="118"/>
    </row>
    <row r="15" spans="1:6" ht="15" customHeight="1" x14ac:dyDescent="0.2">
      <c r="A15" s="58" t="s">
        <v>154</v>
      </c>
      <c r="B15" s="119" t="s">
        <v>156</v>
      </c>
      <c r="C15" s="119"/>
      <c r="D15" s="59" t="s">
        <v>157</v>
      </c>
      <c r="E15" s="119" t="s">
        <v>158</v>
      </c>
      <c r="F15" s="120"/>
    </row>
    <row r="16" spans="1:6" ht="33.75" x14ac:dyDescent="0.2">
      <c r="A16" s="115" t="s">
        <v>160</v>
      </c>
      <c r="B16" s="121"/>
      <c r="C16" s="122" t="s">
        <v>161</v>
      </c>
      <c r="D16" s="122"/>
      <c r="E16" s="59" t="s">
        <v>155</v>
      </c>
      <c r="F16" s="60" t="s">
        <v>166</v>
      </c>
    </row>
    <row r="17" spans="1:6" ht="33.75" x14ac:dyDescent="0.2">
      <c r="A17" s="115" t="s">
        <v>169</v>
      </c>
      <c r="B17" s="116"/>
      <c r="C17" s="61" t="s">
        <v>170</v>
      </c>
      <c r="D17" s="59" t="s">
        <v>171</v>
      </c>
      <c r="E17" s="61" t="s">
        <v>172</v>
      </c>
      <c r="F17" s="62" t="s">
        <v>173</v>
      </c>
    </row>
    <row r="18" spans="1:6" ht="14.45" customHeight="1" thickBot="1" x14ac:dyDescent="0.25">
      <c r="A18" s="123" t="s">
        <v>174</v>
      </c>
      <c r="B18" s="124"/>
      <c r="C18" s="125" t="s">
        <v>175</v>
      </c>
      <c r="D18" s="125"/>
      <c r="E18" s="63" t="s">
        <v>177</v>
      </c>
      <c r="F18" s="64" t="s">
        <v>178</v>
      </c>
    </row>
    <row r="19" spans="1:6" x14ac:dyDescent="0.2">
      <c r="A19" s="126" t="s">
        <v>179</v>
      </c>
      <c r="B19" s="127"/>
      <c r="C19" s="128"/>
      <c r="D19" s="128"/>
      <c r="E19" s="128"/>
      <c r="F19" s="129"/>
    </row>
    <row r="20" spans="1:6" x14ac:dyDescent="0.2">
      <c r="A20" s="115" t="s">
        <v>180</v>
      </c>
      <c r="B20" s="116"/>
      <c r="C20" s="119" t="s">
        <v>182</v>
      </c>
      <c r="D20" s="119"/>
      <c r="E20" s="119"/>
      <c r="F20" s="120"/>
    </row>
    <row r="21" spans="1:6" ht="27.75" customHeight="1" thickBot="1" x14ac:dyDescent="0.25">
      <c r="A21" s="53" t="s">
        <v>181</v>
      </c>
      <c r="B21" s="130" t="s">
        <v>183</v>
      </c>
      <c r="C21" s="131"/>
      <c r="D21" s="131"/>
      <c r="E21" s="131"/>
      <c r="F21" s="132"/>
    </row>
    <row r="22" spans="1:6" ht="15" customHeight="1" x14ac:dyDescent="0.2">
      <c r="A22" s="126" t="s">
        <v>184</v>
      </c>
      <c r="B22" s="127"/>
      <c r="C22" s="128"/>
      <c r="D22" s="128"/>
      <c r="E22" s="128"/>
      <c r="F22" s="129"/>
    </row>
    <row r="23" spans="1:6" ht="14.45" customHeight="1" x14ac:dyDescent="0.2">
      <c r="A23" s="115" t="s">
        <v>185</v>
      </c>
      <c r="B23" s="116"/>
      <c r="C23" s="119" t="s">
        <v>187</v>
      </c>
      <c r="D23" s="119"/>
      <c r="E23" s="119"/>
      <c r="F23" s="120"/>
    </row>
    <row r="24" spans="1:6" ht="14.45" customHeight="1" thickBot="1" x14ac:dyDescent="0.25">
      <c r="A24" s="53" t="s">
        <v>186</v>
      </c>
      <c r="B24" s="133" t="s">
        <v>188</v>
      </c>
      <c r="C24" s="133"/>
      <c r="D24" s="133"/>
      <c r="E24" s="133"/>
      <c r="F24" s="134"/>
    </row>
    <row r="25" spans="1:6" ht="22.5" x14ac:dyDescent="0.2">
      <c r="A25" s="135" t="s">
        <v>196</v>
      </c>
      <c r="B25" s="121"/>
      <c r="C25" s="122" t="s">
        <v>189</v>
      </c>
      <c r="D25" s="122"/>
      <c r="E25" s="122"/>
      <c r="F25" s="65" t="s">
        <v>197</v>
      </c>
    </row>
    <row r="26" spans="1:6" x14ac:dyDescent="0.2">
      <c r="A26" s="115" t="s">
        <v>198</v>
      </c>
      <c r="B26" s="116"/>
      <c r="C26" s="119" t="s">
        <v>201</v>
      </c>
      <c r="D26" s="119"/>
      <c r="E26" s="119"/>
      <c r="F26" s="120"/>
    </row>
    <row r="27" spans="1:6" ht="33.75" x14ac:dyDescent="0.2">
      <c r="A27" s="115" t="s">
        <v>199</v>
      </c>
      <c r="B27" s="116"/>
      <c r="C27" s="136" t="s">
        <v>202</v>
      </c>
      <c r="D27" s="136"/>
      <c r="E27" s="59" t="s">
        <v>200</v>
      </c>
      <c r="F27" s="66" t="s">
        <v>203</v>
      </c>
    </row>
    <row r="28" spans="1:6" ht="12" thickBot="1" x14ac:dyDescent="0.25">
      <c r="A28" s="115" t="s">
        <v>204</v>
      </c>
      <c r="B28" s="116"/>
      <c r="C28" s="119" t="s">
        <v>205</v>
      </c>
      <c r="D28" s="119"/>
      <c r="E28" s="119"/>
      <c r="F28" s="120"/>
    </row>
    <row r="29" spans="1:6" ht="12" thickBot="1" x14ac:dyDescent="0.25">
      <c r="A29" s="106" t="s">
        <v>206</v>
      </c>
      <c r="B29" s="107"/>
      <c r="C29" s="107"/>
      <c r="D29" s="107"/>
      <c r="E29" s="107"/>
      <c r="F29" s="108"/>
    </row>
    <row r="30" spans="1:6" x14ac:dyDescent="0.2">
      <c r="A30" s="135" t="s">
        <v>208</v>
      </c>
      <c r="B30" s="121"/>
      <c r="C30" s="104" t="s">
        <v>207</v>
      </c>
      <c r="D30" s="104"/>
      <c r="E30" s="104"/>
      <c r="F30" s="105"/>
    </row>
    <row r="31" spans="1:6" ht="22.5" x14ac:dyDescent="0.2">
      <c r="A31" s="52" t="s">
        <v>209</v>
      </c>
      <c r="B31" s="119" t="s">
        <v>210</v>
      </c>
      <c r="C31" s="119"/>
      <c r="D31" s="119"/>
      <c r="E31" s="119"/>
      <c r="F31" s="120"/>
    </row>
    <row r="32" spans="1:6" ht="22.5" x14ac:dyDescent="0.2">
      <c r="A32" s="137" t="s">
        <v>211</v>
      </c>
      <c r="B32" s="138"/>
      <c r="C32" s="139" t="s">
        <v>212</v>
      </c>
      <c r="D32" s="140"/>
      <c r="E32" s="63" t="s">
        <v>213</v>
      </c>
      <c r="F32" s="64"/>
    </row>
    <row r="33" spans="1:6" ht="33.75" x14ac:dyDescent="0.2">
      <c r="A33" s="115" t="s">
        <v>214</v>
      </c>
      <c r="B33" s="121"/>
      <c r="C33" s="125" t="s">
        <v>553</v>
      </c>
      <c r="D33" s="125"/>
      <c r="E33" s="59" t="s">
        <v>706</v>
      </c>
      <c r="F33" s="60" t="s">
        <v>558</v>
      </c>
    </row>
    <row r="34" spans="1:6" ht="34.5" thickBot="1" x14ac:dyDescent="0.25">
      <c r="A34" s="141" t="s">
        <v>215</v>
      </c>
      <c r="B34" s="142"/>
      <c r="C34" s="67" t="s">
        <v>216</v>
      </c>
      <c r="D34" s="68" t="s">
        <v>217</v>
      </c>
      <c r="E34" s="67" t="s">
        <v>218</v>
      </c>
      <c r="F34" s="69" t="s">
        <v>219</v>
      </c>
    </row>
    <row r="35" spans="1:6" x14ac:dyDescent="0.2">
      <c r="A35" s="126" t="s">
        <v>220</v>
      </c>
      <c r="B35" s="127"/>
      <c r="C35" s="128"/>
      <c r="D35" s="128"/>
      <c r="E35" s="128"/>
      <c r="F35" s="129"/>
    </row>
    <row r="36" spans="1:6" x14ac:dyDescent="0.2">
      <c r="A36" s="115" t="s">
        <v>221</v>
      </c>
      <c r="B36" s="116"/>
      <c r="C36" s="119" t="s">
        <v>222</v>
      </c>
      <c r="D36" s="119"/>
      <c r="E36" s="119"/>
      <c r="F36" s="120"/>
    </row>
    <row r="37" spans="1:6" ht="23.25" thickBot="1" x14ac:dyDescent="0.25">
      <c r="A37" s="53" t="s">
        <v>223</v>
      </c>
      <c r="B37" s="133" t="s">
        <v>224</v>
      </c>
      <c r="C37" s="133"/>
      <c r="D37" s="133"/>
      <c r="E37" s="133"/>
      <c r="F37" s="134"/>
    </row>
    <row r="38" spans="1:6" x14ac:dyDescent="0.2">
      <c r="A38" s="126" t="s">
        <v>225</v>
      </c>
      <c r="B38" s="127"/>
      <c r="C38" s="128"/>
      <c r="D38" s="128"/>
      <c r="E38" s="128"/>
      <c r="F38" s="129"/>
    </row>
    <row r="39" spans="1:6" x14ac:dyDescent="0.2">
      <c r="A39" s="115" t="s">
        <v>226</v>
      </c>
      <c r="B39" s="116"/>
      <c r="C39" s="119" t="s">
        <v>227</v>
      </c>
      <c r="D39" s="119"/>
      <c r="E39" s="119"/>
      <c r="F39" s="120"/>
    </row>
    <row r="40" spans="1:6" ht="23.25" thickBot="1" x14ac:dyDescent="0.25">
      <c r="A40" s="53" t="s">
        <v>228</v>
      </c>
      <c r="B40" s="133" t="s">
        <v>229</v>
      </c>
      <c r="C40" s="133"/>
      <c r="D40" s="133"/>
      <c r="E40" s="133"/>
      <c r="F40" s="134"/>
    </row>
    <row r="41" spans="1:6" ht="22.5" x14ac:dyDescent="0.2">
      <c r="A41" s="135" t="s">
        <v>230</v>
      </c>
      <c r="B41" s="121"/>
      <c r="C41" s="122" t="s">
        <v>561</v>
      </c>
      <c r="D41" s="122"/>
      <c r="E41" s="122"/>
      <c r="F41" s="65" t="s">
        <v>231</v>
      </c>
    </row>
    <row r="42" spans="1:6" x14ac:dyDescent="0.2">
      <c r="A42" s="115" t="s">
        <v>232</v>
      </c>
      <c r="B42" s="116"/>
      <c r="C42" s="119" t="s">
        <v>233</v>
      </c>
      <c r="D42" s="119"/>
      <c r="E42" s="119"/>
      <c r="F42" s="120"/>
    </row>
    <row r="43" spans="1:6" ht="33.75" x14ac:dyDescent="0.2">
      <c r="A43" s="115" t="s">
        <v>234</v>
      </c>
      <c r="B43" s="116"/>
      <c r="C43" s="136" t="s">
        <v>235</v>
      </c>
      <c r="D43" s="136"/>
      <c r="E43" s="59" t="s">
        <v>236</v>
      </c>
      <c r="F43" s="66" t="s">
        <v>237</v>
      </c>
    </row>
    <row r="44" spans="1:6" x14ac:dyDescent="0.2">
      <c r="A44" s="115" t="s">
        <v>238</v>
      </c>
      <c r="B44" s="116"/>
      <c r="C44" s="119" t="s">
        <v>239</v>
      </c>
      <c r="D44" s="119"/>
      <c r="E44" s="119"/>
      <c r="F44" s="120"/>
    </row>
    <row r="45" spans="1:6" ht="23.25" thickBot="1" x14ac:dyDescent="0.25">
      <c r="A45" s="115" t="s">
        <v>240</v>
      </c>
      <c r="B45" s="116"/>
      <c r="C45" s="143"/>
      <c r="D45" s="61" t="s">
        <v>241</v>
      </c>
      <c r="E45" s="116" t="s">
        <v>242</v>
      </c>
      <c r="F45" s="144"/>
    </row>
    <row r="46" spans="1:6" ht="12" thickBot="1" x14ac:dyDescent="0.25">
      <c r="A46" s="106" t="s">
        <v>243</v>
      </c>
      <c r="B46" s="107"/>
      <c r="C46" s="107"/>
      <c r="D46" s="107"/>
      <c r="E46" s="107"/>
      <c r="F46" s="108"/>
    </row>
    <row r="47" spans="1:6" x14ac:dyDescent="0.2">
      <c r="A47" s="135" t="s">
        <v>244</v>
      </c>
      <c r="B47" s="121"/>
      <c r="C47" s="104" t="s">
        <v>245</v>
      </c>
      <c r="D47" s="104"/>
      <c r="E47" s="104"/>
      <c r="F47" s="105"/>
    </row>
    <row r="48" spans="1:6" ht="22.5" x14ac:dyDescent="0.2">
      <c r="A48" s="52" t="s">
        <v>246</v>
      </c>
      <c r="B48" s="119" t="s">
        <v>247</v>
      </c>
      <c r="C48" s="119"/>
      <c r="D48" s="119"/>
      <c r="E48" s="119"/>
      <c r="F48" s="120"/>
    </row>
    <row r="49" spans="1:6" ht="22.5" x14ac:dyDescent="0.2">
      <c r="A49" s="137" t="s">
        <v>248</v>
      </c>
      <c r="B49" s="138"/>
      <c r="C49" s="139" t="s">
        <v>249</v>
      </c>
      <c r="D49" s="140"/>
      <c r="E49" s="63" t="s">
        <v>250</v>
      </c>
      <c r="F49" s="64" t="s">
        <v>250</v>
      </c>
    </row>
    <row r="50" spans="1:6" ht="33.75" x14ac:dyDescent="0.2">
      <c r="A50" s="115" t="s">
        <v>251</v>
      </c>
      <c r="B50" s="121"/>
      <c r="C50" s="125" t="s">
        <v>568</v>
      </c>
      <c r="D50" s="125"/>
      <c r="E50" s="59" t="s">
        <v>252</v>
      </c>
      <c r="F50" s="60" t="s">
        <v>573</v>
      </c>
    </row>
    <row r="51" spans="1:6" ht="34.5" thickBot="1" x14ac:dyDescent="0.25">
      <c r="A51" s="141" t="s">
        <v>253</v>
      </c>
      <c r="B51" s="142"/>
      <c r="C51" s="67" t="s">
        <v>254</v>
      </c>
      <c r="D51" s="68" t="s">
        <v>255</v>
      </c>
      <c r="E51" s="67" t="s">
        <v>256</v>
      </c>
      <c r="F51" s="69" t="s">
        <v>257</v>
      </c>
    </row>
    <row r="52" spans="1:6" x14ac:dyDescent="0.2">
      <c r="A52" s="126" t="s">
        <v>258</v>
      </c>
      <c r="B52" s="127"/>
      <c r="C52" s="128"/>
      <c r="D52" s="128"/>
      <c r="E52" s="128"/>
      <c r="F52" s="129"/>
    </row>
    <row r="53" spans="1:6" x14ac:dyDescent="0.2">
      <c r="A53" s="115" t="s">
        <v>259</v>
      </c>
      <c r="B53" s="116"/>
      <c r="C53" s="119" t="s">
        <v>261</v>
      </c>
      <c r="D53" s="119"/>
      <c r="E53" s="119"/>
      <c r="F53" s="120"/>
    </row>
    <row r="54" spans="1:6" ht="23.25" thickBot="1" x14ac:dyDescent="0.25">
      <c r="A54" s="53" t="s">
        <v>260</v>
      </c>
      <c r="B54" s="133" t="s">
        <v>262</v>
      </c>
      <c r="C54" s="133"/>
      <c r="D54" s="133"/>
      <c r="E54" s="133"/>
      <c r="F54" s="134"/>
    </row>
    <row r="55" spans="1:6" x14ac:dyDescent="0.2">
      <c r="A55" s="126" t="s">
        <v>263</v>
      </c>
      <c r="B55" s="127"/>
      <c r="C55" s="128"/>
      <c r="D55" s="128"/>
      <c r="E55" s="128"/>
      <c r="F55" s="129"/>
    </row>
    <row r="56" spans="1:6" x14ac:dyDescent="0.2">
      <c r="A56" s="115" t="s">
        <v>264</v>
      </c>
      <c r="B56" s="116"/>
      <c r="C56" s="119" t="s">
        <v>265</v>
      </c>
      <c r="D56" s="119"/>
      <c r="E56" s="119"/>
      <c r="F56" s="120"/>
    </row>
    <row r="57" spans="1:6" ht="23.25" thickBot="1" x14ac:dyDescent="0.25">
      <c r="A57" s="53" t="s">
        <v>266</v>
      </c>
      <c r="B57" s="133" t="s">
        <v>267</v>
      </c>
      <c r="C57" s="133"/>
      <c r="D57" s="133"/>
      <c r="E57" s="133"/>
      <c r="F57" s="134"/>
    </row>
    <row r="58" spans="1:6" ht="22.5" x14ac:dyDescent="0.2">
      <c r="A58" s="135" t="s">
        <v>268</v>
      </c>
      <c r="B58" s="121"/>
      <c r="C58" s="122" t="s">
        <v>576</v>
      </c>
      <c r="D58" s="122"/>
      <c r="E58" s="122"/>
      <c r="F58" s="65" t="s">
        <v>269</v>
      </c>
    </row>
    <row r="59" spans="1:6" x14ac:dyDescent="0.2">
      <c r="A59" s="115" t="s">
        <v>270</v>
      </c>
      <c r="B59" s="116"/>
      <c r="C59" s="119" t="s">
        <v>271</v>
      </c>
      <c r="D59" s="119"/>
      <c r="E59" s="119"/>
      <c r="F59" s="120"/>
    </row>
    <row r="60" spans="1:6" ht="33.75" x14ac:dyDescent="0.2">
      <c r="A60" s="115" t="s">
        <v>272</v>
      </c>
      <c r="B60" s="116"/>
      <c r="C60" s="136" t="s">
        <v>273</v>
      </c>
      <c r="D60" s="136"/>
      <c r="E60" s="59" t="s">
        <v>274</v>
      </c>
      <c r="F60" s="66" t="s">
        <v>273</v>
      </c>
    </row>
    <row r="61" spans="1:6" x14ac:dyDescent="0.2">
      <c r="A61" s="115" t="s">
        <v>275</v>
      </c>
      <c r="B61" s="116"/>
      <c r="C61" s="119" t="s">
        <v>276</v>
      </c>
      <c r="D61" s="119"/>
      <c r="E61" s="119"/>
      <c r="F61" s="120"/>
    </row>
    <row r="62" spans="1:6" ht="23.25" thickBot="1" x14ac:dyDescent="0.25">
      <c r="A62" s="115" t="s">
        <v>277</v>
      </c>
      <c r="B62" s="116"/>
      <c r="C62" s="143"/>
      <c r="D62" s="61" t="s">
        <v>278</v>
      </c>
      <c r="E62" s="116" t="s">
        <v>279</v>
      </c>
      <c r="F62" s="144"/>
    </row>
    <row r="63" spans="1:6" x14ac:dyDescent="0.2">
      <c r="A63" s="145" t="s">
        <v>280</v>
      </c>
      <c r="B63" s="146"/>
      <c r="C63" s="146"/>
      <c r="D63" s="146"/>
      <c r="E63" s="146"/>
      <c r="F63" s="147"/>
    </row>
    <row r="64" spans="1:6" x14ac:dyDescent="0.2">
      <c r="A64" s="115" t="s">
        <v>281</v>
      </c>
      <c r="B64" s="116"/>
      <c r="C64" s="119" t="s">
        <v>282</v>
      </c>
      <c r="D64" s="119"/>
      <c r="E64" s="119"/>
      <c r="F64" s="120"/>
    </row>
    <row r="65" spans="1:6" ht="22.5" x14ac:dyDescent="0.2">
      <c r="A65" s="52" t="s">
        <v>283</v>
      </c>
      <c r="B65" s="119" t="s">
        <v>284</v>
      </c>
      <c r="C65" s="119"/>
      <c r="D65" s="119"/>
      <c r="E65" s="119"/>
      <c r="F65" s="120"/>
    </row>
    <row r="66" spans="1:6" ht="22.5" x14ac:dyDescent="0.2">
      <c r="A66" s="137" t="s">
        <v>285</v>
      </c>
      <c r="B66" s="138"/>
      <c r="C66" s="139" t="s">
        <v>286</v>
      </c>
      <c r="D66" s="140"/>
      <c r="E66" s="63" t="s">
        <v>287</v>
      </c>
      <c r="F66" s="64"/>
    </row>
    <row r="67" spans="1:6" ht="33.75" x14ac:dyDescent="0.2">
      <c r="A67" s="115" t="s">
        <v>288</v>
      </c>
      <c r="B67" s="121"/>
      <c r="C67" s="125" t="s">
        <v>586</v>
      </c>
      <c r="D67" s="125"/>
      <c r="E67" s="59" t="s">
        <v>289</v>
      </c>
      <c r="F67" s="60" t="s">
        <v>583</v>
      </c>
    </row>
    <row r="68" spans="1:6" ht="34.5" thickBot="1" x14ac:dyDescent="0.25">
      <c r="A68" s="141" t="s">
        <v>290</v>
      </c>
      <c r="B68" s="142"/>
      <c r="C68" s="67" t="s">
        <v>291</v>
      </c>
      <c r="D68" s="68" t="s">
        <v>292</v>
      </c>
      <c r="E68" s="67" t="s">
        <v>707</v>
      </c>
      <c r="F68" s="69" t="s">
        <v>293</v>
      </c>
    </row>
    <row r="69" spans="1:6" x14ac:dyDescent="0.2">
      <c r="A69" s="126" t="s">
        <v>294</v>
      </c>
      <c r="B69" s="127"/>
      <c r="C69" s="128"/>
      <c r="D69" s="128"/>
      <c r="E69" s="128"/>
      <c r="F69" s="129"/>
    </row>
    <row r="70" spans="1:6" x14ac:dyDescent="0.2">
      <c r="A70" s="115" t="s">
        <v>295</v>
      </c>
      <c r="B70" s="116"/>
      <c r="C70" s="119" t="s">
        <v>296</v>
      </c>
      <c r="D70" s="119"/>
      <c r="E70" s="119"/>
      <c r="F70" s="120"/>
    </row>
    <row r="71" spans="1:6" ht="23.25" thickBot="1" x14ac:dyDescent="0.25">
      <c r="A71" s="53" t="s">
        <v>297</v>
      </c>
      <c r="B71" s="133" t="s">
        <v>298</v>
      </c>
      <c r="C71" s="133"/>
      <c r="D71" s="133"/>
      <c r="E71" s="133"/>
      <c r="F71" s="134"/>
    </row>
    <row r="72" spans="1:6" x14ac:dyDescent="0.2">
      <c r="A72" s="126" t="s">
        <v>299</v>
      </c>
      <c r="B72" s="127"/>
      <c r="C72" s="128"/>
      <c r="D72" s="128"/>
      <c r="E72" s="128"/>
      <c r="F72" s="129"/>
    </row>
    <row r="73" spans="1:6" x14ac:dyDescent="0.2">
      <c r="A73" s="115" t="s">
        <v>300</v>
      </c>
      <c r="B73" s="116"/>
      <c r="C73" s="119" t="s">
        <v>301</v>
      </c>
      <c r="D73" s="119"/>
      <c r="E73" s="119"/>
      <c r="F73" s="120"/>
    </row>
    <row r="74" spans="1:6" ht="23.25" thickBot="1" x14ac:dyDescent="0.25">
      <c r="A74" s="53" t="s">
        <v>302</v>
      </c>
      <c r="B74" s="133" t="s">
        <v>303</v>
      </c>
      <c r="C74" s="133"/>
      <c r="D74" s="133"/>
      <c r="E74" s="133"/>
      <c r="F74" s="134"/>
    </row>
    <row r="75" spans="1:6" ht="22.5" x14ac:dyDescent="0.2">
      <c r="A75" s="135" t="s">
        <v>304</v>
      </c>
      <c r="B75" s="121"/>
      <c r="C75" s="122" t="s">
        <v>591</v>
      </c>
      <c r="D75" s="122"/>
      <c r="E75" s="122"/>
      <c r="F75" s="65" t="s">
        <v>305</v>
      </c>
    </row>
    <row r="76" spans="1:6" x14ac:dyDescent="0.2">
      <c r="A76" s="115" t="s">
        <v>306</v>
      </c>
      <c r="B76" s="116"/>
      <c r="C76" s="119" t="s">
        <v>307</v>
      </c>
      <c r="D76" s="119"/>
      <c r="E76" s="119"/>
      <c r="F76" s="120"/>
    </row>
    <row r="77" spans="1:6" ht="33.75" x14ac:dyDescent="0.2">
      <c r="A77" s="115" t="s">
        <v>308</v>
      </c>
      <c r="B77" s="116"/>
      <c r="C77" s="136" t="s">
        <v>310</v>
      </c>
      <c r="D77" s="136"/>
      <c r="E77" s="59" t="s">
        <v>309</v>
      </c>
      <c r="F77" s="66" t="s">
        <v>311</v>
      </c>
    </row>
    <row r="78" spans="1:6" x14ac:dyDescent="0.2">
      <c r="A78" s="115" t="s">
        <v>312</v>
      </c>
      <c r="B78" s="116"/>
      <c r="C78" s="119" t="s">
        <v>313</v>
      </c>
      <c r="D78" s="119"/>
      <c r="E78" s="119"/>
      <c r="F78" s="120"/>
    </row>
    <row r="79" spans="1:6" ht="23.25" thickBot="1" x14ac:dyDescent="0.25">
      <c r="A79" s="141" t="s">
        <v>314</v>
      </c>
      <c r="B79" s="142"/>
      <c r="C79" s="148"/>
      <c r="D79" s="67" t="s">
        <v>315</v>
      </c>
      <c r="E79" s="142" t="s">
        <v>316</v>
      </c>
      <c r="F79" s="149"/>
    </row>
    <row r="80" spans="1:6" ht="12" thickBot="1" x14ac:dyDescent="0.25">
      <c r="A80" s="106" t="s">
        <v>317</v>
      </c>
      <c r="B80" s="107"/>
      <c r="C80" s="107"/>
      <c r="D80" s="107"/>
      <c r="E80" s="107"/>
      <c r="F80" s="108"/>
    </row>
    <row r="81" spans="1:6" ht="17.45" customHeight="1" thickBot="1" x14ac:dyDescent="0.25">
      <c r="A81" s="70" t="s">
        <v>318</v>
      </c>
      <c r="B81" s="71" t="s">
        <v>319</v>
      </c>
      <c r="C81" s="150" t="s">
        <v>599</v>
      </c>
      <c r="D81" s="151"/>
      <c r="E81" s="152"/>
      <c r="F81" s="64" t="s">
        <v>320</v>
      </c>
    </row>
    <row r="82" spans="1:6" x14ac:dyDescent="0.2">
      <c r="A82" s="153" t="s">
        <v>321</v>
      </c>
      <c r="B82" s="154"/>
      <c r="C82" s="127"/>
      <c r="D82" s="127"/>
      <c r="E82" s="127"/>
      <c r="F82" s="155"/>
    </row>
    <row r="83" spans="1:6" ht="22.5" x14ac:dyDescent="0.2">
      <c r="A83" s="52" t="s">
        <v>322</v>
      </c>
      <c r="B83" s="119" t="s">
        <v>323</v>
      </c>
      <c r="C83" s="119"/>
      <c r="D83" s="119"/>
      <c r="E83" s="119"/>
      <c r="F83" s="120"/>
    </row>
    <row r="84" spans="1:6" ht="22.5" x14ac:dyDescent="0.2">
      <c r="A84" s="52" t="s">
        <v>324</v>
      </c>
      <c r="B84" s="119" t="s">
        <v>333</v>
      </c>
      <c r="C84" s="119"/>
      <c r="D84" s="119"/>
      <c r="E84" s="119"/>
      <c r="F84" s="120"/>
    </row>
    <row r="85" spans="1:6" ht="22.5" x14ac:dyDescent="0.2">
      <c r="A85" s="52" t="s">
        <v>325</v>
      </c>
      <c r="B85" s="119" t="s">
        <v>334</v>
      </c>
      <c r="C85" s="119"/>
      <c r="D85" s="119"/>
      <c r="E85" s="119"/>
      <c r="F85" s="120"/>
    </row>
    <row r="86" spans="1:6" ht="22.5" x14ac:dyDescent="0.2">
      <c r="A86" s="52" t="s">
        <v>326</v>
      </c>
      <c r="B86" s="156" t="s">
        <v>335</v>
      </c>
      <c r="C86" s="117"/>
      <c r="D86" s="157"/>
      <c r="E86" s="59" t="s">
        <v>328</v>
      </c>
      <c r="F86" s="72" t="s">
        <v>336</v>
      </c>
    </row>
    <row r="87" spans="1:6" ht="22.5" x14ac:dyDescent="0.2">
      <c r="A87" s="52" t="s">
        <v>327</v>
      </c>
      <c r="B87" s="119" t="s">
        <v>337</v>
      </c>
      <c r="C87" s="158"/>
      <c r="D87" s="67" t="s">
        <v>338</v>
      </c>
      <c r="E87" s="67" t="s">
        <v>339</v>
      </c>
      <c r="F87" s="62" t="s">
        <v>329</v>
      </c>
    </row>
    <row r="88" spans="1:6" x14ac:dyDescent="0.2">
      <c r="A88" s="115" t="s">
        <v>330</v>
      </c>
      <c r="B88" s="116"/>
      <c r="C88" s="119" t="s">
        <v>331</v>
      </c>
      <c r="D88" s="119"/>
      <c r="E88" s="119"/>
      <c r="F88" s="120"/>
    </row>
    <row r="89" spans="1:6" ht="12" thickBot="1" x14ac:dyDescent="0.25">
      <c r="A89" s="159" t="s">
        <v>340</v>
      </c>
      <c r="B89" s="160"/>
      <c r="C89" s="119" t="s">
        <v>332</v>
      </c>
      <c r="D89" s="119"/>
      <c r="E89" s="119"/>
      <c r="F89" s="120"/>
    </row>
    <row r="90" spans="1:6" x14ac:dyDescent="0.2">
      <c r="A90" s="126" t="s">
        <v>351</v>
      </c>
      <c r="B90" s="128"/>
      <c r="C90" s="128"/>
      <c r="D90" s="128"/>
      <c r="E90" s="128"/>
      <c r="F90" s="129"/>
    </row>
    <row r="91" spans="1:6" ht="22.5" x14ac:dyDescent="0.2">
      <c r="A91" s="52" t="s">
        <v>347</v>
      </c>
      <c r="B91" s="119" t="s">
        <v>344</v>
      </c>
      <c r="C91" s="119"/>
      <c r="D91" s="119"/>
      <c r="E91" s="119"/>
      <c r="F91" s="120"/>
    </row>
    <row r="92" spans="1:6" ht="22.5" x14ac:dyDescent="0.2">
      <c r="A92" s="52" t="s">
        <v>348</v>
      </c>
      <c r="B92" s="119" t="s">
        <v>345</v>
      </c>
      <c r="C92" s="119"/>
      <c r="D92" s="119"/>
      <c r="E92" s="119"/>
      <c r="F92" s="120"/>
    </row>
    <row r="93" spans="1:6" ht="22.5" x14ac:dyDescent="0.2">
      <c r="A93" s="52" t="s">
        <v>349</v>
      </c>
      <c r="B93" s="119" t="s">
        <v>343</v>
      </c>
      <c r="C93" s="119"/>
      <c r="D93" s="119"/>
      <c r="E93" s="119"/>
      <c r="F93" s="120"/>
    </row>
    <row r="94" spans="1:6" ht="22.5" x14ac:dyDescent="0.2">
      <c r="A94" s="52" t="s">
        <v>350</v>
      </c>
      <c r="B94" s="139" t="s">
        <v>341</v>
      </c>
      <c r="C94" s="161"/>
      <c r="D94" s="140"/>
      <c r="E94" s="59" t="s">
        <v>342</v>
      </c>
      <c r="F94" s="73" t="s">
        <v>346</v>
      </c>
    </row>
    <row r="95" spans="1:6" ht="22.5" x14ac:dyDescent="0.2">
      <c r="A95" s="52" t="s">
        <v>352</v>
      </c>
      <c r="B95" s="119" t="s">
        <v>353</v>
      </c>
      <c r="C95" s="158"/>
      <c r="D95" s="67" t="s">
        <v>354</v>
      </c>
      <c r="E95" s="67" t="s">
        <v>355</v>
      </c>
      <c r="F95" s="69" t="s">
        <v>358</v>
      </c>
    </row>
    <row r="96" spans="1:6" x14ac:dyDescent="0.2">
      <c r="A96" s="115" t="s">
        <v>357</v>
      </c>
      <c r="B96" s="116"/>
      <c r="C96" s="119" t="s">
        <v>356</v>
      </c>
      <c r="D96" s="119"/>
      <c r="E96" s="119"/>
      <c r="F96" s="120"/>
    </row>
    <row r="97" spans="1:6" ht="12" thickBot="1" x14ac:dyDescent="0.25">
      <c r="A97" s="159" t="s">
        <v>359</v>
      </c>
      <c r="B97" s="160"/>
      <c r="C97" s="133" t="s">
        <v>360</v>
      </c>
      <c r="D97" s="133"/>
      <c r="E97" s="133"/>
      <c r="F97" s="134"/>
    </row>
    <row r="98" spans="1:6" ht="22.5" x14ac:dyDescent="0.2">
      <c r="A98" s="162" t="s">
        <v>361</v>
      </c>
      <c r="B98" s="163"/>
      <c r="C98" s="164" t="s">
        <v>600</v>
      </c>
      <c r="D98" s="164"/>
      <c r="E98" s="74" t="s">
        <v>363</v>
      </c>
      <c r="F98" s="75" t="s">
        <v>362</v>
      </c>
    </row>
    <row r="99" spans="1:6" ht="33.75" x14ac:dyDescent="0.2">
      <c r="A99" s="52" t="s">
        <v>364</v>
      </c>
      <c r="B99" s="59" t="s">
        <v>369</v>
      </c>
      <c r="C99" s="104" t="s">
        <v>365</v>
      </c>
      <c r="D99" s="104"/>
      <c r="E99" s="119" t="s">
        <v>366</v>
      </c>
      <c r="F99" s="120"/>
    </row>
    <row r="100" spans="1:6" ht="33.75" x14ac:dyDescent="0.2">
      <c r="A100" s="52" t="s">
        <v>367</v>
      </c>
      <c r="B100" s="59" t="s">
        <v>368</v>
      </c>
      <c r="C100" s="119" t="s">
        <v>370</v>
      </c>
      <c r="D100" s="119"/>
      <c r="E100" s="104" t="s">
        <v>371</v>
      </c>
      <c r="F100" s="105"/>
    </row>
    <row r="101" spans="1:6" x14ac:dyDescent="0.2">
      <c r="A101" s="141" t="s">
        <v>372</v>
      </c>
      <c r="B101" s="165" t="s">
        <v>375</v>
      </c>
      <c r="C101" s="166"/>
      <c r="D101" s="166"/>
      <c r="E101" s="166"/>
      <c r="F101" s="167"/>
    </row>
    <row r="102" spans="1:6" x14ac:dyDescent="0.2">
      <c r="A102" s="135"/>
      <c r="B102" s="168"/>
      <c r="C102" s="169"/>
      <c r="D102" s="169"/>
      <c r="E102" s="169"/>
      <c r="F102" s="170"/>
    </row>
    <row r="103" spans="1:6" x14ac:dyDescent="0.2">
      <c r="A103" s="141" t="s">
        <v>373</v>
      </c>
      <c r="B103" s="165" t="s">
        <v>374</v>
      </c>
      <c r="C103" s="166"/>
      <c r="D103" s="166"/>
      <c r="E103" s="166"/>
      <c r="F103" s="167"/>
    </row>
    <row r="104" spans="1:6" x14ac:dyDescent="0.2">
      <c r="A104" s="135"/>
      <c r="B104" s="168"/>
      <c r="C104" s="169"/>
      <c r="D104" s="169"/>
      <c r="E104" s="169"/>
      <c r="F104" s="170"/>
    </row>
    <row r="105" spans="1:6" x14ac:dyDescent="0.2">
      <c r="A105" s="141" t="s">
        <v>377</v>
      </c>
      <c r="B105" s="165" t="s">
        <v>376</v>
      </c>
      <c r="C105" s="166"/>
      <c r="D105" s="166"/>
      <c r="E105" s="166"/>
      <c r="F105" s="167"/>
    </row>
    <row r="106" spans="1:6" ht="12" thickBot="1" x14ac:dyDescent="0.25">
      <c r="A106" s="171"/>
      <c r="B106" s="172"/>
      <c r="C106" s="173"/>
      <c r="D106" s="173"/>
      <c r="E106" s="173"/>
      <c r="F106" s="174"/>
    </row>
    <row r="107" spans="1:6" ht="33.75" x14ac:dyDescent="0.2">
      <c r="A107" s="135" t="s">
        <v>378</v>
      </c>
      <c r="B107" s="121"/>
      <c r="C107" s="122" t="s">
        <v>606</v>
      </c>
      <c r="D107" s="122"/>
      <c r="E107" s="76" t="s">
        <v>379</v>
      </c>
      <c r="F107" s="64" t="s">
        <v>380</v>
      </c>
    </row>
    <row r="108" spans="1:6" ht="33.75" x14ac:dyDescent="0.2">
      <c r="A108" s="141" t="s">
        <v>381</v>
      </c>
      <c r="B108" s="142"/>
      <c r="C108" s="125" t="s">
        <v>613</v>
      </c>
      <c r="D108" s="125"/>
      <c r="E108" s="59" t="s">
        <v>382</v>
      </c>
      <c r="F108" s="72" t="s">
        <v>418</v>
      </c>
    </row>
    <row r="109" spans="1:6" ht="45" x14ac:dyDescent="0.2">
      <c r="A109" s="137" t="s">
        <v>383</v>
      </c>
      <c r="B109" s="138"/>
      <c r="C109" s="175" t="s">
        <v>626</v>
      </c>
      <c r="D109" s="175"/>
      <c r="E109" s="59" t="s">
        <v>384</v>
      </c>
      <c r="F109" s="60" t="s">
        <v>630</v>
      </c>
    </row>
    <row r="110" spans="1:6" ht="33.75" x14ac:dyDescent="0.2">
      <c r="A110" s="115" t="s">
        <v>712</v>
      </c>
      <c r="B110" s="116"/>
      <c r="C110" s="176" t="s">
        <v>634</v>
      </c>
      <c r="D110" s="177"/>
      <c r="E110" s="59" t="s">
        <v>385</v>
      </c>
      <c r="F110" s="77" t="s">
        <v>645</v>
      </c>
    </row>
    <row r="111" spans="1:6" ht="33.75" x14ac:dyDescent="0.2">
      <c r="A111" s="141" t="s">
        <v>388</v>
      </c>
      <c r="B111" s="142"/>
      <c r="C111" s="178" t="s">
        <v>637</v>
      </c>
      <c r="D111" s="179"/>
      <c r="E111" s="68" t="s">
        <v>386</v>
      </c>
      <c r="F111" s="78" t="s">
        <v>641</v>
      </c>
    </row>
    <row r="112" spans="1:6" ht="45.75" thickBot="1" x14ac:dyDescent="0.25">
      <c r="A112" s="58" t="s">
        <v>711</v>
      </c>
      <c r="B112" s="79" t="s">
        <v>389</v>
      </c>
      <c r="C112" s="68" t="s">
        <v>390</v>
      </c>
      <c r="D112" s="79" t="s">
        <v>391</v>
      </c>
      <c r="E112" s="68" t="s">
        <v>387</v>
      </c>
      <c r="F112" s="79" t="s">
        <v>417</v>
      </c>
    </row>
    <row r="113" spans="1:6" ht="13.9" customHeight="1" thickBot="1" x14ac:dyDescent="0.25">
      <c r="A113" s="101" t="s">
        <v>392</v>
      </c>
      <c r="B113" s="102"/>
      <c r="C113" s="102"/>
      <c r="D113" s="102"/>
      <c r="E113" s="102"/>
      <c r="F113" s="103"/>
    </row>
    <row r="114" spans="1:6" ht="13.9" customHeight="1" x14ac:dyDescent="0.2">
      <c r="A114" s="135" t="s">
        <v>393</v>
      </c>
      <c r="B114" s="121"/>
      <c r="C114" s="104" t="s">
        <v>394</v>
      </c>
      <c r="D114" s="104"/>
      <c r="E114" s="104"/>
      <c r="F114" s="105"/>
    </row>
    <row r="115" spans="1:6" ht="13.9" customHeight="1" x14ac:dyDescent="0.2">
      <c r="A115" s="115" t="s">
        <v>396</v>
      </c>
      <c r="B115" s="180"/>
      <c r="C115" s="104" t="s">
        <v>395</v>
      </c>
      <c r="D115" s="104"/>
      <c r="E115" s="104"/>
      <c r="F115" s="105"/>
    </row>
    <row r="116" spans="1:6" ht="13.9" customHeight="1" thickBot="1" x14ac:dyDescent="0.25">
      <c r="A116" s="159" t="s">
        <v>397</v>
      </c>
      <c r="B116" s="160"/>
      <c r="C116" s="133" t="s">
        <v>407</v>
      </c>
      <c r="D116" s="133"/>
      <c r="E116" s="80" t="s">
        <v>408</v>
      </c>
      <c r="F116" s="81" t="s">
        <v>416</v>
      </c>
    </row>
    <row r="117" spans="1:6" ht="13.9" customHeight="1" thickBot="1" x14ac:dyDescent="0.25">
      <c r="A117" s="162" t="s">
        <v>398</v>
      </c>
      <c r="B117" s="163"/>
      <c r="C117" s="181" t="s">
        <v>409</v>
      </c>
      <c r="D117" s="181"/>
      <c r="E117" s="181"/>
      <c r="F117" s="182"/>
    </row>
    <row r="118" spans="1:6" ht="13.9" customHeight="1" x14ac:dyDescent="0.2">
      <c r="A118" s="115" t="s">
        <v>399</v>
      </c>
      <c r="B118" s="180"/>
      <c r="C118" s="181" t="s">
        <v>410</v>
      </c>
      <c r="D118" s="181"/>
      <c r="E118" s="181"/>
      <c r="F118" s="182"/>
    </row>
    <row r="119" spans="1:6" ht="34.5" thickBot="1" x14ac:dyDescent="0.25">
      <c r="A119" s="159" t="s">
        <v>400</v>
      </c>
      <c r="B119" s="160"/>
      <c r="C119" s="133" t="s">
        <v>411</v>
      </c>
      <c r="D119" s="133"/>
      <c r="E119" s="80" t="s">
        <v>415</v>
      </c>
      <c r="F119" s="81" t="s">
        <v>414</v>
      </c>
    </row>
    <row r="120" spans="1:6" ht="12" thickBot="1" x14ac:dyDescent="0.25">
      <c r="A120" s="162" t="s">
        <v>401</v>
      </c>
      <c r="B120" s="163"/>
      <c r="C120" s="181" t="s">
        <v>412</v>
      </c>
      <c r="D120" s="181"/>
      <c r="E120" s="181"/>
      <c r="F120" s="182"/>
    </row>
    <row r="121" spans="1:6" x14ac:dyDescent="0.2">
      <c r="A121" s="115" t="s">
        <v>402</v>
      </c>
      <c r="B121" s="180"/>
      <c r="C121" s="181" t="s">
        <v>413</v>
      </c>
      <c r="D121" s="181"/>
      <c r="E121" s="181"/>
      <c r="F121" s="182"/>
    </row>
    <row r="122" spans="1:6" ht="34.5" thickBot="1" x14ac:dyDescent="0.25">
      <c r="A122" s="159" t="s">
        <v>403</v>
      </c>
      <c r="B122" s="160"/>
      <c r="C122" s="133" t="s">
        <v>419</v>
      </c>
      <c r="D122" s="133"/>
      <c r="E122" s="80" t="s">
        <v>420</v>
      </c>
      <c r="F122" s="81" t="s">
        <v>421</v>
      </c>
    </row>
    <row r="123" spans="1:6" ht="12" thickBot="1" x14ac:dyDescent="0.25">
      <c r="A123" s="162" t="s">
        <v>404</v>
      </c>
      <c r="B123" s="163"/>
      <c r="C123" s="181" t="s">
        <v>422</v>
      </c>
      <c r="D123" s="181"/>
      <c r="E123" s="181"/>
      <c r="F123" s="182"/>
    </row>
    <row r="124" spans="1:6" x14ac:dyDescent="0.2">
      <c r="A124" s="115" t="s">
        <v>405</v>
      </c>
      <c r="B124" s="180"/>
      <c r="C124" s="181" t="s">
        <v>423</v>
      </c>
      <c r="D124" s="181"/>
      <c r="E124" s="181"/>
      <c r="F124" s="182"/>
    </row>
    <row r="125" spans="1:6" ht="34.5" thickBot="1" x14ac:dyDescent="0.25">
      <c r="A125" s="159" t="s">
        <v>406</v>
      </c>
      <c r="B125" s="160"/>
      <c r="C125" s="133" t="s">
        <v>424</v>
      </c>
      <c r="D125" s="133"/>
      <c r="E125" s="80" t="s">
        <v>425</v>
      </c>
      <c r="F125" s="81" t="s">
        <v>426</v>
      </c>
    </row>
    <row r="126" spans="1:6" x14ac:dyDescent="0.2">
      <c r="A126" s="126" t="s">
        <v>427</v>
      </c>
      <c r="B126" s="127"/>
      <c r="C126" s="128"/>
      <c r="D126" s="128"/>
      <c r="E126" s="128"/>
      <c r="F126" s="129"/>
    </row>
    <row r="127" spans="1:6" x14ac:dyDescent="0.2">
      <c r="A127" s="115" t="s">
        <v>428</v>
      </c>
      <c r="B127" s="116"/>
      <c r="C127" s="119" t="s">
        <v>431</v>
      </c>
      <c r="D127" s="119"/>
      <c r="E127" s="119"/>
      <c r="F127" s="120"/>
    </row>
    <row r="128" spans="1:6" ht="23.25" thickBot="1" x14ac:dyDescent="0.25">
      <c r="A128" s="53" t="s">
        <v>429</v>
      </c>
      <c r="B128" s="133" t="s">
        <v>430</v>
      </c>
      <c r="C128" s="133"/>
      <c r="D128" s="133"/>
      <c r="E128" s="133"/>
      <c r="F128" s="134"/>
    </row>
    <row r="129" spans="1:6" x14ac:dyDescent="0.2">
      <c r="A129" s="126" t="s">
        <v>432</v>
      </c>
      <c r="B129" s="127"/>
      <c r="C129" s="128"/>
      <c r="D129" s="128"/>
      <c r="E129" s="128"/>
      <c r="F129" s="129"/>
    </row>
    <row r="130" spans="1:6" x14ac:dyDescent="0.2">
      <c r="A130" s="115" t="s">
        <v>433</v>
      </c>
      <c r="B130" s="116"/>
      <c r="C130" s="119" t="s">
        <v>434</v>
      </c>
      <c r="D130" s="119"/>
      <c r="E130" s="119"/>
      <c r="F130" s="120"/>
    </row>
    <row r="131" spans="1:6" ht="23.25" thickBot="1" x14ac:dyDescent="0.25">
      <c r="A131" s="53" t="s">
        <v>435</v>
      </c>
      <c r="B131" s="133" t="s">
        <v>451</v>
      </c>
      <c r="C131" s="133"/>
      <c r="D131" s="133"/>
      <c r="E131" s="133"/>
      <c r="F131" s="134"/>
    </row>
    <row r="132" spans="1:6" ht="33.75" x14ac:dyDescent="0.2">
      <c r="A132" s="162" t="s">
        <v>436</v>
      </c>
      <c r="B132" s="163"/>
      <c r="C132" s="164" t="s">
        <v>649</v>
      </c>
      <c r="D132" s="164"/>
      <c r="E132" s="164"/>
      <c r="F132" s="57" t="s">
        <v>450</v>
      </c>
    </row>
    <row r="133" spans="1:6" x14ac:dyDescent="0.2">
      <c r="A133" s="115" t="s">
        <v>437</v>
      </c>
      <c r="B133" s="116"/>
      <c r="C133" s="119" t="s">
        <v>438</v>
      </c>
      <c r="D133" s="119"/>
      <c r="E133" s="119"/>
      <c r="F133" s="120"/>
    </row>
    <row r="134" spans="1:6" x14ac:dyDescent="0.2">
      <c r="A134" s="115" t="s">
        <v>443</v>
      </c>
      <c r="B134" s="116"/>
      <c r="C134" s="119" t="s">
        <v>439</v>
      </c>
      <c r="D134" s="119"/>
      <c r="E134" s="119"/>
      <c r="F134" s="120"/>
    </row>
    <row r="135" spans="1:6" x14ac:dyDescent="0.2">
      <c r="A135" s="115" t="s">
        <v>444</v>
      </c>
      <c r="B135" s="116"/>
      <c r="C135" s="119" t="s">
        <v>440</v>
      </c>
      <c r="D135" s="119"/>
      <c r="E135" s="119"/>
      <c r="F135" s="120"/>
    </row>
    <row r="136" spans="1:6" x14ac:dyDescent="0.2">
      <c r="A136" s="115" t="s">
        <v>445</v>
      </c>
      <c r="B136" s="116"/>
      <c r="C136" s="119" t="s">
        <v>441</v>
      </c>
      <c r="D136" s="119"/>
      <c r="E136" s="119"/>
      <c r="F136" s="120"/>
    </row>
    <row r="137" spans="1:6" ht="22.5" x14ac:dyDescent="0.2">
      <c r="A137" s="82" t="s">
        <v>446</v>
      </c>
      <c r="B137" s="83"/>
      <c r="C137" s="119" t="s">
        <v>442</v>
      </c>
      <c r="D137" s="119"/>
      <c r="E137" s="119"/>
      <c r="F137" s="120"/>
    </row>
    <row r="138" spans="1:6" ht="33.75" x14ac:dyDescent="0.2">
      <c r="A138" s="137" t="s">
        <v>447</v>
      </c>
      <c r="B138" s="138"/>
      <c r="C138" s="176" t="s">
        <v>656</v>
      </c>
      <c r="D138" s="183"/>
      <c r="E138" s="62" t="s">
        <v>448</v>
      </c>
      <c r="F138" s="72" t="s">
        <v>449</v>
      </c>
    </row>
    <row r="139" spans="1:6" ht="33.75" x14ac:dyDescent="0.2">
      <c r="A139" s="115" t="s">
        <v>452</v>
      </c>
      <c r="B139" s="116"/>
      <c r="C139" s="61" t="s">
        <v>453</v>
      </c>
      <c r="D139" s="59" t="s">
        <v>454</v>
      </c>
      <c r="E139" s="61" t="s">
        <v>455</v>
      </c>
      <c r="F139" s="62" t="s">
        <v>456</v>
      </c>
    </row>
    <row r="140" spans="1:6" ht="33.75" x14ac:dyDescent="0.2">
      <c r="A140" s="115" t="s">
        <v>457</v>
      </c>
      <c r="B140" s="116"/>
      <c r="C140" s="61" t="s">
        <v>458</v>
      </c>
      <c r="D140" s="59" t="s">
        <v>459</v>
      </c>
      <c r="E140" s="63" t="s">
        <v>460</v>
      </c>
      <c r="F140" s="64" t="s">
        <v>461</v>
      </c>
    </row>
    <row r="141" spans="1:6" ht="33.75" x14ac:dyDescent="0.2">
      <c r="A141" s="115" t="s">
        <v>462</v>
      </c>
      <c r="B141" s="116"/>
      <c r="C141" s="124"/>
      <c r="D141" s="67" t="s">
        <v>465</v>
      </c>
      <c r="E141" s="68" t="s">
        <v>464</v>
      </c>
      <c r="F141" s="84" t="s">
        <v>463</v>
      </c>
    </row>
    <row r="142" spans="1:6" ht="33.75" x14ac:dyDescent="0.2">
      <c r="A142" s="52" t="s">
        <v>466</v>
      </c>
      <c r="B142" s="85" t="s">
        <v>658</v>
      </c>
      <c r="C142" s="116" t="s">
        <v>467</v>
      </c>
      <c r="D142" s="143"/>
      <c r="E142" s="175" t="s">
        <v>660</v>
      </c>
      <c r="F142" s="184"/>
    </row>
    <row r="143" spans="1:6" ht="33.75" x14ac:dyDescent="0.2">
      <c r="A143" s="52" t="s">
        <v>468</v>
      </c>
      <c r="B143" s="176" t="s">
        <v>666</v>
      </c>
      <c r="C143" s="177"/>
      <c r="D143" s="83" t="s">
        <v>469</v>
      </c>
      <c r="E143" s="176" t="s">
        <v>670</v>
      </c>
      <c r="F143" s="185"/>
    </row>
    <row r="144" spans="1:6" ht="45" x14ac:dyDescent="0.2">
      <c r="A144" s="115" t="s">
        <v>470</v>
      </c>
      <c r="B144" s="121"/>
      <c r="C144" s="86" t="s">
        <v>672</v>
      </c>
      <c r="D144" s="116" t="s">
        <v>471</v>
      </c>
      <c r="E144" s="116"/>
      <c r="F144" s="87" t="s">
        <v>674</v>
      </c>
    </row>
    <row r="145" spans="1:6" x14ac:dyDescent="0.2">
      <c r="A145" s="115" t="s">
        <v>472</v>
      </c>
      <c r="B145" s="116"/>
      <c r="C145" s="121"/>
      <c r="D145" s="175" t="s">
        <v>677</v>
      </c>
      <c r="E145" s="175"/>
      <c r="F145" s="184"/>
    </row>
    <row r="146" spans="1:6" x14ac:dyDescent="0.2">
      <c r="A146" s="186" t="s">
        <v>473</v>
      </c>
      <c r="B146" s="187"/>
      <c r="C146" s="190" t="s">
        <v>474</v>
      </c>
      <c r="D146" s="191"/>
      <c r="E146" s="191"/>
      <c r="F146" s="192"/>
    </row>
    <row r="147" spans="1:6" ht="12" thickBot="1" x14ac:dyDescent="0.25">
      <c r="A147" s="188"/>
      <c r="B147" s="189"/>
      <c r="C147" s="193"/>
      <c r="D147" s="194"/>
      <c r="E147" s="194"/>
      <c r="F147" s="195"/>
    </row>
    <row r="148" spans="1:6" x14ac:dyDescent="0.2">
      <c r="A148" s="196" t="s">
        <v>475</v>
      </c>
      <c r="B148" s="197"/>
      <c r="C148" s="197"/>
      <c r="D148" s="197"/>
      <c r="E148" s="197"/>
      <c r="F148" s="198"/>
    </row>
    <row r="149" spans="1:6" ht="34.5" thickBot="1" x14ac:dyDescent="0.25">
      <c r="A149" s="186" t="s">
        <v>476</v>
      </c>
      <c r="B149" s="199"/>
      <c r="C149" s="199"/>
      <c r="D149" s="165" t="s">
        <v>478</v>
      </c>
      <c r="E149" s="200"/>
      <c r="F149" s="88" t="s">
        <v>477</v>
      </c>
    </row>
    <row r="150" spans="1:6" ht="22.5" x14ac:dyDescent="0.2">
      <c r="A150" s="89" t="s">
        <v>479</v>
      </c>
      <c r="B150" s="181" t="s">
        <v>480</v>
      </c>
      <c r="C150" s="181"/>
      <c r="D150" s="163" t="s">
        <v>481</v>
      </c>
      <c r="E150" s="201"/>
      <c r="F150" s="90" t="s">
        <v>482</v>
      </c>
    </row>
    <row r="151" spans="1:6" ht="22.5" x14ac:dyDescent="0.2">
      <c r="A151" s="115" t="s">
        <v>483</v>
      </c>
      <c r="B151" s="116"/>
      <c r="C151" s="61" t="s">
        <v>484</v>
      </c>
      <c r="D151" s="116" t="s">
        <v>485</v>
      </c>
      <c r="E151" s="142"/>
      <c r="F151" s="73" t="s">
        <v>490</v>
      </c>
    </row>
    <row r="152" spans="1:6" ht="33.75" x14ac:dyDescent="0.2">
      <c r="A152" s="52" t="s">
        <v>486</v>
      </c>
      <c r="B152" s="85" t="s">
        <v>682</v>
      </c>
      <c r="C152" s="59" t="s">
        <v>489</v>
      </c>
      <c r="D152" s="91" t="s">
        <v>684</v>
      </c>
      <c r="E152" s="92" t="s">
        <v>488</v>
      </c>
      <c r="F152" s="60" t="s">
        <v>690</v>
      </c>
    </row>
    <row r="153" spans="1:6" ht="12" thickBot="1" x14ac:dyDescent="0.25">
      <c r="A153" s="159" t="s">
        <v>487</v>
      </c>
      <c r="B153" s="160"/>
      <c r="C153" s="133" t="s">
        <v>491</v>
      </c>
      <c r="D153" s="133"/>
      <c r="E153" s="202"/>
      <c r="F153" s="203"/>
    </row>
    <row r="154" spans="1:6" ht="22.5" x14ac:dyDescent="0.2">
      <c r="A154" s="89" t="s">
        <v>492</v>
      </c>
      <c r="B154" s="181" t="s">
        <v>493</v>
      </c>
      <c r="C154" s="181"/>
      <c r="D154" s="163" t="s">
        <v>494</v>
      </c>
      <c r="E154" s="201"/>
      <c r="F154" s="90" t="s">
        <v>495</v>
      </c>
    </row>
    <row r="155" spans="1:6" ht="22.5" x14ac:dyDescent="0.2">
      <c r="A155" s="115" t="s">
        <v>496</v>
      </c>
      <c r="B155" s="116"/>
      <c r="C155" s="61" t="s">
        <v>497</v>
      </c>
      <c r="D155" s="116" t="s">
        <v>498</v>
      </c>
      <c r="E155" s="142"/>
      <c r="F155" s="73" t="s">
        <v>500</v>
      </c>
    </row>
    <row r="156" spans="1:6" ht="33.75" x14ac:dyDescent="0.2">
      <c r="A156" s="52" t="s">
        <v>499</v>
      </c>
      <c r="B156" s="85" t="s">
        <v>688</v>
      </c>
      <c r="C156" s="59" t="s">
        <v>501</v>
      </c>
      <c r="D156" s="91" t="s">
        <v>692</v>
      </c>
      <c r="E156" s="92" t="s">
        <v>502</v>
      </c>
      <c r="F156" s="60" t="s">
        <v>696</v>
      </c>
    </row>
    <row r="157" spans="1:6" ht="13.9" customHeight="1" thickBot="1" x14ac:dyDescent="0.25">
      <c r="A157" s="159" t="s">
        <v>503</v>
      </c>
      <c r="B157" s="160"/>
      <c r="C157" s="133" t="s">
        <v>504</v>
      </c>
      <c r="D157" s="133"/>
      <c r="E157" s="202"/>
      <c r="F157" s="203"/>
    </row>
    <row r="158" spans="1:6" ht="13.9" customHeight="1" x14ac:dyDescent="0.2">
      <c r="A158" s="89" t="s">
        <v>505</v>
      </c>
      <c r="B158" s="181" t="s">
        <v>506</v>
      </c>
      <c r="C158" s="181"/>
      <c r="D158" s="163" t="s">
        <v>508</v>
      </c>
      <c r="E158" s="201"/>
      <c r="F158" s="90" t="s">
        <v>507</v>
      </c>
    </row>
    <row r="159" spans="1:6" ht="22.5" x14ac:dyDescent="0.2">
      <c r="A159" s="115" t="s">
        <v>509</v>
      </c>
      <c r="B159" s="116"/>
      <c r="C159" s="61" t="s">
        <v>510</v>
      </c>
      <c r="D159" s="116" t="s">
        <v>511</v>
      </c>
      <c r="E159" s="142"/>
      <c r="F159" s="73" t="s">
        <v>512</v>
      </c>
    </row>
    <row r="160" spans="1:6" ht="33.75" x14ac:dyDescent="0.2">
      <c r="A160" s="52" t="s">
        <v>513</v>
      </c>
      <c r="B160" s="85" t="s">
        <v>698</v>
      </c>
      <c r="C160" s="59" t="s">
        <v>514</v>
      </c>
      <c r="D160" s="91" t="s">
        <v>700</v>
      </c>
      <c r="E160" s="92" t="s">
        <v>515</v>
      </c>
      <c r="F160" s="60" t="s">
        <v>704</v>
      </c>
    </row>
    <row r="161" spans="1:6" ht="12" thickBot="1" x14ac:dyDescent="0.25">
      <c r="A161" s="159" t="s">
        <v>516</v>
      </c>
      <c r="B161" s="160"/>
      <c r="C161" s="133" t="s">
        <v>517</v>
      </c>
      <c r="D161" s="133"/>
      <c r="E161" s="202"/>
      <c r="F161" s="203"/>
    </row>
    <row r="162" spans="1:6" ht="22.5" x14ac:dyDescent="0.2">
      <c r="A162" s="89" t="s">
        <v>518</v>
      </c>
      <c r="B162" s="181" t="s">
        <v>519</v>
      </c>
      <c r="C162" s="181"/>
      <c r="D162" s="163" t="s">
        <v>520</v>
      </c>
      <c r="E162" s="201"/>
      <c r="F162" s="90" t="s">
        <v>522</v>
      </c>
    </row>
    <row r="163" spans="1:6" ht="22.5" x14ac:dyDescent="0.2">
      <c r="A163" s="115" t="s">
        <v>521</v>
      </c>
      <c r="B163" s="116"/>
      <c r="C163" s="61" t="s">
        <v>523</v>
      </c>
      <c r="D163" s="116" t="s">
        <v>524</v>
      </c>
      <c r="E163" s="142"/>
      <c r="F163" s="73" t="s">
        <v>525</v>
      </c>
    </row>
    <row r="164" spans="1:6" ht="33.75" x14ac:dyDescent="0.2">
      <c r="A164" s="52" t="s">
        <v>526</v>
      </c>
      <c r="B164" s="85" t="s">
        <v>708</v>
      </c>
      <c r="C164" s="59" t="s">
        <v>527</v>
      </c>
      <c r="D164" s="91" t="s">
        <v>709</v>
      </c>
      <c r="E164" s="92" t="s">
        <v>528</v>
      </c>
      <c r="F164" s="60" t="s">
        <v>710</v>
      </c>
    </row>
    <row r="165" spans="1:6" ht="12" thickBot="1" x14ac:dyDescent="0.25">
      <c r="A165" s="159" t="s">
        <v>529</v>
      </c>
      <c r="B165" s="160"/>
      <c r="C165" s="133" t="s">
        <v>530</v>
      </c>
      <c r="D165" s="133"/>
      <c r="E165" s="202"/>
      <c r="F165" s="203"/>
    </row>
    <row r="166" spans="1:6" ht="22.5" x14ac:dyDescent="0.2">
      <c r="A166" s="135" t="s">
        <v>531</v>
      </c>
      <c r="B166" s="121"/>
      <c r="C166" s="121"/>
      <c r="D166" s="104" t="s">
        <v>532</v>
      </c>
      <c r="E166" s="214"/>
      <c r="F166" s="93" t="s">
        <v>533</v>
      </c>
    </row>
    <row r="167" spans="1:6" x14ac:dyDescent="0.2">
      <c r="A167" s="141" t="s">
        <v>534</v>
      </c>
      <c r="B167" s="142"/>
      <c r="C167" s="142"/>
      <c r="D167" s="148"/>
      <c r="E167" s="148" t="s">
        <v>535</v>
      </c>
      <c r="F167" s="215"/>
    </row>
    <row r="168" spans="1:6" ht="33.75" x14ac:dyDescent="0.2">
      <c r="A168" s="52" t="s">
        <v>536</v>
      </c>
      <c r="B168" s="156" t="s">
        <v>539</v>
      </c>
      <c r="C168" s="157"/>
      <c r="D168" s="59" t="s">
        <v>537</v>
      </c>
      <c r="E168" s="216" t="s">
        <v>538</v>
      </c>
      <c r="F168" s="217"/>
    </row>
    <row r="169" spans="1:6" ht="34.5" thickBot="1" x14ac:dyDescent="0.25">
      <c r="A169" s="58" t="s">
        <v>540</v>
      </c>
      <c r="B169" s="218" t="s">
        <v>542</v>
      </c>
      <c r="C169" s="219"/>
      <c r="D169" s="68" t="s">
        <v>541</v>
      </c>
      <c r="E169" s="220" t="s">
        <v>543</v>
      </c>
      <c r="F169" s="221"/>
    </row>
    <row r="170" spans="1:6" x14ac:dyDescent="0.2">
      <c r="A170" s="204" t="s">
        <v>544</v>
      </c>
      <c r="B170" s="205" t="s">
        <v>545</v>
      </c>
      <c r="C170" s="206"/>
      <c r="D170" s="206"/>
      <c r="E170" s="206"/>
      <c r="F170" s="207"/>
    </row>
    <row r="171" spans="1:6" x14ac:dyDescent="0.2">
      <c r="A171" s="123"/>
      <c r="B171" s="208"/>
      <c r="C171" s="209"/>
      <c r="D171" s="209"/>
      <c r="E171" s="209"/>
      <c r="F171" s="210"/>
    </row>
    <row r="172" spans="1:6" ht="90" customHeight="1" thickBot="1" x14ac:dyDescent="0.25">
      <c r="A172" s="171"/>
      <c r="B172" s="193"/>
      <c r="C172" s="194"/>
      <c r="D172" s="194"/>
      <c r="E172" s="194"/>
      <c r="F172" s="195"/>
    </row>
    <row r="173" spans="1:6" x14ac:dyDescent="0.2">
      <c r="A173" s="145" t="s">
        <v>546</v>
      </c>
      <c r="B173" s="146"/>
      <c r="C173" s="146"/>
      <c r="D173" s="146"/>
      <c r="E173" s="146"/>
      <c r="F173" s="147"/>
    </row>
    <row r="174" spans="1:6" ht="22.5" x14ac:dyDescent="0.2">
      <c r="A174" s="52" t="s">
        <v>547</v>
      </c>
      <c r="B174" s="119" t="s">
        <v>548</v>
      </c>
      <c r="C174" s="119"/>
      <c r="D174" s="119"/>
      <c r="E174" s="119"/>
      <c r="F174" s="120"/>
    </row>
    <row r="175" spans="1:6" ht="34.5" thickBot="1" x14ac:dyDescent="0.25">
      <c r="A175" s="53" t="s">
        <v>549</v>
      </c>
      <c r="B175" s="133" t="s">
        <v>551</v>
      </c>
      <c r="C175" s="133"/>
      <c r="D175" s="80" t="s">
        <v>550</v>
      </c>
      <c r="E175" s="133" t="s">
        <v>552</v>
      </c>
      <c r="F175" s="134"/>
    </row>
    <row r="177" spans="1:6" x14ac:dyDescent="0.2">
      <c r="A177" s="211" t="s">
        <v>713</v>
      </c>
      <c r="B177" s="211"/>
      <c r="C177" s="211"/>
      <c r="D177" s="211"/>
      <c r="E177" s="211"/>
      <c r="F177" s="211"/>
    </row>
    <row r="178" spans="1:6" x14ac:dyDescent="0.2">
      <c r="A178" s="211"/>
      <c r="B178" s="211"/>
      <c r="C178" s="211"/>
      <c r="D178" s="211"/>
      <c r="E178" s="211"/>
      <c r="F178" s="211"/>
    </row>
    <row r="179" spans="1:6" x14ac:dyDescent="0.2">
      <c r="A179" s="211"/>
      <c r="B179" s="211"/>
      <c r="C179" s="211"/>
      <c r="D179" s="211"/>
      <c r="E179" s="211"/>
      <c r="F179" s="211"/>
    </row>
    <row r="180" spans="1:6" x14ac:dyDescent="0.2">
      <c r="A180" s="211"/>
      <c r="B180" s="211"/>
      <c r="C180" s="211"/>
      <c r="D180" s="211"/>
      <c r="E180" s="211"/>
      <c r="F180" s="211"/>
    </row>
  </sheetData>
  <protectedRanges>
    <protectedRange sqref="D149 B150 C151 F150:F152 D152 B152 C153 B154 C155 F154:F156 D156 B156 C157 B158 C159 B160 D160 F158:F160 C161 B162 C163 F162:F164 D164 C165 D166 B168:C169 E167:F169 B170" name="VEHICLES"/>
    <protectedRange sqref="C116 F116 C119 F119 C122 F122 C125 F125 C127 B128 C130 B131 C132 F138 C138:C140 E139 D141 B142:B143 E142:F143 F144 C144 D145 C146 C114:F115 C117:F118 C120:F121 C123:F124 C133:F137" name="DEPENDENTS AND OWNERSHIP"/>
    <protectedRange sqref="C81 B86 F86 B87:E87 B94 F94 B95:E95 C96:C98 C99:F100 B101 B103 B105 C107:D111 D112 B112 F108:F112 C88:C89 B83:F85 B91:F93" name="SUBJECT DATA"/>
    <protectedRange sqref="C47 B48 E51 F50 C49:C51 C53 B54 C56 B57 C58:C61 D62 F60 C64 B65 C66:C68 E68 F67 C70 B71 C73 B74 C75:C78 D79 F77" name="INFORMANTS_2"/>
    <protectedRange sqref="C13:C14 B15 E15 F16 E17 C16:C18 C20 B21 C23 B24 F27 C25:C28 C30 B31 C32:C34 E34 F33 C36 B37 C39 B40 C41:C44 D45 F43" name="INFORMANTS"/>
    <protectedRange sqref="C3 E11 B174:B175 E175 B5:F8 B10:F10 B11:C11" name="PERSONAL DATA"/>
  </protectedRanges>
  <mergeCells count="266">
    <mergeCell ref="A170:A172"/>
    <mergeCell ref="B170:F172"/>
    <mergeCell ref="A173:F173"/>
    <mergeCell ref="B174:F174"/>
    <mergeCell ref="B175:C175"/>
    <mergeCell ref="E175:F175"/>
    <mergeCell ref="A177:F180"/>
    <mergeCell ref="C3:D3"/>
    <mergeCell ref="E3:F3"/>
    <mergeCell ref="A133:B133"/>
    <mergeCell ref="C133:F133"/>
    <mergeCell ref="A165:B165"/>
    <mergeCell ref="C165:F165"/>
    <mergeCell ref="A166:C166"/>
    <mergeCell ref="D166:E166"/>
    <mergeCell ref="A167:D167"/>
    <mergeCell ref="E167:F167"/>
    <mergeCell ref="B168:C168"/>
    <mergeCell ref="E168:F168"/>
    <mergeCell ref="B169:C169"/>
    <mergeCell ref="E169:F169"/>
    <mergeCell ref="B158:C158"/>
    <mergeCell ref="D158:E158"/>
    <mergeCell ref="A159:B159"/>
    <mergeCell ref="D159:E159"/>
    <mergeCell ref="A161:B161"/>
    <mergeCell ref="C161:F161"/>
    <mergeCell ref="B162:C162"/>
    <mergeCell ref="D162:E162"/>
    <mergeCell ref="A163:B163"/>
    <mergeCell ref="D163:E163"/>
    <mergeCell ref="A151:B151"/>
    <mergeCell ref="D151:E151"/>
    <mergeCell ref="A153:B153"/>
    <mergeCell ref="C153:F153"/>
    <mergeCell ref="B154:C154"/>
    <mergeCell ref="D154:E154"/>
    <mergeCell ref="A155:B155"/>
    <mergeCell ref="D155:E155"/>
    <mergeCell ref="A157:B157"/>
    <mergeCell ref="C157:F157"/>
    <mergeCell ref="A145:C145"/>
    <mergeCell ref="D145:F145"/>
    <mergeCell ref="A146:B147"/>
    <mergeCell ref="C146:F147"/>
    <mergeCell ref="A148:F148"/>
    <mergeCell ref="A149:C149"/>
    <mergeCell ref="D149:E149"/>
    <mergeCell ref="B150:C150"/>
    <mergeCell ref="D150:E150"/>
    <mergeCell ref="A139:B139"/>
    <mergeCell ref="A140:B140"/>
    <mergeCell ref="A141:C141"/>
    <mergeCell ref="C142:D142"/>
    <mergeCell ref="E142:F142"/>
    <mergeCell ref="B143:C143"/>
    <mergeCell ref="E143:F143"/>
    <mergeCell ref="A144:B144"/>
    <mergeCell ref="D144:E144"/>
    <mergeCell ref="A134:B134"/>
    <mergeCell ref="C134:F134"/>
    <mergeCell ref="A135:B135"/>
    <mergeCell ref="C135:F135"/>
    <mergeCell ref="A136:B136"/>
    <mergeCell ref="C136:F136"/>
    <mergeCell ref="C137:F137"/>
    <mergeCell ref="A138:B138"/>
    <mergeCell ref="C138:D138"/>
    <mergeCell ref="A126:F126"/>
    <mergeCell ref="A127:B127"/>
    <mergeCell ref="C127:F127"/>
    <mergeCell ref="B128:F128"/>
    <mergeCell ref="A129:F129"/>
    <mergeCell ref="A130:B130"/>
    <mergeCell ref="C130:F130"/>
    <mergeCell ref="B131:F131"/>
    <mergeCell ref="A132:B132"/>
    <mergeCell ref="C132:E132"/>
    <mergeCell ref="A121:B121"/>
    <mergeCell ref="C121:F121"/>
    <mergeCell ref="A122:B122"/>
    <mergeCell ref="C122:D122"/>
    <mergeCell ref="A123:B123"/>
    <mergeCell ref="C123:F123"/>
    <mergeCell ref="A124:B124"/>
    <mergeCell ref="C124:F124"/>
    <mergeCell ref="A125:B125"/>
    <mergeCell ref="C125:D125"/>
    <mergeCell ref="A116:B116"/>
    <mergeCell ref="C116:D116"/>
    <mergeCell ref="A117:B117"/>
    <mergeCell ref="C117:F117"/>
    <mergeCell ref="A118:B118"/>
    <mergeCell ref="C118:F118"/>
    <mergeCell ref="A119:B119"/>
    <mergeCell ref="C119:D119"/>
    <mergeCell ref="A120:B120"/>
    <mergeCell ref="C120:F120"/>
    <mergeCell ref="A110:B110"/>
    <mergeCell ref="C110:D110"/>
    <mergeCell ref="A111:B111"/>
    <mergeCell ref="C111:D111"/>
    <mergeCell ref="A113:F113"/>
    <mergeCell ref="A114:B114"/>
    <mergeCell ref="C114:F114"/>
    <mergeCell ref="A115:B115"/>
    <mergeCell ref="C115:F115"/>
    <mergeCell ref="A103:A104"/>
    <mergeCell ref="B103:F104"/>
    <mergeCell ref="A105:A106"/>
    <mergeCell ref="B105:F106"/>
    <mergeCell ref="A107:B107"/>
    <mergeCell ref="C107:D107"/>
    <mergeCell ref="A108:B108"/>
    <mergeCell ref="C108:D108"/>
    <mergeCell ref="A109:B109"/>
    <mergeCell ref="C109:D109"/>
    <mergeCell ref="A97:B97"/>
    <mergeCell ref="C97:F97"/>
    <mergeCell ref="A98:B98"/>
    <mergeCell ref="C98:D98"/>
    <mergeCell ref="C99:D99"/>
    <mergeCell ref="E99:F99"/>
    <mergeCell ref="C100:D100"/>
    <mergeCell ref="E100:F100"/>
    <mergeCell ref="A101:A102"/>
    <mergeCell ref="B101:F102"/>
    <mergeCell ref="A89:B89"/>
    <mergeCell ref="C89:F89"/>
    <mergeCell ref="A90:F90"/>
    <mergeCell ref="B91:F91"/>
    <mergeCell ref="B92:F92"/>
    <mergeCell ref="B93:F93"/>
    <mergeCell ref="B94:D94"/>
    <mergeCell ref="B95:C95"/>
    <mergeCell ref="A96:B96"/>
    <mergeCell ref="C96:F96"/>
    <mergeCell ref="C81:E81"/>
    <mergeCell ref="A82:F82"/>
    <mergeCell ref="B83:F83"/>
    <mergeCell ref="B84:F84"/>
    <mergeCell ref="B85:F85"/>
    <mergeCell ref="B86:D86"/>
    <mergeCell ref="B87:C87"/>
    <mergeCell ref="A88:B88"/>
    <mergeCell ref="C88:F88"/>
    <mergeCell ref="A76:B76"/>
    <mergeCell ref="C76:F76"/>
    <mergeCell ref="A77:B77"/>
    <mergeCell ref="C77:D77"/>
    <mergeCell ref="A78:B78"/>
    <mergeCell ref="C78:F78"/>
    <mergeCell ref="A79:C79"/>
    <mergeCell ref="E79:F79"/>
    <mergeCell ref="A80:F80"/>
    <mergeCell ref="A70:B70"/>
    <mergeCell ref="C70:F70"/>
    <mergeCell ref="B71:F71"/>
    <mergeCell ref="A72:F72"/>
    <mergeCell ref="A73:B73"/>
    <mergeCell ref="C73:F73"/>
    <mergeCell ref="B74:F74"/>
    <mergeCell ref="A75:B75"/>
    <mergeCell ref="C75:E75"/>
    <mergeCell ref="A64:B64"/>
    <mergeCell ref="C64:F64"/>
    <mergeCell ref="B65:F65"/>
    <mergeCell ref="A66:B66"/>
    <mergeCell ref="C66:D66"/>
    <mergeCell ref="A67:B67"/>
    <mergeCell ref="C67:D67"/>
    <mergeCell ref="A68:B68"/>
    <mergeCell ref="A69:F69"/>
    <mergeCell ref="A59:B59"/>
    <mergeCell ref="C59:F59"/>
    <mergeCell ref="A60:B60"/>
    <mergeCell ref="C60:D60"/>
    <mergeCell ref="A61:B61"/>
    <mergeCell ref="C61:F61"/>
    <mergeCell ref="A62:C62"/>
    <mergeCell ref="E62:F62"/>
    <mergeCell ref="A63:F63"/>
    <mergeCell ref="A53:B53"/>
    <mergeCell ref="C53:F53"/>
    <mergeCell ref="B54:F54"/>
    <mergeCell ref="A55:F55"/>
    <mergeCell ref="A56:B56"/>
    <mergeCell ref="C56:F56"/>
    <mergeCell ref="B57:F57"/>
    <mergeCell ref="A58:B58"/>
    <mergeCell ref="C58:E58"/>
    <mergeCell ref="A47:B47"/>
    <mergeCell ref="C47:F47"/>
    <mergeCell ref="B48:F48"/>
    <mergeCell ref="A49:B49"/>
    <mergeCell ref="C49:D49"/>
    <mergeCell ref="A50:B50"/>
    <mergeCell ref="C50:D50"/>
    <mergeCell ref="A51:B51"/>
    <mergeCell ref="A52:F52"/>
    <mergeCell ref="A42:B42"/>
    <mergeCell ref="C42:F42"/>
    <mergeCell ref="A43:B43"/>
    <mergeCell ref="C43:D43"/>
    <mergeCell ref="A44:B44"/>
    <mergeCell ref="C44:F44"/>
    <mergeCell ref="A45:C45"/>
    <mergeCell ref="E45:F45"/>
    <mergeCell ref="A46:F46"/>
    <mergeCell ref="A35:F35"/>
    <mergeCell ref="A36:B36"/>
    <mergeCell ref="C36:F36"/>
    <mergeCell ref="B37:F37"/>
    <mergeCell ref="A38:F38"/>
    <mergeCell ref="A39:B39"/>
    <mergeCell ref="C39:F39"/>
    <mergeCell ref="B40:F40"/>
    <mergeCell ref="A41:B41"/>
    <mergeCell ref="C41:E41"/>
    <mergeCell ref="A29:F29"/>
    <mergeCell ref="A30:B30"/>
    <mergeCell ref="C30:F30"/>
    <mergeCell ref="B31:F31"/>
    <mergeCell ref="A32:B32"/>
    <mergeCell ref="C32:D32"/>
    <mergeCell ref="A33:B33"/>
    <mergeCell ref="C33:D33"/>
    <mergeCell ref="A34:B34"/>
    <mergeCell ref="B24:F24"/>
    <mergeCell ref="A25:B25"/>
    <mergeCell ref="C25:E25"/>
    <mergeCell ref="A26:B26"/>
    <mergeCell ref="C26:F26"/>
    <mergeCell ref="A27:B27"/>
    <mergeCell ref="C27:D27"/>
    <mergeCell ref="A28:B28"/>
    <mergeCell ref="C28:F28"/>
    <mergeCell ref="A17:B17"/>
    <mergeCell ref="A18:B18"/>
    <mergeCell ref="C18:D18"/>
    <mergeCell ref="A19:F19"/>
    <mergeCell ref="A20:B20"/>
    <mergeCell ref="C20:F20"/>
    <mergeCell ref="B21:F21"/>
    <mergeCell ref="A22:F22"/>
    <mergeCell ref="A23:B23"/>
    <mergeCell ref="C23:F23"/>
    <mergeCell ref="B11:C11"/>
    <mergeCell ref="E11:F11"/>
    <mergeCell ref="A12:F12"/>
    <mergeCell ref="C13:E13"/>
    <mergeCell ref="A14:B14"/>
    <mergeCell ref="C14:F14"/>
    <mergeCell ref="B15:C15"/>
    <mergeCell ref="E15:F15"/>
    <mergeCell ref="A16:B16"/>
    <mergeCell ref="C16:D16"/>
    <mergeCell ref="A1:F1"/>
    <mergeCell ref="A2:F2"/>
    <mergeCell ref="A4:F4"/>
    <mergeCell ref="B5:F5"/>
    <mergeCell ref="B6:F6"/>
    <mergeCell ref="B7:F7"/>
    <mergeCell ref="B8:F8"/>
    <mergeCell ref="A9:F9"/>
    <mergeCell ref="B10:F10"/>
  </mergeCells>
  <conditionalFormatting sqref="B86:D86 B87:E87 F86 B94:D94 B95:E95 F94 C96:F97 C98:D98 C99:F100 B101:F106 C107:D111 B112 C116:D116 F116 F119 C119:D119 C122:D122 F122 F125 C125:D125 C127:F127 B128:F128 C130:F130 B131:F131 C138:D138 F138 C139:C140 E139 D141 B142 B143:C143 C144 E142:F143 F144 D145:F145 C146:F147 D149:E149 B150:C150 C151 F150:F152 D152 B152 C153:F153 B154:C154 C155 F154:F156 D156 B156 C157:F157 B158:C158 C159 F158:F160 C161:F161 D160 B160 B162:C162 C163 F162:F164 C165:F165 D164 B164 D166:E166 E167:F169 B168:C169 B170:F172 B174:F174 E175:F175 B175:C175 C64:F64 B65:F65 C66:D67 C68 E68 F67 C70:F70 B71:F71 C73:F73 B74:F74 C75:E75 C76:F76 C77:D77 C78:F78 D79 F77 C47:F47 B48:F48 C49:D50 C51 E51 F50 C53:F53 B54:F54 C56:F56 B57:F57 C58:E58 C59:F59 C60:D60 C61:F61 D62 F60 A29:F29 C30:F30 B31:F31 C32:D33 C34 E34 F33 C36:F36 B37:F37 C39:F39 B40:F40 C41:E41 C42:F42 C43:D43 C44:F44 D45 F43 E11:F11 C14:F14 B15:C15 E15:F15 F16 C16:D16 E17 C17 C18:D18 C20:F20 B21:F21 C23:F23 B24:F24 C25:E25 C26:F26 C27:D27 C28:F28 F27 C132:E132 D112 F108:F112 B5:F8 B10:F10 B11:C11 C88:F89 B83:F85 B91:F93 C114:F115 C117:F118 C120:F121 C123:F124">
    <cfRule type="containsBlanks" dxfId="15" priority="4" stopIfTrue="1">
      <formula>LEN(TRIM(A5))=0</formula>
    </cfRule>
  </conditionalFormatting>
  <conditionalFormatting sqref="C13:E13 C81:E81">
    <cfRule type="containsBlanks" dxfId="14" priority="3" stopIfTrue="1">
      <formula>LEN(TRIM(C13))=0</formula>
    </cfRule>
  </conditionalFormatting>
  <conditionalFormatting sqref="C3:D3">
    <cfRule type="containsBlanks" dxfId="13" priority="5" stopIfTrue="1">
      <formula>LEN(TRIM(C3))=0</formula>
    </cfRule>
  </conditionalFormatting>
  <conditionalFormatting sqref="C133:F137">
    <cfRule type="containsBlanks" dxfId="12" priority="1" stopIfTrue="1">
      <formula>LEN(TRIM(C133))=0</formula>
    </cfRule>
  </conditionalFormatting>
  <pageMargins left="0.7" right="0.7" top="0.75" bottom="0.75" header="0.3" footer="0.3"/>
  <pageSetup scale="99" orientation="portrait" r:id="rId1"/>
  <rowBreaks count="2" manualBreakCount="2">
    <brk id="78" max="5" man="1"/>
    <brk id="100" max="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4"/>
  <sheetViews>
    <sheetView tabSelected="1" view="pageBreakPreview" zoomScaleSheetLayoutView="100" workbookViewId="0">
      <selection activeCell="B10" sqref="B10:D10"/>
    </sheetView>
  </sheetViews>
  <sheetFormatPr defaultColWidth="9.140625" defaultRowHeight="6" customHeight="1" x14ac:dyDescent="0.2"/>
  <cols>
    <col min="1" max="1" width="11" style="1" customWidth="1"/>
    <col min="2" max="2" width="4" style="1" customWidth="1"/>
    <col min="3" max="3" width="2.85546875" style="1" customWidth="1"/>
    <col min="4" max="4" width="5.7109375" style="1" customWidth="1"/>
    <col min="5" max="5" width="4.5703125" style="1" customWidth="1"/>
    <col min="6" max="6" width="6.28515625" style="1" customWidth="1"/>
    <col min="7" max="7" width="3.85546875" style="1" customWidth="1"/>
    <col min="8" max="8" width="5.28515625" style="1" customWidth="1"/>
    <col min="9" max="9" width="5.42578125" style="1" customWidth="1"/>
    <col min="10" max="10" width="3.5703125" style="1" customWidth="1"/>
    <col min="11" max="11" width="4" style="1" customWidth="1"/>
    <col min="12" max="12" width="4.28515625" style="1" customWidth="1"/>
    <col min="13" max="13" width="3.42578125" style="1" customWidth="1"/>
    <col min="14" max="14" width="5" style="1" customWidth="1"/>
    <col min="15" max="15" width="4.28515625" style="1" customWidth="1"/>
    <col min="16" max="16" width="5.7109375" style="1" customWidth="1"/>
    <col min="17" max="17" width="8.7109375" style="1" customWidth="1"/>
    <col min="18" max="18" width="4" style="1" customWidth="1"/>
    <col min="19" max="19" width="6" style="1" customWidth="1"/>
    <col min="20" max="20" width="5.7109375" style="1" customWidth="1"/>
    <col min="21" max="21" width="11.5703125" style="1" customWidth="1"/>
    <col min="22" max="22" width="2" style="1" customWidth="1"/>
    <col min="23" max="16384" width="9.140625" style="1"/>
  </cols>
  <sheetData>
    <row r="1" spans="1:21" ht="27" customHeight="1" x14ac:dyDescent="0.2">
      <c r="A1" s="2"/>
      <c r="B1" s="2"/>
      <c r="C1" s="2"/>
      <c r="D1" s="2"/>
      <c r="E1" s="2"/>
      <c r="F1" s="2"/>
      <c r="G1" s="2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1" t="str">
        <f>TRIM(PDRN2!B11)</f>
        <v>INPUT||pt=B:11||val=</v>
      </c>
      <c r="S1" s="231"/>
      <c r="T1" s="231"/>
      <c r="U1" s="231"/>
    </row>
    <row r="2" spans="1:21" ht="12" customHeight="1" x14ac:dyDescent="0.2">
      <c r="A2" s="2"/>
      <c r="B2" s="2"/>
      <c r="C2" s="2"/>
      <c r="D2" s="2"/>
      <c r="E2" s="2"/>
      <c r="F2" s="2"/>
      <c r="G2" s="2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2" t="s">
        <v>0</v>
      </c>
      <c r="S2" s="232"/>
      <c r="T2" s="232"/>
      <c r="U2" s="232"/>
    </row>
    <row r="3" spans="1:21" ht="6" customHeight="1" x14ac:dyDescent="0.2">
      <c r="A3" s="3"/>
      <c r="B3" s="3"/>
      <c r="C3" s="3"/>
      <c r="D3" s="3"/>
      <c r="E3" s="3"/>
      <c r="F3" s="3"/>
      <c r="G3" s="3"/>
      <c r="H3" s="230"/>
      <c r="I3" s="230"/>
      <c r="J3" s="230"/>
      <c r="K3" s="230"/>
      <c r="L3" s="230"/>
      <c r="M3" s="230"/>
      <c r="N3" s="230"/>
      <c r="O3" s="230"/>
      <c r="P3" s="230"/>
      <c r="Q3" s="230"/>
    </row>
    <row r="4" spans="1:21" ht="19.5" x14ac:dyDescent="0.2">
      <c r="A4" s="233" t="s">
        <v>1</v>
      </c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</row>
    <row r="5" spans="1:21" ht="3.75" customHeight="1" x14ac:dyDescent="0.2">
      <c r="A5" s="234" t="s">
        <v>2</v>
      </c>
      <c r="B5" s="234"/>
      <c r="C5" s="234"/>
      <c r="D5" s="235" t="str">
        <f>TRIM(UPPER(PDRN2!B5&amp;", "&amp;PDRN2!B6&amp;" "&amp;PDRN2!B7))</f>
        <v>INPUT||PT=B:5||VAL=, INPUT||PT=B:6||VAL= INPUT||PT=B:7||VAL=</v>
      </c>
      <c r="E5" s="235"/>
      <c r="F5" s="235"/>
      <c r="G5" s="235"/>
      <c r="H5" s="235"/>
      <c r="I5" s="235"/>
      <c r="J5" s="235"/>
      <c r="K5" s="235"/>
      <c r="L5" s="234" t="s">
        <v>3</v>
      </c>
      <c r="M5" s="234"/>
      <c r="N5" s="234"/>
      <c r="O5" s="234"/>
      <c r="P5" s="4"/>
      <c r="Q5" s="236" t="s">
        <v>4</v>
      </c>
      <c r="S5" s="4"/>
      <c r="T5" s="236" t="s">
        <v>5</v>
      </c>
      <c r="U5" s="236"/>
    </row>
    <row r="6" spans="1:21" ht="11.25" customHeight="1" x14ac:dyDescent="0.2">
      <c r="A6" s="234"/>
      <c r="B6" s="234"/>
      <c r="C6" s="234"/>
      <c r="D6" s="235"/>
      <c r="E6" s="235"/>
      <c r="F6" s="235"/>
      <c r="G6" s="235"/>
      <c r="H6" s="235"/>
      <c r="I6" s="235"/>
      <c r="J6" s="235"/>
      <c r="K6" s="235"/>
      <c r="L6" s="234"/>
      <c r="M6" s="234"/>
      <c r="N6" s="234"/>
      <c r="O6" s="234"/>
      <c r="P6" s="37" t="str">
        <f>IF(PDRN2!C3="SUBJECT","√","")</f>
        <v/>
      </c>
      <c r="Q6" s="236"/>
      <c r="S6" s="5" t="str">
        <f>IF(PDRN2!C3="CO-MAKER","√","")</f>
        <v/>
      </c>
      <c r="T6" s="236"/>
      <c r="U6" s="236"/>
    </row>
    <row r="7" spans="1:21" ht="4.5" customHeight="1" x14ac:dyDescent="0.2">
      <c r="A7" s="234"/>
      <c r="B7" s="234"/>
      <c r="C7" s="234"/>
      <c r="K7" s="6"/>
      <c r="L7" s="234"/>
      <c r="M7" s="234"/>
      <c r="N7" s="234"/>
      <c r="O7" s="234"/>
      <c r="P7" s="6"/>
      <c r="Q7" s="236"/>
      <c r="R7" s="3"/>
      <c r="S7" s="6"/>
      <c r="T7" s="236"/>
      <c r="U7" s="236"/>
    </row>
    <row r="8" spans="1:21" ht="12.75" customHeight="1" x14ac:dyDescent="0.2">
      <c r="A8" s="222" t="s">
        <v>6</v>
      </c>
      <c r="B8" s="222"/>
      <c r="C8" s="222"/>
      <c r="D8" s="222"/>
      <c r="E8" s="222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</row>
    <row r="9" spans="1:21" ht="21" customHeight="1" x14ac:dyDescent="0.2">
      <c r="A9" s="7"/>
      <c r="B9" s="223" t="s">
        <v>7</v>
      </c>
      <c r="C9" s="223"/>
      <c r="D9" s="223"/>
      <c r="E9" s="7"/>
      <c r="F9" s="223" t="s">
        <v>8</v>
      </c>
      <c r="G9" s="223"/>
      <c r="H9" s="7"/>
      <c r="I9" s="223" t="s">
        <v>9</v>
      </c>
      <c r="J9" s="223"/>
      <c r="N9" s="8" t="s">
        <v>10</v>
      </c>
      <c r="O9" s="224" t="s">
        <v>11</v>
      </c>
      <c r="P9" s="224"/>
      <c r="Q9" s="224"/>
      <c r="R9" s="224"/>
      <c r="S9" s="224" t="s">
        <v>12</v>
      </c>
      <c r="T9" s="224"/>
      <c r="U9" s="224"/>
    </row>
    <row r="10" spans="1:21" ht="13.5" customHeight="1" x14ac:dyDescent="0.2">
      <c r="A10" s="9" t="s">
        <v>13</v>
      </c>
      <c r="B10" s="225" t="str">
        <f>TRIM(UPPER(PDRN2!B83))</f>
        <v>INPUT||PT=B:83||VAL=</v>
      </c>
      <c r="C10" s="225"/>
      <c r="D10" s="225"/>
      <c r="E10" s="226" t="str">
        <f>TRIM(UPPER(PDRN2!B84))</f>
        <v>INPUT||PT=B:84||VAL=</v>
      </c>
      <c r="F10" s="226"/>
      <c r="G10" s="226"/>
      <c r="H10" s="226"/>
      <c r="I10" s="227" t="str">
        <f>TRIM(UPPER(PDRN2!B85))</f>
        <v>INPUT||PT=B:85||VAL=</v>
      </c>
      <c r="J10" s="227"/>
      <c r="K10" s="227"/>
      <c r="L10" s="227"/>
      <c r="N10" s="11" t="str">
        <f>TRIM(PDRN2!F86)</f>
        <v>INPUT||pt=F:86||val=</v>
      </c>
      <c r="O10" s="12"/>
      <c r="P10" s="228" t="str">
        <f>'DROPDOWN LIST'!C86</f>
        <v>INPUT||pt=B:87||val= INPUT||pt=D:87||val=, INPUT||pt=E:87||val=</v>
      </c>
      <c r="Q10" s="228"/>
      <c r="R10" s="12"/>
      <c r="S10" s="229" t="str">
        <f>TRIM(UPPER(PDRN2!C88))</f>
        <v>INPUT||PT=C:88||VAL=</v>
      </c>
      <c r="T10" s="229"/>
      <c r="U10" s="229"/>
    </row>
    <row r="11" spans="1:21" ht="4.5" customHeight="1" x14ac:dyDescent="0.2">
      <c r="A11" s="237"/>
      <c r="B11" s="237"/>
      <c r="C11" s="237"/>
      <c r="D11" s="237"/>
      <c r="E11" s="237"/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</row>
    <row r="12" spans="1:21" ht="12.75" customHeight="1" x14ac:dyDescent="0.2">
      <c r="A12" s="9" t="s">
        <v>14</v>
      </c>
      <c r="B12" s="225" t="str">
        <f>TRIM(UPPER(PDRN2!B91))</f>
        <v>INPUT||PT=B:91||VAL=</v>
      </c>
      <c r="C12" s="225"/>
      <c r="D12" s="225"/>
      <c r="E12" s="226" t="str">
        <f>TRIM(UPPER(PDRN2!B92))</f>
        <v>INPUT||PT=B:92||VAL=</v>
      </c>
      <c r="F12" s="226"/>
      <c r="G12" s="226"/>
      <c r="H12" s="226"/>
      <c r="I12" s="227" t="str">
        <f>TRIM(UPPER(PDRN2!B93))</f>
        <v>INPUT||PT=B:93||VAL=</v>
      </c>
      <c r="J12" s="227"/>
      <c r="K12" s="227"/>
      <c r="L12" s="227"/>
      <c r="N12" s="11" t="str">
        <f>TRIM(PDRN2!F94)</f>
        <v>INPUT||pt=F:94||val=</v>
      </c>
      <c r="O12" s="12"/>
      <c r="P12" s="228" t="str">
        <f>'DROPDOWN LIST'!C94</f>
        <v>INPUT||pt=B:95||val= INPUT||pt=D:95||val=, INPUT||pt=E:95||val=</v>
      </c>
      <c r="Q12" s="228"/>
      <c r="R12" s="12"/>
      <c r="S12" s="229" t="str">
        <f>TRIM(UPPER(PDRN2!C96))</f>
        <v>INPUT||PT=C:96||VAL=</v>
      </c>
      <c r="T12" s="229"/>
      <c r="U12" s="229"/>
    </row>
    <row r="13" spans="1:21" ht="5.25" customHeight="1" x14ac:dyDescent="0.2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7"/>
      <c r="O13" s="237"/>
      <c r="P13" s="237"/>
      <c r="Q13" s="13"/>
    </row>
    <row r="14" spans="1:21" ht="12.75" customHeight="1" x14ac:dyDescent="0.2">
      <c r="A14" s="9" t="s">
        <v>15</v>
      </c>
      <c r="B14" s="14" t="str">
        <f>IF(PDRN2!C98="SINGLE","√","")</f>
        <v/>
      </c>
      <c r="C14" s="238" t="s">
        <v>16</v>
      </c>
      <c r="D14" s="238"/>
      <c r="E14" s="14" t="str">
        <f>IF(PDRN2!C98="MARRIED","√","")</f>
        <v/>
      </c>
      <c r="F14" s="238" t="s">
        <v>17</v>
      </c>
      <c r="G14" s="238"/>
      <c r="H14" s="5" t="str">
        <f>IF(PDRN2!C98="WIDOW/ER","√","")</f>
        <v/>
      </c>
      <c r="I14" s="239" t="s">
        <v>18</v>
      </c>
      <c r="J14" s="239"/>
      <c r="K14" s="5" t="str">
        <f>IF(PDRN2!C98="SEPARATED","√","")</f>
        <v/>
      </c>
      <c r="L14" s="239" t="s">
        <v>19</v>
      </c>
      <c r="M14" s="239"/>
      <c r="N14" s="16"/>
      <c r="O14" s="5" t="str">
        <f>IF(OR(PDRN2!C98="OTHER",PDRN2!C98="COMMON LAW"),"√","")</f>
        <v/>
      </c>
      <c r="P14" s="17" t="s">
        <v>20</v>
      </c>
      <c r="R14" s="9" t="s">
        <v>21</v>
      </c>
      <c r="S14" s="16"/>
      <c r="T14" s="229" t="str">
        <f>IF(AND(PDRN2!C89=PDRN2!C97),TRIM(UPPER(PDRN2!C89)),TRIM(UPPER(PDRN2!C89))&amp;" / "&amp;TRIM(UPPER(PDRN2!C97)))</f>
        <v>INPUT||PT=C:89||VAL= / INPUT||PT=C:97||VAL=</v>
      </c>
      <c r="U14" s="229"/>
    </row>
    <row r="15" spans="1:21" ht="5.25" customHeight="1" x14ac:dyDescent="0.2">
      <c r="A15" s="237"/>
      <c r="B15" s="237"/>
      <c r="C15" s="237"/>
      <c r="D15" s="237"/>
      <c r="E15" s="237"/>
      <c r="F15" s="237"/>
      <c r="G15" s="237"/>
      <c r="H15" s="237"/>
      <c r="I15" s="237"/>
      <c r="J15" s="237"/>
      <c r="K15" s="237"/>
      <c r="L15" s="237"/>
      <c r="M15" s="237"/>
      <c r="N15" s="237"/>
      <c r="O15" s="237"/>
      <c r="P15" s="237"/>
      <c r="Q15" s="237"/>
      <c r="R15" s="237"/>
      <c r="S15" s="237"/>
      <c r="T15" s="237"/>
      <c r="U15" s="237"/>
    </row>
    <row r="16" spans="1:21" ht="13.5" customHeight="1" x14ac:dyDescent="0.2">
      <c r="A16" s="9" t="s">
        <v>22</v>
      </c>
      <c r="B16" s="240" t="str">
        <f>TRIM(UPPER(PDRN2!B101))</f>
        <v>INPUT||PT=B:101||VAL=</v>
      </c>
      <c r="C16" s="240"/>
      <c r="D16" s="240"/>
      <c r="E16" s="240"/>
      <c r="F16" s="240"/>
      <c r="G16" s="240"/>
      <c r="H16" s="240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</row>
    <row r="17" spans="1:21" ht="4.5" customHeight="1" x14ac:dyDescent="0.2">
      <c r="A17" s="237"/>
      <c r="B17" s="237"/>
      <c r="C17" s="237"/>
      <c r="D17" s="237"/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</row>
    <row r="18" spans="1:21" ht="12" customHeight="1" x14ac:dyDescent="0.2">
      <c r="A18" s="9" t="s">
        <v>23</v>
      </c>
      <c r="B18" s="229" t="str">
        <f>IF(AND(PDRN2!C99="",PDRN2!E99=""),"",IF(AND(PDRN2!E99="",PDRN2!C99&gt;0),TRIM(PDRN2!C99),TRIM(PDRN2!C99)&amp;" / "&amp;TRIM(PDRN2!E99)))</f>
        <v>INPUT||pt=C:99||val= / INPUT||pt=E:99||val=</v>
      </c>
      <c r="C18" s="229"/>
      <c r="D18" s="229"/>
      <c r="E18" s="229"/>
      <c r="F18" s="229"/>
      <c r="G18" s="229"/>
      <c r="H18" s="229"/>
      <c r="I18" s="229"/>
      <c r="J18" s="229"/>
      <c r="K18" s="2"/>
      <c r="L18" s="2" t="s">
        <v>24</v>
      </c>
      <c r="N18" s="2"/>
      <c r="O18" s="229" t="str">
        <f>IF(AND(PDRN2!C100="",PDRN2!E100=""),"",IF(AND(PDRN2!E100="",PDRN2!C100&gt;0),TRIM(PDRN2!C100),TRIM(PDRN2!C100)&amp;" / "&amp;TRIM(PDRN2!E100)))</f>
        <v>INPUT||pt=C:100||val= / INPUT||pt=E:100||val=</v>
      </c>
      <c r="P18" s="229"/>
      <c r="Q18" s="229"/>
      <c r="R18" s="229"/>
      <c r="S18" s="229"/>
      <c r="T18" s="229"/>
      <c r="U18" s="229"/>
    </row>
    <row r="19" spans="1:21" ht="4.5" customHeight="1" x14ac:dyDescent="0.2">
      <c r="A19" s="237"/>
      <c r="B19" s="237"/>
      <c r="C19" s="237"/>
      <c r="D19" s="237"/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37"/>
      <c r="P19" s="237"/>
      <c r="Q19" s="237"/>
      <c r="R19" s="237"/>
      <c r="S19" s="237"/>
      <c r="T19" s="237"/>
      <c r="U19" s="237"/>
    </row>
    <row r="20" spans="1:21" ht="12" customHeight="1" x14ac:dyDescent="0.2">
      <c r="A20" s="9" t="s">
        <v>25</v>
      </c>
      <c r="B20" s="9"/>
      <c r="C20" s="229" t="str">
        <f>TRIM(UPPER(PDRN2!B103))</f>
        <v>INPUT||PT=B:103||VAL=</v>
      </c>
      <c r="D20" s="229"/>
      <c r="E20" s="229"/>
      <c r="F20" s="229"/>
      <c r="G20" s="229"/>
      <c r="H20" s="229"/>
      <c r="I20" s="229"/>
      <c r="J20" s="229"/>
      <c r="K20" s="229"/>
      <c r="L20" s="241" t="s">
        <v>26</v>
      </c>
      <c r="M20" s="241"/>
      <c r="N20" s="241"/>
      <c r="O20" s="229" t="str">
        <f>TRIM(UPPER(PDRN2!B105))</f>
        <v>INPUT||PT=B:105||VAL=</v>
      </c>
      <c r="P20" s="229"/>
      <c r="Q20" s="229"/>
      <c r="R20" s="229"/>
      <c r="S20" s="229"/>
      <c r="T20" s="229"/>
      <c r="U20" s="229"/>
    </row>
    <row r="21" spans="1:21" ht="4.5" customHeight="1" x14ac:dyDescent="0.2">
      <c r="A21" s="237"/>
      <c r="B21" s="237"/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</row>
    <row r="22" spans="1:21" ht="15" x14ac:dyDescent="0.2">
      <c r="A22" s="242" t="s">
        <v>27</v>
      </c>
      <c r="B22" s="242"/>
      <c r="C22" s="242"/>
      <c r="D22" s="242"/>
      <c r="E22" s="19"/>
      <c r="F22" s="19" t="s">
        <v>28</v>
      </c>
      <c r="G22" s="7"/>
      <c r="H22" s="242" t="s">
        <v>29</v>
      </c>
      <c r="I22" s="242"/>
      <c r="J22" s="242"/>
      <c r="K22" s="242"/>
      <c r="L22" s="242"/>
      <c r="M22" s="242"/>
      <c r="N22" s="242"/>
      <c r="O22" s="242"/>
      <c r="P22" s="242"/>
      <c r="Q22" s="16"/>
      <c r="R22" s="242" t="s">
        <v>30</v>
      </c>
      <c r="S22" s="242"/>
      <c r="T22" s="242"/>
      <c r="U22" s="242"/>
    </row>
    <row r="23" spans="1:21" ht="12.75" customHeight="1" x14ac:dyDescent="0.2">
      <c r="A23" s="243" t="str">
        <f>TRIM(UPPER(PDRN2!C114))</f>
        <v>INPUT||PT=C:114||VAL=</v>
      </c>
      <c r="B23" s="243"/>
      <c r="C23" s="243"/>
      <c r="D23" s="243"/>
      <c r="E23" s="21"/>
      <c r="F23" s="20" t="str">
        <f>TRIM(PDRN2!F116)</f>
        <v>INPUT||pt=F:116||val=</v>
      </c>
      <c r="G23" s="22"/>
      <c r="H23" s="243" t="str">
        <f>TRIM(UPPER(PDRN2!C115))</f>
        <v>INPUT||PT=C:115||VAL=</v>
      </c>
      <c r="I23" s="243"/>
      <c r="J23" s="243"/>
      <c r="K23" s="243"/>
      <c r="L23" s="243"/>
      <c r="M23" s="243"/>
      <c r="N23" s="243"/>
      <c r="O23" s="243"/>
      <c r="P23" s="243"/>
      <c r="Q23" s="23"/>
      <c r="R23" s="243" t="str">
        <f>TRIM(UPPER(PDRN2!C116))</f>
        <v>INPUT||PT=A:116||VAL=</v>
      </c>
      <c r="S23" s="243"/>
      <c r="T23" s="243"/>
      <c r="U23" s="243"/>
    </row>
    <row r="24" spans="1:21" ht="13.5" customHeight="1" x14ac:dyDescent="0.2">
      <c r="A24" s="226" t="str">
        <f>TRIM(UPPER(PDRN2!C117))</f>
        <v>INPUT||PT=C:117||VAL=</v>
      </c>
      <c r="B24" s="226"/>
      <c r="C24" s="226"/>
      <c r="D24" s="226"/>
      <c r="E24" s="21"/>
      <c r="F24" s="10" t="str">
        <f>TRIM(PDRN2!F119)</f>
        <v>INPUT||pt=F:119||val=</v>
      </c>
      <c r="G24" s="22"/>
      <c r="H24" s="243" t="str">
        <f>TRIM(UPPER(PDRN2!C118))</f>
        <v>INPUT||PT=C:118||VAL=</v>
      </c>
      <c r="I24" s="243"/>
      <c r="J24" s="243"/>
      <c r="K24" s="243"/>
      <c r="L24" s="243"/>
      <c r="M24" s="243"/>
      <c r="N24" s="243"/>
      <c r="O24" s="243"/>
      <c r="P24" s="243"/>
      <c r="Q24" s="23"/>
      <c r="R24" s="243" t="str">
        <f>TRIM(UPPER(PDRN2!C119))</f>
        <v>INPUT||PT=C:119||VAL=</v>
      </c>
      <c r="S24" s="243"/>
      <c r="T24" s="243"/>
      <c r="U24" s="243"/>
    </row>
    <row r="25" spans="1:21" ht="13.5" customHeight="1" x14ac:dyDescent="0.2">
      <c r="A25" s="226" t="str">
        <f>TRIM(UPPER(PDRN2!C120))</f>
        <v>INPUT||PT=A:120||VAL=</v>
      </c>
      <c r="B25" s="226"/>
      <c r="C25" s="226"/>
      <c r="D25" s="226"/>
      <c r="E25" s="21"/>
      <c r="F25" s="10" t="str">
        <f>TRIM(PDRN2!F122)</f>
        <v>INPUT||pt=F:122||val=</v>
      </c>
      <c r="G25" s="22"/>
      <c r="H25" s="243" t="str">
        <f>TRIM(UPPER(PDRN2!C121))</f>
        <v>INPUT||PT=A:121||VAL=</v>
      </c>
      <c r="I25" s="243"/>
      <c r="J25" s="243"/>
      <c r="K25" s="243"/>
      <c r="L25" s="243"/>
      <c r="M25" s="243"/>
      <c r="N25" s="243"/>
      <c r="O25" s="243"/>
      <c r="P25" s="243"/>
      <c r="Q25" s="23"/>
      <c r="R25" s="243" t="str">
        <f>TRIM(UPPER(PDRN2!C122))</f>
        <v>INPUT||PT=A:122||VAL=</v>
      </c>
      <c r="S25" s="243"/>
      <c r="T25" s="243"/>
      <c r="U25" s="243"/>
    </row>
    <row r="26" spans="1:21" ht="13.5" customHeight="1" x14ac:dyDescent="0.2">
      <c r="A26" s="226" t="str">
        <f>TRIM(UPPER(PDRN2!C123))</f>
        <v>INPUT||PT=C:123||VAL=</v>
      </c>
      <c r="B26" s="226"/>
      <c r="C26" s="226"/>
      <c r="D26" s="226"/>
      <c r="E26" s="21"/>
      <c r="F26" s="10" t="str">
        <f>TRIM(PDRN2!F125)</f>
        <v>INPUT||pt=F:125||val=</v>
      </c>
      <c r="G26" s="22"/>
      <c r="H26" s="243" t="str">
        <f>TRIM(UPPER(PDRN2!C124))</f>
        <v>INPUT||PT=C:124||VAL=</v>
      </c>
      <c r="I26" s="243"/>
      <c r="J26" s="243"/>
      <c r="K26" s="243"/>
      <c r="L26" s="243"/>
      <c r="M26" s="243"/>
      <c r="N26" s="243"/>
      <c r="O26" s="243"/>
      <c r="P26" s="243"/>
      <c r="Q26" s="23"/>
      <c r="R26" s="243" t="str">
        <f>TRIM(UPPER(PDRN2!C125))</f>
        <v>INPUT||PT=C:125||VAL=</v>
      </c>
      <c r="S26" s="243"/>
      <c r="T26" s="243"/>
      <c r="U26" s="243"/>
    </row>
    <row r="27" spans="1:21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</row>
    <row r="28" spans="1:21" ht="14.25" customHeight="1" x14ac:dyDescent="0.2">
      <c r="A28" s="222" t="s">
        <v>31</v>
      </c>
      <c r="B28" s="222"/>
      <c r="C28" s="222"/>
      <c r="D28" s="222"/>
      <c r="E28" s="222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2"/>
      <c r="Q28" s="222"/>
      <c r="R28" s="222"/>
      <c r="S28" s="222"/>
      <c r="T28" s="222"/>
      <c r="U28" s="222"/>
    </row>
    <row r="29" spans="1:21" ht="5.25" customHeight="1" x14ac:dyDescent="0.2">
      <c r="A29" s="245"/>
      <c r="B29" s="245"/>
      <c r="C29" s="245"/>
      <c r="D29" s="245"/>
      <c r="E29" s="245"/>
      <c r="F29" s="245"/>
      <c r="G29" s="245"/>
      <c r="H29" s="245"/>
      <c r="I29" s="245"/>
      <c r="J29" s="245"/>
      <c r="K29" s="245"/>
      <c r="L29" s="245"/>
      <c r="M29" s="245"/>
      <c r="N29" s="245"/>
      <c r="O29" s="245"/>
      <c r="P29" s="245"/>
      <c r="Q29" s="245"/>
      <c r="R29" s="245"/>
      <c r="S29" s="245"/>
      <c r="T29" s="245"/>
      <c r="U29" s="245"/>
    </row>
    <row r="30" spans="1:21" ht="12.75" customHeight="1" x14ac:dyDescent="0.2">
      <c r="A30" s="246" t="s">
        <v>32</v>
      </c>
      <c r="B30" s="246"/>
      <c r="C30" s="246"/>
      <c r="D30" s="242" t="s">
        <v>33</v>
      </c>
      <c r="E30" s="242"/>
      <c r="F30" s="242"/>
      <c r="G30" s="242"/>
      <c r="H30" s="242"/>
      <c r="I30" s="242"/>
      <c r="K30" s="242" t="s">
        <v>34</v>
      </c>
      <c r="L30" s="242"/>
      <c r="M30" s="242"/>
      <c r="N30" s="242"/>
      <c r="O30" s="242"/>
      <c r="P30" s="242"/>
      <c r="Q30" s="242"/>
      <c r="R30" s="242"/>
      <c r="S30" s="242"/>
      <c r="T30" s="242"/>
      <c r="U30" s="242"/>
    </row>
    <row r="31" spans="1:21" ht="12" customHeight="1" x14ac:dyDescent="0.2">
      <c r="A31" s="246" t="s">
        <v>4</v>
      </c>
      <c r="B31" s="246"/>
      <c r="C31" s="246"/>
      <c r="D31" s="243" t="str">
        <f>TRIM(UPPER(PDRN2!C127))</f>
        <v>INPUT||PT=C:127||VAL=</v>
      </c>
      <c r="E31" s="243"/>
      <c r="F31" s="243"/>
      <c r="G31" s="243"/>
      <c r="H31" s="243"/>
      <c r="I31" s="243"/>
      <c r="K31" s="243" t="str">
        <f>TRIM(UPPER(PDRN2!B128))</f>
        <v>LABEL||PT=B:128||VAL=</v>
      </c>
      <c r="L31" s="243"/>
      <c r="M31" s="243"/>
      <c r="N31" s="243"/>
      <c r="O31" s="243"/>
      <c r="P31" s="243"/>
      <c r="Q31" s="243"/>
      <c r="R31" s="243"/>
      <c r="S31" s="243"/>
      <c r="T31" s="243"/>
      <c r="U31" s="243"/>
    </row>
    <row r="32" spans="1:21" ht="12" customHeight="1" x14ac:dyDescent="0.2">
      <c r="A32" s="246" t="s">
        <v>35</v>
      </c>
      <c r="B32" s="246"/>
      <c r="C32" s="246"/>
      <c r="D32" s="243" t="str">
        <f>TRIM(UPPER(PDRN2!C130))</f>
        <v>INPUT||PT=C:130||VAL=</v>
      </c>
      <c r="E32" s="243"/>
      <c r="F32" s="243"/>
      <c r="G32" s="243"/>
      <c r="H32" s="243"/>
      <c r="I32" s="243"/>
      <c r="K32" s="243" t="str">
        <f>TRIM(UPPER(PDRN2!B131))</f>
        <v>INPUT||PT=B:131||VAL=</v>
      </c>
      <c r="L32" s="243"/>
      <c r="M32" s="243"/>
      <c r="N32" s="243"/>
      <c r="O32" s="243"/>
      <c r="P32" s="243"/>
      <c r="Q32" s="243"/>
      <c r="R32" s="243"/>
      <c r="S32" s="243"/>
      <c r="T32" s="243"/>
      <c r="U32" s="243"/>
    </row>
    <row r="33" spans="1:22" ht="6" customHeight="1" x14ac:dyDescent="0.2">
      <c r="A33" s="244"/>
      <c r="B33" s="244"/>
      <c r="C33" s="244"/>
      <c r="D33" s="244"/>
      <c r="E33" s="244"/>
      <c r="F33" s="244"/>
      <c r="G33" s="244"/>
      <c r="H33" s="244"/>
      <c r="I33" s="244"/>
      <c r="J33" s="244"/>
      <c r="K33" s="244"/>
      <c r="L33" s="244"/>
      <c r="M33" s="244"/>
      <c r="N33" s="244"/>
      <c r="O33" s="244"/>
      <c r="P33" s="244"/>
      <c r="Q33" s="244"/>
      <c r="R33" s="244"/>
      <c r="S33" s="244"/>
      <c r="T33" s="244"/>
      <c r="U33" s="244"/>
    </row>
    <row r="34" spans="1:22" ht="13.5" customHeight="1" x14ac:dyDescent="0.2">
      <c r="A34" s="222" t="s">
        <v>36</v>
      </c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</row>
    <row r="35" spans="1:22" ht="4.5" customHeight="1" x14ac:dyDescent="0.2">
      <c r="A35" s="245"/>
      <c r="B35" s="245"/>
      <c r="C35" s="245"/>
      <c r="D35" s="245"/>
      <c r="E35" s="245"/>
      <c r="F35" s="245"/>
      <c r="G35" s="245"/>
      <c r="H35" s="245"/>
      <c r="I35" s="245"/>
      <c r="J35" s="245"/>
      <c r="K35" s="245"/>
      <c r="L35" s="245"/>
      <c r="M35" s="245"/>
      <c r="N35" s="245"/>
      <c r="O35" s="245"/>
      <c r="P35" s="245"/>
      <c r="Q35" s="245"/>
      <c r="R35" s="245"/>
      <c r="S35" s="245"/>
      <c r="T35" s="245"/>
      <c r="U35" s="245"/>
    </row>
    <row r="36" spans="1:22" ht="12" customHeight="1" x14ac:dyDescent="0.2">
      <c r="A36" s="247" t="s">
        <v>37</v>
      </c>
      <c r="B36" s="247"/>
      <c r="C36" s="247"/>
      <c r="D36" s="14" t="str">
        <f>IF(PDRN2!C107="RESIDENTIAL","√","")</f>
        <v/>
      </c>
      <c r="E36" s="238" t="s">
        <v>38</v>
      </c>
      <c r="F36" s="238"/>
      <c r="G36" s="238"/>
      <c r="H36" s="5" t="str">
        <f>IF(PDRN2!C107="SUBDIVISION","√","")</f>
        <v/>
      </c>
      <c r="I36" s="238" t="s">
        <v>39</v>
      </c>
      <c r="J36" s="238"/>
      <c r="K36" s="238"/>
      <c r="L36" s="5" t="str">
        <f>IF(PDRN2!C107="GOVERNMENT PROJECT","√","")</f>
        <v/>
      </c>
      <c r="M36" s="239" t="s">
        <v>40</v>
      </c>
      <c r="N36" s="239"/>
      <c r="O36" s="239"/>
      <c r="P36" s="239"/>
      <c r="Q36" s="239"/>
      <c r="R36" s="239"/>
      <c r="S36" s="239"/>
      <c r="T36" s="239"/>
      <c r="U36" s="239"/>
    </row>
    <row r="37" spans="1:22" ht="4.5" customHeight="1" x14ac:dyDescent="0.2">
      <c r="A37" s="237"/>
      <c r="B37" s="237"/>
      <c r="C37" s="237"/>
      <c r="D37" s="237"/>
      <c r="E37" s="237"/>
      <c r="F37" s="237"/>
      <c r="G37" s="237"/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237"/>
    </row>
    <row r="38" spans="1:22" ht="11.25" customHeight="1" x14ac:dyDescent="0.2">
      <c r="A38" s="248"/>
      <c r="B38" s="248"/>
      <c r="C38" s="248"/>
      <c r="D38" s="5" t="str">
        <f>IF(PDRN2!C107="SLUM AREA","√","")</f>
        <v/>
      </c>
      <c r="E38" s="238" t="s">
        <v>41</v>
      </c>
      <c r="F38" s="238"/>
      <c r="G38" s="238"/>
      <c r="H38" s="5" t="str">
        <f>IF(PDRN2!C107="AGRICULTURAL","√","")</f>
        <v/>
      </c>
      <c r="I38" s="238" t="s">
        <v>42</v>
      </c>
      <c r="J38" s="238"/>
      <c r="K38" s="238"/>
      <c r="L38" s="5" t="str">
        <f>IF(PDRN2!C107="INDUSTRIAL","√","")</f>
        <v/>
      </c>
      <c r="M38" s="239" t="s">
        <v>43</v>
      </c>
      <c r="N38" s="239"/>
      <c r="O38" s="239"/>
      <c r="P38" s="239"/>
      <c r="Q38" s="239"/>
      <c r="R38" s="239"/>
      <c r="S38" s="239"/>
      <c r="T38" s="239"/>
      <c r="U38" s="239"/>
    </row>
    <row r="39" spans="1:22" ht="4.5" customHeight="1" x14ac:dyDescent="0.2">
      <c r="A39" s="237"/>
      <c r="B39" s="237"/>
      <c r="C39" s="237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237"/>
      <c r="R39" s="237"/>
      <c r="S39" s="237"/>
      <c r="T39" s="237"/>
      <c r="U39" s="237"/>
    </row>
    <row r="40" spans="1:22" ht="10.5" customHeight="1" x14ac:dyDescent="0.2">
      <c r="A40" s="246" t="s">
        <v>44</v>
      </c>
      <c r="B40" s="246"/>
      <c r="C40" s="246"/>
      <c r="D40" s="5" t="str">
        <f>IF(PDRN2!B143="HIGH INCOME","√","")</f>
        <v/>
      </c>
      <c r="E40" s="246" t="s">
        <v>45</v>
      </c>
      <c r="F40" s="246"/>
      <c r="G40" s="246"/>
      <c r="H40" s="5" t="str">
        <f>IF(PDRN2!B143="LOW INCOME","√","")</f>
        <v/>
      </c>
      <c r="I40" s="246" t="s">
        <v>46</v>
      </c>
      <c r="J40" s="246"/>
      <c r="K40" s="246"/>
      <c r="L40" s="14" t="str">
        <f>IF(PDRN2!B143="MIDDLE INCOME","√","")</f>
        <v/>
      </c>
      <c r="M40" s="246" t="s">
        <v>47</v>
      </c>
      <c r="N40" s="246"/>
      <c r="O40" s="246"/>
      <c r="P40" s="5" t="str">
        <f>IF(PDRN2!B143="MIXED","√","")</f>
        <v/>
      </c>
      <c r="Q40" s="17" t="s">
        <v>48</v>
      </c>
      <c r="V40" s="16"/>
    </row>
    <row r="41" spans="1:22" ht="4.5" customHeight="1" x14ac:dyDescent="0.2">
      <c r="A41" s="237"/>
      <c r="B41" s="237"/>
      <c r="C41" s="237"/>
      <c r="D41" s="237"/>
      <c r="E41" s="237"/>
      <c r="F41" s="237"/>
      <c r="G41" s="237"/>
      <c r="H41" s="237"/>
      <c r="I41" s="237"/>
      <c r="J41" s="237"/>
      <c r="K41" s="237"/>
      <c r="L41" s="237"/>
      <c r="M41" s="237"/>
      <c r="N41" s="237"/>
      <c r="O41" s="237"/>
      <c r="P41" s="237"/>
      <c r="Q41" s="237"/>
      <c r="R41" s="237"/>
      <c r="S41" s="237"/>
      <c r="T41" s="237"/>
      <c r="U41" s="237"/>
    </row>
    <row r="42" spans="1:22" ht="12.75" customHeight="1" x14ac:dyDescent="0.2">
      <c r="A42" s="246" t="s">
        <v>49</v>
      </c>
      <c r="B42" s="246"/>
      <c r="C42" s="246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R42" s="246"/>
      <c r="S42" s="246"/>
      <c r="T42" s="246"/>
      <c r="U42" s="246"/>
    </row>
    <row r="43" spans="1:22" ht="4.5" customHeight="1" x14ac:dyDescent="0.2">
      <c r="A43" s="242"/>
      <c r="B43" s="242"/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</row>
    <row r="44" spans="1:22" ht="12" customHeight="1" x14ac:dyDescent="0.2">
      <c r="A44" s="248"/>
      <c r="B44" s="248"/>
      <c r="C44" s="248"/>
      <c r="D44" s="5" t="str">
        <f>IF('DROPDOWN LIST'!H31&gt;=3,"√","")</f>
        <v/>
      </c>
      <c r="E44" s="17" t="s">
        <v>50</v>
      </c>
      <c r="F44" s="16"/>
      <c r="H44" s="14" t="str">
        <f>IF('DROPDOWN LIST'!I31&gt;=2,"√","")</f>
        <v/>
      </c>
      <c r="I44" s="17" t="s">
        <v>51</v>
      </c>
      <c r="J44" s="25"/>
      <c r="K44" s="5" t="str">
        <f>IF('DROPDOWN LIST'!E31=4,"√","")</f>
        <v/>
      </c>
      <c r="L44" s="24" t="s">
        <v>52</v>
      </c>
      <c r="M44" s="24"/>
      <c r="O44" s="14" t="str">
        <f>IF('DROPDOWN LIST'!D31&gt;'DROPDOWN LIST'!F31,"√","")</f>
        <v/>
      </c>
      <c r="P44" s="17" t="s">
        <v>53</v>
      </c>
      <c r="R44" s="5" t="str">
        <f>IF('DROPDOWN LIST'!F31&gt;'DROPDOWN LIST'!D31,"√","")</f>
        <v/>
      </c>
      <c r="S44" s="17" t="s">
        <v>54</v>
      </c>
    </row>
    <row r="45" spans="1:22" ht="4.5" customHeight="1" x14ac:dyDescent="0.2">
      <c r="A45" s="237"/>
      <c r="B45" s="237"/>
      <c r="C45" s="237"/>
      <c r="D45" s="237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P45" s="237"/>
      <c r="Q45" s="237"/>
      <c r="R45" s="237"/>
      <c r="S45" s="237"/>
      <c r="T45" s="237"/>
      <c r="U45" s="237"/>
    </row>
    <row r="46" spans="1:22" ht="12" customHeight="1" x14ac:dyDescent="0.2">
      <c r="A46" s="246" t="s">
        <v>55</v>
      </c>
      <c r="B46" s="246"/>
      <c r="C46" s="246"/>
      <c r="D46" s="14" t="str">
        <f>IF(PDRN2!C132="Owned","√","")</f>
        <v/>
      </c>
      <c r="E46" s="17" t="s">
        <v>56</v>
      </c>
      <c r="F46" s="16"/>
      <c r="G46" s="249" t="str">
        <f>IF(PDRN2!C132="Owned",TRIM(UPPER(PDRN2!C133)),"")</f>
        <v/>
      </c>
      <c r="H46" s="249"/>
      <c r="I46" s="249"/>
      <c r="J46" s="249"/>
      <c r="K46" s="249"/>
      <c r="L46" s="249"/>
      <c r="M46" s="249"/>
      <c r="N46" s="249"/>
      <c r="O46" s="16"/>
      <c r="P46" s="16"/>
      <c r="Q46" s="16"/>
      <c r="R46" s="16"/>
      <c r="S46" s="16"/>
      <c r="T46" s="16"/>
      <c r="U46" s="16"/>
    </row>
    <row r="47" spans="1:22" ht="4.5" customHeight="1" x14ac:dyDescent="0.2">
      <c r="A47" s="237"/>
      <c r="B47" s="237"/>
      <c r="C47" s="237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 s="237"/>
      <c r="U47" s="237"/>
    </row>
    <row r="48" spans="1:22" ht="14.25" customHeight="1" x14ac:dyDescent="0.2">
      <c r="D48" s="246" t="s">
        <v>57</v>
      </c>
      <c r="E48" s="246"/>
      <c r="F48" s="243" t="str">
        <f>IF(PDRN2!C132="Owned-Mortgaged",TRIM(UPPER(PDRN2!C134)),"")</f>
        <v/>
      </c>
      <c r="G48" s="243"/>
      <c r="H48" s="243"/>
      <c r="I48" s="243"/>
      <c r="J48" s="242" t="s">
        <v>58</v>
      </c>
      <c r="K48" s="242"/>
      <c r="L48" s="242"/>
      <c r="M48" s="242"/>
      <c r="N48" s="242"/>
      <c r="O48" s="16" t="s">
        <v>59</v>
      </c>
      <c r="P48" s="250" t="str">
        <f>IF(PDRN2!C132="Owned-Mortgaged",UPPER(PDRN2!C135),"")</f>
        <v/>
      </c>
      <c r="Q48" s="250"/>
      <c r="R48" s="250"/>
      <c r="S48" s="250"/>
      <c r="T48" s="16"/>
      <c r="U48" s="16"/>
    </row>
    <row r="49" spans="1:21" ht="4.5" customHeight="1" x14ac:dyDescent="0.2">
      <c r="A49" s="237"/>
      <c r="B49" s="237"/>
      <c r="C49" s="237"/>
      <c r="D49" s="237"/>
      <c r="E49" s="237"/>
      <c r="F49" s="237"/>
      <c r="G49" s="237"/>
      <c r="H49" s="237"/>
      <c r="I49" s="237"/>
      <c r="J49" s="237"/>
      <c r="K49" s="237"/>
      <c r="L49" s="237"/>
      <c r="M49" s="237"/>
      <c r="N49" s="237"/>
      <c r="O49" s="237"/>
      <c r="P49" s="237"/>
      <c r="Q49" s="237"/>
      <c r="R49" s="237"/>
      <c r="S49" s="237"/>
      <c r="T49" s="237"/>
      <c r="U49" s="237"/>
    </row>
    <row r="50" spans="1:21" ht="12" customHeight="1" x14ac:dyDescent="0.2">
      <c r="D50" s="5" t="str">
        <f>IF(PDRN2!C132="Rented","√","")</f>
        <v/>
      </c>
      <c r="E50" s="239" t="s">
        <v>60</v>
      </c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</row>
    <row r="51" spans="1:21" ht="4.5" customHeight="1" x14ac:dyDescent="0.2">
      <c r="A51" s="237"/>
      <c r="B51" s="237"/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237"/>
      <c r="O51" s="237"/>
      <c r="P51" s="237"/>
      <c r="Q51" s="237"/>
      <c r="R51" s="237"/>
      <c r="S51" s="237"/>
      <c r="T51" s="237"/>
      <c r="U51" s="237"/>
    </row>
    <row r="52" spans="1:21" ht="13.5" customHeight="1" x14ac:dyDescent="0.2">
      <c r="D52" s="16" t="s">
        <v>61</v>
      </c>
      <c r="E52" s="16"/>
      <c r="F52" s="18"/>
      <c r="G52" s="243" t="str">
        <f>IF(PDRN2!C132="Rented",TRIM(UPPER(PDRN2!C136)),"")</f>
        <v/>
      </c>
      <c r="H52" s="243"/>
      <c r="I52" s="243"/>
      <c r="J52" s="243"/>
      <c r="K52" s="243"/>
      <c r="L52" s="243"/>
      <c r="M52" s="243"/>
      <c r="N52" s="243"/>
      <c r="O52" s="27"/>
      <c r="P52" s="28" t="s">
        <v>62</v>
      </c>
      <c r="Q52" s="29"/>
      <c r="R52" s="243" t="str">
        <f>IF(PDRN2!C132="Rented",UPPER(PDRN2!C137),"")</f>
        <v/>
      </c>
      <c r="S52" s="243"/>
      <c r="T52" s="243"/>
      <c r="U52" s="243"/>
    </row>
    <row r="53" spans="1:21" ht="4.5" customHeight="1" x14ac:dyDescent="0.2">
      <c r="A53" s="237"/>
      <c r="B53" s="237"/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</row>
    <row r="54" spans="1:21" ht="12.75" customHeight="1" x14ac:dyDescent="0.2">
      <c r="D54" s="5" t="str">
        <f>IF(OR(PDRN2!C132="Used Free - Living w/ Parents",PDRN2!C132="Used Free - Living w/ Relatives"),"√","")</f>
        <v/>
      </c>
      <c r="E54" s="17" t="s">
        <v>63</v>
      </c>
      <c r="F54" s="16"/>
      <c r="H54" s="14" t="str">
        <f>IF(PDRN2!C132="Used Free - Living w/ Parents","√","")</f>
        <v/>
      </c>
      <c r="I54" s="16" t="s">
        <v>64</v>
      </c>
      <c r="J54" s="16"/>
      <c r="K54" s="16"/>
      <c r="L54" s="25"/>
      <c r="M54" s="5" t="str">
        <f>IF(PDRN2!C132="Used Free - Living w/ Relatives","√","")</f>
        <v/>
      </c>
      <c r="N54" s="24" t="s">
        <v>65</v>
      </c>
      <c r="O54" s="16"/>
      <c r="P54" s="16"/>
      <c r="Q54" s="16"/>
      <c r="R54" s="16"/>
      <c r="S54" s="16"/>
      <c r="T54" s="16"/>
      <c r="U54" s="16"/>
    </row>
    <row r="55" spans="1:21" ht="4.5" customHeight="1" x14ac:dyDescent="0.2">
      <c r="A55" s="237"/>
      <c r="B55" s="237"/>
      <c r="C55" s="237"/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</row>
    <row r="56" spans="1:21" ht="24.75" customHeight="1" x14ac:dyDescent="0.2">
      <c r="A56" s="24" t="s">
        <v>66</v>
      </c>
      <c r="B56" s="24"/>
      <c r="C56" s="251" t="str">
        <f>IF(AND(PDRN2!C139="",PDRN2!E139=""),"",IF(AND(PDRN2!C139&gt;0,PDRN2!E139=""),PDRN2!C139&amp;" YEAR(S)",IF(AND(PDRN2!C139="",PDRN2!E139&gt;0),PDRN2!E139&amp;" MONTH(S)",IF(AND(PDRN2!C139&gt;0,PDRN2!E139&gt;0),PDRN2!C139&amp;" YEAR(S) AND"&amp;CHAR(10)&amp;PDRN2!E139&amp;" MONTH(S)"))))</f>
        <v>INUT||pt=C:139||val= YEAR(S) AND
INPUT||pt=E:139||val= MONTH(S)</v>
      </c>
      <c r="D56" s="251"/>
      <c r="E56" s="251"/>
      <c r="F56" s="24"/>
      <c r="G56" s="246" t="s">
        <v>67</v>
      </c>
      <c r="H56" s="246"/>
      <c r="I56" s="246"/>
      <c r="J56" s="250" t="str">
        <f>TRIM(UPPER(PDRN2!E169))</f>
        <v>LABEL||PT=E:169||VAL=</v>
      </c>
      <c r="K56" s="250"/>
      <c r="L56" s="250"/>
      <c r="M56" s="250"/>
      <c r="N56" s="250"/>
      <c r="P56" s="16" t="s">
        <v>68</v>
      </c>
      <c r="Q56" s="16"/>
      <c r="R56" s="243" t="str">
        <f>TRIM(UPPER(PDRN2!B169))</f>
        <v>INPUT||PT=B:169||VAL=</v>
      </c>
      <c r="S56" s="243"/>
      <c r="T56" s="243"/>
      <c r="U56" s="243"/>
    </row>
    <row r="57" spans="1:21" ht="4.5" customHeight="1" x14ac:dyDescent="0.2">
      <c r="A57" s="237"/>
      <c r="B57" s="237"/>
      <c r="C57" s="237"/>
      <c r="D57" s="237"/>
      <c r="E57" s="237"/>
      <c r="F57" s="237"/>
      <c r="G57" s="237"/>
      <c r="H57" s="237"/>
      <c r="I57" s="237"/>
      <c r="J57" s="237"/>
      <c r="K57" s="237"/>
      <c r="L57" s="237"/>
      <c r="M57" s="237"/>
      <c r="N57" s="237"/>
      <c r="O57" s="237"/>
      <c r="P57" s="237"/>
      <c r="Q57" s="237"/>
      <c r="R57" s="237"/>
      <c r="S57" s="237"/>
      <c r="T57" s="237"/>
      <c r="U57" s="237"/>
    </row>
    <row r="58" spans="1:21" ht="15" x14ac:dyDescent="0.2">
      <c r="A58" s="246" t="s">
        <v>69</v>
      </c>
      <c r="B58" s="246"/>
      <c r="C58" s="246"/>
    </row>
    <row r="59" spans="1:21" ht="13.5" customHeight="1" x14ac:dyDescent="0.2">
      <c r="A59" s="9" t="s">
        <v>70</v>
      </c>
      <c r="C59" s="5" t="str">
        <f>IF(PDRN2!C108="MANSION","√","")</f>
        <v/>
      </c>
      <c r="D59" s="30" t="s">
        <v>71</v>
      </c>
      <c r="E59" s="31"/>
      <c r="F59" s="31"/>
      <c r="G59" s="37" t="str">
        <f>IF(PDRN2!C108="1 STOREY","√","")</f>
        <v/>
      </c>
      <c r="H59" s="30" t="s">
        <v>72</v>
      </c>
      <c r="I59" s="32"/>
      <c r="J59" s="32"/>
      <c r="K59" s="5" t="str">
        <f>IF(PDRN2!C108="2 STOREY","√","")</f>
        <v/>
      </c>
      <c r="L59" s="30" t="s">
        <v>73</v>
      </c>
      <c r="O59" s="5" t="str">
        <f>IF(PDRN2!C108="MULTI STOREY","√","")</f>
        <v/>
      </c>
      <c r="P59" s="30" t="s">
        <v>74</v>
      </c>
      <c r="R59" s="243" t="str">
        <f>IF(O59="√",PDRN2!F108&amp;" FLOOR(S)","")</f>
        <v/>
      </c>
      <c r="S59" s="243"/>
      <c r="T59" s="243"/>
      <c r="U59" s="12"/>
    </row>
    <row r="60" spans="1:21" ht="4.5" customHeight="1" x14ac:dyDescent="0.2">
      <c r="A60" s="237"/>
      <c r="B60" s="237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7"/>
      <c r="U60" s="237"/>
    </row>
    <row r="61" spans="1:21" ht="13.5" customHeight="1" x14ac:dyDescent="0.2">
      <c r="C61" s="5" t="str">
        <f>IF(PDRN2!C108="SPLIT LEVEL","√","")</f>
        <v/>
      </c>
      <c r="D61" s="30" t="s">
        <v>75</v>
      </c>
      <c r="E61" s="31"/>
      <c r="F61" s="31"/>
      <c r="G61" s="37" t="str">
        <f>IF(PDRN2!C108="BUNGALOW","√","")</f>
        <v/>
      </c>
      <c r="H61" s="30" t="s">
        <v>76</v>
      </c>
      <c r="I61" s="32"/>
      <c r="J61" s="32"/>
      <c r="K61" s="5" t="str">
        <f>IF(PDRN2!C108="BUILDING","√","")</f>
        <v/>
      </c>
      <c r="L61" s="30" t="s">
        <v>77</v>
      </c>
      <c r="M61" s="32"/>
      <c r="O61" s="5" t="str">
        <f>IF(PDRN2!C108="TOWNHOUSE","√","")</f>
        <v/>
      </c>
      <c r="P61" s="30" t="s">
        <v>78</v>
      </c>
      <c r="Q61" s="32"/>
      <c r="R61" s="32"/>
    </row>
    <row r="62" spans="1:21" ht="4.5" customHeight="1" x14ac:dyDescent="0.2">
      <c r="A62" s="237"/>
      <c r="B62" s="237"/>
      <c r="C62" s="237"/>
      <c r="D62" s="237"/>
      <c r="E62" s="237"/>
      <c r="F62" s="237"/>
      <c r="G62" s="237"/>
      <c r="H62" s="237"/>
      <c r="I62" s="237"/>
      <c r="J62" s="237"/>
      <c r="K62" s="237"/>
      <c r="L62" s="237"/>
      <c r="M62" s="237"/>
      <c r="N62" s="237"/>
      <c r="O62" s="237"/>
      <c r="P62" s="237"/>
      <c r="Q62" s="237"/>
      <c r="R62" s="237"/>
      <c r="S62" s="237"/>
      <c r="T62" s="237"/>
      <c r="U62" s="237"/>
    </row>
    <row r="63" spans="1:21" ht="12.75" customHeight="1" x14ac:dyDescent="0.2">
      <c r="C63" s="5" t="str">
        <f>IF(PDRN2!C108="DUPLEX","√","")</f>
        <v/>
      </c>
      <c r="D63" s="30" t="s">
        <v>79</v>
      </c>
      <c r="E63" s="31"/>
      <c r="F63" s="31"/>
      <c r="G63" s="5" t="str">
        <f>IF(PDRN2!C108="APARTMENT","√","")</f>
        <v/>
      </c>
      <c r="H63" s="30" t="s">
        <v>80</v>
      </c>
      <c r="I63" s="32"/>
      <c r="J63" s="32"/>
      <c r="K63" s="5" t="str">
        <f>IF(PDRN2!C108="ROW HOUSE","√","")</f>
        <v/>
      </c>
      <c r="L63" s="30" t="s">
        <v>81</v>
      </c>
      <c r="M63" s="32"/>
      <c r="O63" s="5" t="str">
        <f>IF(PDRN2!C108="CONDOMINIUM","√","")</f>
        <v/>
      </c>
      <c r="P63" s="30" t="s">
        <v>82</v>
      </c>
      <c r="Q63" s="32"/>
    </row>
    <row r="64" spans="1:21" ht="5.25" customHeight="1" x14ac:dyDescent="0.2">
      <c r="A64" s="237"/>
      <c r="B64" s="237"/>
      <c r="C64" s="237"/>
      <c r="D64" s="237"/>
      <c r="E64" s="237"/>
      <c r="F64" s="237"/>
      <c r="G64" s="237"/>
      <c r="H64" s="237"/>
      <c r="I64" s="237"/>
      <c r="J64" s="237"/>
      <c r="K64" s="237"/>
      <c r="L64" s="237"/>
      <c r="M64" s="237"/>
      <c r="N64" s="237"/>
      <c r="O64" s="237"/>
      <c r="P64" s="237"/>
      <c r="Q64" s="237"/>
      <c r="R64" s="237"/>
      <c r="S64" s="237"/>
      <c r="T64" s="237"/>
      <c r="U64" s="237"/>
    </row>
    <row r="65" spans="1:23" ht="12.75" customHeight="1" x14ac:dyDescent="0.2">
      <c r="A65" s="9" t="s">
        <v>83</v>
      </c>
      <c r="C65" s="37" t="str">
        <f>IF(PDRN2!C109="CONCRETE","√","")</f>
        <v/>
      </c>
      <c r="D65" s="30" t="s">
        <v>84</v>
      </c>
      <c r="E65" s="31"/>
      <c r="F65" s="31"/>
      <c r="G65" s="5" t="str">
        <f>IF(PDRN2!C109="SEMI CONCRETE","√","")</f>
        <v/>
      </c>
      <c r="H65" s="30" t="s">
        <v>85</v>
      </c>
      <c r="I65" s="31"/>
      <c r="J65" s="31"/>
      <c r="K65" s="5" t="str">
        <f>IF(PDRN2!C109="WOODEN","√","")</f>
        <v/>
      </c>
      <c r="L65" s="30" t="s">
        <v>86</v>
      </c>
      <c r="M65" s="31"/>
      <c r="N65" s="31"/>
      <c r="O65" s="9"/>
      <c r="P65" s="9"/>
      <c r="Q65" s="9"/>
      <c r="R65" s="9"/>
      <c r="S65" s="9"/>
      <c r="T65" s="9"/>
      <c r="U65" s="9"/>
    </row>
    <row r="66" spans="1:23" ht="4.5" customHeight="1" x14ac:dyDescent="0.2">
      <c r="A66" s="237"/>
      <c r="B66" s="237"/>
      <c r="C66" s="237"/>
      <c r="D66" s="237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7"/>
      <c r="R66" s="237"/>
      <c r="S66" s="237"/>
      <c r="T66" s="237"/>
      <c r="U66" s="237"/>
    </row>
    <row r="67" spans="1:23" ht="12.75" customHeight="1" x14ac:dyDescent="0.2">
      <c r="A67" s="9" t="s">
        <v>87</v>
      </c>
      <c r="B67" s="243" t="str">
        <f>IF(PDRN2!C140&gt;0,PDRN2!C140&amp;" SQ. M.","")</f>
        <v>INPUT||pt=C:128||val= SQ. M.</v>
      </c>
      <c r="C67" s="243"/>
      <c r="D67" s="243"/>
      <c r="F67" s="9" t="s">
        <v>88</v>
      </c>
      <c r="I67" s="243" t="str">
        <f>IF(PDRN2!D141&gt;0,PDRN2!D141&amp;" SQ. M.","")</f>
        <v>INPUT||pt=D:141||val= SQ. M.</v>
      </c>
      <c r="J67" s="243"/>
      <c r="K67" s="243"/>
      <c r="M67" s="252" t="s">
        <v>89</v>
      </c>
      <c r="N67" s="252"/>
      <c r="O67" s="252"/>
      <c r="P67" s="5" t="str">
        <f>IF(PDRN2!B142="WITH","√","")</f>
        <v/>
      </c>
      <c r="Q67" s="12"/>
      <c r="R67" s="252" t="s">
        <v>90</v>
      </c>
      <c r="S67" s="252"/>
      <c r="T67" s="5" t="str">
        <f>IF(PDRN2!B142="WITHOUT","√","")</f>
        <v/>
      </c>
      <c r="W67" s="12"/>
    </row>
    <row r="68" spans="1:23" ht="8.25" customHeight="1" x14ac:dyDescent="0.2">
      <c r="A68" s="237"/>
      <c r="B68" s="237"/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37"/>
      <c r="U68" s="237"/>
    </row>
    <row r="69" spans="1:23" ht="12.75" customHeight="1" x14ac:dyDescent="0.2">
      <c r="A69" s="9" t="s">
        <v>91</v>
      </c>
      <c r="E69" s="5" t="str">
        <f>IF(PDRN2!C110="VERY GOOD","√","")</f>
        <v/>
      </c>
      <c r="F69" s="15" t="s">
        <v>92</v>
      </c>
      <c r="G69" s="24"/>
      <c r="H69" s="9"/>
      <c r="I69" s="5" t="str">
        <f>IF(PDRN2!C110="GOOD","√","")</f>
        <v/>
      </c>
      <c r="J69" s="15" t="s">
        <v>53</v>
      </c>
      <c r="K69" s="24"/>
      <c r="M69" s="37" t="str">
        <f>IF(PDRN2!C110="FAIR","√","")</f>
        <v/>
      </c>
      <c r="N69" s="15" t="s">
        <v>93</v>
      </c>
      <c r="O69" s="24"/>
      <c r="P69" s="5" t="str">
        <f>IF(PDRN2!C110="POOR","√","")</f>
        <v/>
      </c>
      <c r="Q69" s="15" t="s">
        <v>94</v>
      </c>
      <c r="T69" s="24"/>
    </row>
    <row r="70" spans="1:23" ht="4.5" customHeight="1" x14ac:dyDescent="0.2">
      <c r="A70" s="237"/>
      <c r="B70" s="237"/>
      <c r="C70" s="237"/>
      <c r="D70" s="237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</row>
    <row r="71" spans="1:23" ht="12.75" customHeight="1" x14ac:dyDescent="0.2">
      <c r="A71" s="9" t="s">
        <v>95</v>
      </c>
      <c r="E71" s="5" t="str">
        <f>IF(PDRN2!C111="VERY GOOD","√","")</f>
        <v/>
      </c>
      <c r="F71" s="15" t="s">
        <v>92</v>
      </c>
      <c r="G71" s="24"/>
      <c r="I71" s="37" t="str">
        <f>IF(PDRN2!C111="GOOD","√","")</f>
        <v/>
      </c>
      <c r="J71" s="15" t="s">
        <v>53</v>
      </c>
      <c r="K71" s="24"/>
      <c r="M71" s="5" t="str">
        <f>IF(PDRN2!C111="FAIR","√","")</f>
        <v/>
      </c>
      <c r="N71" s="15" t="s">
        <v>93</v>
      </c>
      <c r="O71" s="24"/>
      <c r="P71" s="5" t="str">
        <f>IF(PDRN2!C111="POOR","√","")</f>
        <v/>
      </c>
      <c r="Q71" s="15" t="s">
        <v>94</v>
      </c>
    </row>
    <row r="72" spans="1:23" ht="5.25" customHeight="1" x14ac:dyDescent="0.2">
      <c r="A72" s="237"/>
      <c r="B72" s="237"/>
      <c r="C72" s="237"/>
      <c r="D72" s="237"/>
      <c r="E72" s="237"/>
      <c r="F72" s="237"/>
      <c r="G72" s="237"/>
      <c r="H72" s="237"/>
      <c r="I72" s="237"/>
      <c r="J72" s="237"/>
      <c r="K72" s="237"/>
      <c r="L72" s="237"/>
      <c r="M72" s="237"/>
      <c r="N72" s="237"/>
      <c r="O72" s="237"/>
      <c r="P72" s="237"/>
      <c r="Q72" s="237"/>
      <c r="R72" s="237"/>
      <c r="S72" s="237"/>
      <c r="T72" s="237"/>
      <c r="U72" s="237"/>
    </row>
    <row r="73" spans="1:23" ht="12.75" customHeight="1" x14ac:dyDescent="0.2">
      <c r="A73" s="9" t="s">
        <v>96</v>
      </c>
      <c r="B73" s="237"/>
      <c r="C73" s="237"/>
      <c r="D73" s="237"/>
      <c r="E73" s="9" t="s">
        <v>97</v>
      </c>
      <c r="H73" s="237"/>
      <c r="I73" s="237"/>
      <c r="J73" s="9" t="s">
        <v>98</v>
      </c>
      <c r="M73" s="237"/>
      <c r="N73" s="237"/>
      <c r="O73" s="237"/>
      <c r="P73" s="9" t="s">
        <v>99</v>
      </c>
      <c r="Q73" s="9"/>
      <c r="R73" s="33"/>
      <c r="S73" s="33"/>
      <c r="T73" s="33"/>
      <c r="U73" s="33"/>
    </row>
    <row r="74" spans="1:23" ht="12.75" customHeight="1" x14ac:dyDescent="0.2">
      <c r="A74" s="253" t="str">
        <f>IF(PDRN2!D149&lt;=0,"NONE",TRIM(UPPER(PDRN2!B150)))</f>
        <v>INPUT||PT=B:150||VAL=</v>
      </c>
      <c r="B74" s="253"/>
      <c r="C74" s="253"/>
      <c r="D74" s="253"/>
      <c r="E74" s="253" t="str">
        <f>IF(PDRN2!D149&lt;=0,"",TRIM(PDRN2!F150))</f>
        <v>INPUT||pt=F:150||val=</v>
      </c>
      <c r="F74" s="253"/>
      <c r="G74" s="253"/>
      <c r="H74" s="253"/>
      <c r="I74" s="253"/>
      <c r="J74" s="253" t="str">
        <f>IF(PDRN2!D149&lt;=0,"",TRIM(PDRN2!C153))</f>
        <v>INPUT||pt=C:153||val=</v>
      </c>
      <c r="K74" s="253"/>
      <c r="L74" s="253"/>
      <c r="M74" s="253"/>
      <c r="N74" s="253"/>
      <c r="O74" s="34"/>
      <c r="P74" s="253" t="str">
        <f>IF(OR(PDRN2!D149&lt;=0,PDRN2!B150=""),"",TRIM(PDRN2!F152)&amp;" / "&amp;TRIM(PDRN2!B152))</f>
        <v>SELECT||pt=F:152||val=Owned / SELECT||pt=B:152||val=Seen</v>
      </c>
      <c r="Q74" s="253"/>
      <c r="R74" s="253"/>
      <c r="S74" s="253"/>
      <c r="T74" s="20"/>
      <c r="U74" s="26"/>
    </row>
    <row r="75" spans="1:23" ht="13.5" customHeight="1" x14ac:dyDescent="0.2">
      <c r="A75" s="253" t="str">
        <f>IF(PDRN2!D149&lt;=0,"",TRIM(UPPER(PDRN2!B154)))</f>
        <v>INPUT||PT=B:154||VAL=</v>
      </c>
      <c r="B75" s="253"/>
      <c r="C75" s="253"/>
      <c r="D75" s="253"/>
      <c r="E75" s="253" t="str">
        <f>IF(PDRN2!D149&lt;=0,"",TRIM(PDRN2!F154))</f>
        <v>INPUT||pt=F:154||val=</v>
      </c>
      <c r="F75" s="253"/>
      <c r="G75" s="253"/>
      <c r="H75" s="253"/>
      <c r="I75" s="253"/>
      <c r="J75" s="253" t="str">
        <f>IF(PDRN2!D149&lt;=0,"",TRIM(PDRN2!C157))</f>
        <v>LABEL||pt=C:157||val=</v>
      </c>
      <c r="K75" s="253"/>
      <c r="L75" s="253"/>
      <c r="M75" s="253"/>
      <c r="N75" s="253"/>
      <c r="O75" s="35"/>
      <c r="P75" s="254" t="str">
        <f>IF(OR(PDRN2!D149&lt;=0,PDRN2!B154=""),"",TRIM(PDRN2!F156)&amp;" / "&amp;TRIM(PDRN2!B156))</f>
        <v>SELECT||pt=F:156||val=Owned / SELECT||pt=B:156||val=Seen</v>
      </c>
      <c r="Q75" s="254"/>
      <c r="R75" s="254"/>
      <c r="S75" s="254"/>
      <c r="T75" s="10"/>
      <c r="U75" s="36"/>
    </row>
    <row r="76" spans="1:23" ht="13.5" customHeight="1" x14ac:dyDescent="0.2">
      <c r="A76" s="253" t="str">
        <f>IF(PDRN2!D149&lt;=0,"",TRIM(UPPER(PDRN2!B158)))</f>
        <v>INPUT||PT=B:158||VAL=</v>
      </c>
      <c r="B76" s="253"/>
      <c r="C76" s="253"/>
      <c r="D76" s="253"/>
      <c r="E76" s="253" t="str">
        <f>IF(PDRN2!D149&lt;=0,"",TRIM(PDRN2!F158))</f>
        <v>INPUT||pt=F:158||val=</v>
      </c>
      <c r="F76" s="253"/>
      <c r="G76" s="253"/>
      <c r="H76" s="253"/>
      <c r="I76" s="253"/>
      <c r="J76" s="253" t="str">
        <f>IF(PDRN2!D149&lt;=0,"",TRIM(PDRN2!C161))</f>
        <v>INPUT||pt=C:161||val=</v>
      </c>
      <c r="K76" s="253"/>
      <c r="L76" s="253"/>
      <c r="M76" s="253"/>
      <c r="N76" s="253"/>
      <c r="O76" s="35"/>
      <c r="P76" s="254" t="str">
        <f>IF(OR(PDRN2!D149&lt;=0,PDRN2!B158=""),"",TRIM(PDRN2!F160)&amp;" / "&amp;TRIM(PDRN2!B160))</f>
        <v>SELECT||pt=F:160||val=Owned / SELECT||pt=B:160||val=Seen</v>
      </c>
      <c r="Q76" s="254"/>
      <c r="R76" s="254"/>
      <c r="S76" s="254"/>
      <c r="T76" s="10"/>
      <c r="U76" s="36"/>
    </row>
    <row r="77" spans="1:23" ht="13.5" customHeight="1" x14ac:dyDescent="0.2">
      <c r="A77" s="253" t="str">
        <f>IF(PDRN2!D149&lt;=0,"",TRIM(UPPER(PDRN2!B162)))</f>
        <v>INPUT||PT=B:162||VAL=</v>
      </c>
      <c r="B77" s="253"/>
      <c r="C77" s="253"/>
      <c r="D77" s="253"/>
      <c r="E77" s="253" t="str">
        <f>IF(PDRN2!D149&lt;=0,"",TRIM(PDRN2!F162))</f>
        <v>INPUT||pt=F:162||val=</v>
      </c>
      <c r="F77" s="253"/>
      <c r="G77" s="253"/>
      <c r="H77" s="253"/>
      <c r="I77" s="253"/>
      <c r="J77" s="253" t="str">
        <f>IF(PDRN2!D149&lt;=0,"",TRIM(PDRN2!C165))</f>
        <v>INPUT||pt=C:165||val=</v>
      </c>
      <c r="K77" s="253"/>
      <c r="L77" s="253"/>
      <c r="M77" s="253"/>
      <c r="N77" s="253"/>
      <c r="O77" s="26"/>
      <c r="P77" s="254" t="str">
        <f>IF(OR(PDRN2!D149&lt;=0,PDRN2!B162=""),"",TRIM(PDRN2!F164)&amp;" / "&amp;TRIM(PDRN2!B164))</f>
        <v>SELECT||pt=F:164||val=Owned / SELECT||pt=B:164||val=Seen</v>
      </c>
      <c r="Q77" s="254"/>
      <c r="R77" s="254"/>
      <c r="S77" s="254"/>
      <c r="T77" s="26"/>
      <c r="U77" s="26"/>
    </row>
    <row r="78" spans="1:23" ht="8.25" customHeight="1" x14ac:dyDescent="0.2">
      <c r="A78" s="237"/>
      <c r="B78" s="237"/>
      <c r="C78" s="237"/>
      <c r="D78" s="237"/>
      <c r="E78" s="237"/>
      <c r="F78" s="237"/>
      <c r="G78" s="237"/>
      <c r="H78" s="237"/>
      <c r="I78" s="237"/>
      <c r="J78" s="237"/>
      <c r="K78" s="237"/>
      <c r="L78" s="237"/>
      <c r="M78" s="237"/>
      <c r="N78" s="237"/>
      <c r="O78" s="237"/>
      <c r="P78" s="237"/>
      <c r="Q78" s="237"/>
      <c r="R78" s="237"/>
      <c r="S78" s="237"/>
      <c r="T78" s="237"/>
      <c r="U78" s="237"/>
    </row>
    <row r="79" spans="1:23" ht="13.5" customHeight="1" x14ac:dyDescent="0.2">
      <c r="A79" s="16" t="s">
        <v>100</v>
      </c>
      <c r="B79" s="253"/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  <c r="S79" s="253"/>
      <c r="T79" s="253"/>
      <c r="U79" s="253"/>
    </row>
    <row r="80" spans="1:23" ht="36" customHeight="1" x14ac:dyDescent="0.2">
      <c r="A80" s="255" t="str">
        <f>TRIM(UPPER(PDRN2!B170))</f>
        <v>INPUT||PT=A:170||VAL=</v>
      </c>
      <c r="B80" s="255"/>
      <c r="C80" s="255"/>
      <c r="D80" s="255"/>
      <c r="E80" s="255"/>
      <c r="F80" s="255"/>
      <c r="G80" s="255"/>
      <c r="H80" s="255"/>
      <c r="I80" s="255"/>
      <c r="J80" s="255"/>
      <c r="K80" s="255"/>
      <c r="L80" s="255"/>
      <c r="M80" s="255"/>
      <c r="N80" s="255"/>
      <c r="O80" s="255"/>
      <c r="P80" s="255"/>
      <c r="Q80" s="255"/>
      <c r="R80" s="255"/>
      <c r="S80" s="255"/>
      <c r="T80" s="255"/>
      <c r="U80" s="255"/>
    </row>
    <row r="81" spans="1:21" ht="35.25" customHeight="1" x14ac:dyDescent="0.2">
      <c r="A81" s="255"/>
      <c r="B81" s="255"/>
      <c r="C81" s="255"/>
      <c r="D81" s="255"/>
      <c r="E81" s="255"/>
      <c r="F81" s="255"/>
      <c r="G81" s="255"/>
      <c r="H81" s="255"/>
      <c r="I81" s="255"/>
      <c r="J81" s="255"/>
      <c r="K81" s="255"/>
      <c r="L81" s="255"/>
      <c r="M81" s="255"/>
      <c r="N81" s="255"/>
      <c r="O81" s="255"/>
      <c r="P81" s="255"/>
      <c r="Q81" s="255"/>
      <c r="R81" s="255"/>
      <c r="S81" s="255"/>
      <c r="T81" s="255"/>
      <c r="U81" s="255"/>
    </row>
    <row r="82" spans="1:21" ht="38.25" customHeight="1" x14ac:dyDescent="0.2">
      <c r="A82" s="255"/>
      <c r="B82" s="255"/>
      <c r="C82" s="255"/>
      <c r="D82" s="255"/>
      <c r="E82" s="255"/>
      <c r="F82" s="255"/>
      <c r="G82" s="255"/>
      <c r="H82" s="255"/>
      <c r="I82" s="255"/>
      <c r="J82" s="255"/>
      <c r="K82" s="255"/>
      <c r="L82" s="255"/>
      <c r="M82" s="255"/>
      <c r="N82" s="255"/>
      <c r="O82" s="255"/>
      <c r="P82" s="255"/>
      <c r="Q82" s="255"/>
      <c r="R82" s="255"/>
      <c r="S82" s="255"/>
      <c r="T82" s="255"/>
      <c r="U82" s="255"/>
    </row>
    <row r="83" spans="1:21" ht="45" customHeight="1" x14ac:dyDescent="0.2">
      <c r="A83" s="255"/>
      <c r="B83" s="255"/>
      <c r="C83" s="255"/>
      <c r="D83" s="255"/>
      <c r="E83" s="255"/>
      <c r="F83" s="255"/>
      <c r="G83" s="255"/>
      <c r="H83" s="255"/>
      <c r="I83" s="255"/>
      <c r="J83" s="255"/>
      <c r="K83" s="255"/>
      <c r="L83" s="255"/>
      <c r="M83" s="255"/>
      <c r="N83" s="255"/>
      <c r="O83" s="255"/>
      <c r="P83" s="255"/>
      <c r="Q83" s="255"/>
      <c r="R83" s="255"/>
      <c r="S83" s="255"/>
      <c r="T83" s="255"/>
      <c r="U83" s="255"/>
    </row>
    <row r="85" spans="1:21" ht="12.75" customHeight="1" x14ac:dyDescent="0.2">
      <c r="A85" s="242" t="s">
        <v>101</v>
      </c>
      <c r="B85" s="242"/>
      <c r="C85" s="242"/>
      <c r="D85" s="242"/>
      <c r="E85" s="242"/>
      <c r="F85" s="242"/>
      <c r="H85" s="242" t="s">
        <v>102</v>
      </c>
      <c r="I85" s="242"/>
      <c r="J85" s="242"/>
      <c r="K85" s="242"/>
      <c r="L85" s="9"/>
      <c r="M85" s="242" t="s">
        <v>34</v>
      </c>
      <c r="N85" s="242"/>
      <c r="O85" s="242"/>
      <c r="P85" s="242"/>
      <c r="Q85" s="242"/>
      <c r="R85" s="242"/>
      <c r="S85" s="242"/>
      <c r="T85" s="242"/>
      <c r="U85" s="242"/>
    </row>
    <row r="86" spans="1:21" ht="12.75" customHeight="1" x14ac:dyDescent="0.2">
      <c r="A86" s="243" t="str">
        <f>IF(PDRN2!B81=1,UPPER(PDRN2!B83&amp;", "&amp;PDRN2!B84&amp;" "&amp;PDRN2!B85),UPPER(PDRN2!C30))</f>
        <v>INPUT||PT=C:30||VAL=</v>
      </c>
      <c r="B86" s="243"/>
      <c r="C86" s="243"/>
      <c r="D86" s="243"/>
      <c r="E86" s="243"/>
      <c r="F86" s="243"/>
      <c r="H86" s="243" t="str">
        <f>IF(PDRN2!B81=1,"SUBJECT",UPPER(PDRN2!C32))</f>
        <v>INPUT||PT=C:32||VAL=</v>
      </c>
      <c r="I86" s="243"/>
      <c r="J86" s="243"/>
      <c r="K86" s="243"/>
      <c r="L86" s="12"/>
      <c r="M86" s="243" t="str">
        <f>IF(PDRN2!B81=1,"SAME ADDRESS",TRIM(UPPER('DROPDOWN LIST'!D35)))</f>
        <v>INPUT||PT=B:31||VAL= / SELECT||PT=C:33||VAL=WELL-KNOWN - GOOD / KNOWN SOI</v>
      </c>
      <c r="N86" s="243"/>
      <c r="O86" s="243"/>
      <c r="P86" s="243"/>
      <c r="Q86" s="243"/>
      <c r="R86" s="243"/>
      <c r="S86" s="243"/>
      <c r="T86" s="243"/>
      <c r="U86" s="243"/>
    </row>
    <row r="87" spans="1:21" ht="12.75" customHeight="1" x14ac:dyDescent="0.2">
      <c r="A87" s="226" t="str">
        <f>IF(PDRN2!B81=1,UPPER(PDRN2!C30),UPPER(PDRN2!C47))</f>
        <v>INPUT||PT=C:47||VAL=</v>
      </c>
      <c r="B87" s="226"/>
      <c r="C87" s="226"/>
      <c r="D87" s="226"/>
      <c r="E87" s="226"/>
      <c r="F87" s="226"/>
      <c r="H87" s="226" t="str">
        <f>IF(PDRN2!B81=1,UPPER(PDRN2!C32),UPPER(PDRN2!C49))</f>
        <v>LABEL||PT=C:49||VAL=</v>
      </c>
      <c r="I87" s="226"/>
      <c r="J87" s="226"/>
      <c r="K87" s="226"/>
      <c r="L87" s="12"/>
      <c r="M87" s="226" t="str">
        <f>IF(PDRN2!B81=1,TRIM(UPPER('DROPDOWN LIST'!D35)),TRIM(UPPER('DROPDOWN LIST'!D36)))</f>
        <v>INPUT||PT=B:48||VAL= / SELECT||PT=C:50||VAL=WELL-KNOWN - GOOD / KNOWN SOI</v>
      </c>
      <c r="N87" s="226"/>
      <c r="O87" s="226"/>
      <c r="P87" s="226"/>
      <c r="Q87" s="226"/>
      <c r="R87" s="226"/>
      <c r="S87" s="226"/>
      <c r="T87" s="226"/>
      <c r="U87" s="226"/>
    </row>
    <row r="88" spans="1:21" ht="12.75" customHeight="1" x14ac:dyDescent="0.2">
      <c r="A88" s="226" t="str">
        <f>IF(PDRN2!B81=1,UPPER(PDRN2!C47),UPPER(PDRN2!C64))</f>
        <v>INPUT||PT=C:64||VAL=</v>
      </c>
      <c r="B88" s="226"/>
      <c r="C88" s="226"/>
      <c r="D88" s="226"/>
      <c r="E88" s="226"/>
      <c r="F88" s="226"/>
      <c r="H88" s="226" t="str">
        <f>IF(PDRN2!B81=1,UPPER(PDRN2!C49),UPPER(PDRN2!C66))</f>
        <v>INPUT||PT=C:66||VAL=</v>
      </c>
      <c r="I88" s="226"/>
      <c r="J88" s="226"/>
      <c r="K88" s="226"/>
      <c r="L88" s="12"/>
      <c r="M88" s="226" t="str">
        <f>IF(PDRN2!B81=1,TRIM(UPPER('DROPDOWN LIST'!D36)),TRIM(UPPER('DROPDOWN LIST'!D37)))</f>
        <v>INPUT||PT=A:65||VAL= / SELECT||PT=C:67||VAL=WELL-KNOWN - GOOD / KNOWN SOI</v>
      </c>
      <c r="N88" s="226"/>
      <c r="O88" s="226"/>
      <c r="P88" s="226"/>
      <c r="Q88" s="226"/>
      <c r="R88" s="226"/>
      <c r="S88" s="226"/>
      <c r="T88" s="226"/>
      <c r="U88" s="226"/>
    </row>
    <row r="89" spans="1:21" ht="12.75" customHeight="1" x14ac:dyDescent="0.2">
      <c r="A89" s="226" t="str">
        <f>IF(PDRN2!B81=1,UPPER(PDRN2!C64),IF(PDRN2!B13=1,UPPER(PDRN2!C13),IF(PDRN2!B13=2,"CLOSED DURING VISIT","")))</f>
        <v/>
      </c>
      <c r="B89" s="226"/>
      <c r="C89" s="226"/>
      <c r="D89" s="226"/>
      <c r="E89" s="226"/>
      <c r="F89" s="226"/>
      <c r="H89" s="226" t="str">
        <f>IF(PDRN2!B81=1,UPPER(PDRN2!C66),IF(PDRN2!B13=1,UPPER("BARANGAY "&amp;PDRN2!E15),IF(PDRN2!B13=2,"","")))</f>
        <v/>
      </c>
      <c r="I89" s="226"/>
      <c r="J89" s="226"/>
      <c r="K89" s="226"/>
      <c r="L89" s="12"/>
      <c r="M89" s="226" t="str">
        <f>IF(AND(PDRN2!B81=1,PDRN2!B13=1),TRIM(UPPER('DROPDOWN LIST'!D37)),TRIM(UPPER('DROPDOWN LIST'!D34)))</f>
        <v>BARANGAY INPUT||PT=B:15||VAL= / SELECT||PT=C:16||VAL=WELL-KNOWN - GOOD AND SELECT||PT=C:18||VAL=REGISTERED VOTER</v>
      </c>
      <c r="N89" s="226"/>
      <c r="O89" s="226"/>
      <c r="P89" s="226"/>
      <c r="Q89" s="226"/>
      <c r="R89" s="226"/>
      <c r="S89" s="226"/>
      <c r="T89" s="226"/>
      <c r="U89" s="226"/>
    </row>
    <row r="90" spans="1:21" ht="12.75" customHeight="1" x14ac:dyDescent="0.2">
      <c r="A90" s="226" t="str">
        <f>IF(PDRN2!B81=2,"",IF(PDRN2!B13=1,TRIM(UPPER(PDRN2!C14)),IF(PDRN2!B13=2,"CLOSED DURING VISIT","")))</f>
        <v/>
      </c>
      <c r="B90" s="226"/>
      <c r="C90" s="226"/>
      <c r="D90" s="226"/>
      <c r="E90" s="226"/>
      <c r="F90" s="226"/>
      <c r="H90" s="226" t="str">
        <f>IF(PDRN2!B81=2,"",IF(PDRN2!B13=1,TRIM(UPPER("BARANGAY "&amp;PDRN2!E15)),IF(PDRN2!B13=2,"","")))</f>
        <v/>
      </c>
      <c r="I90" s="226"/>
      <c r="J90" s="226"/>
      <c r="K90" s="226"/>
      <c r="L90" s="12"/>
      <c r="M90" s="226" t="str">
        <f>IF(AND(PDRN2!B81=1,PDRN2!B13=1),TRIM(UPPER('DROPDOWN LIST'!D34)),"")</f>
        <v/>
      </c>
      <c r="N90" s="226"/>
      <c r="O90" s="226"/>
      <c r="P90" s="226"/>
      <c r="Q90" s="226"/>
      <c r="R90" s="226"/>
      <c r="S90" s="226"/>
      <c r="T90" s="226"/>
      <c r="U90" s="226"/>
    </row>
    <row r="91" spans="1:21" ht="12.75" customHeight="1" x14ac:dyDescent="0.2">
      <c r="A91" s="21"/>
      <c r="B91" s="21"/>
      <c r="C91" s="21"/>
      <c r="D91" s="21"/>
      <c r="E91" s="21"/>
      <c r="F91" s="21"/>
      <c r="H91" s="21"/>
      <c r="I91" s="21"/>
      <c r="J91" s="21"/>
      <c r="K91" s="21"/>
      <c r="L91" s="12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8" customHeight="1" x14ac:dyDescent="0.2">
      <c r="A92" s="237"/>
      <c r="B92" s="237"/>
      <c r="C92" s="237"/>
      <c r="D92" s="237"/>
      <c r="E92" s="237"/>
      <c r="F92" s="237"/>
      <c r="G92" s="237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7"/>
      <c r="U92" s="237"/>
    </row>
    <row r="93" spans="1:21" ht="15" x14ac:dyDescent="0.2">
      <c r="A93" s="16" t="s">
        <v>103</v>
      </c>
      <c r="D93" s="243" t="str">
        <f>TRIM(UPPER(PDRN2!B174))</f>
        <v>LABEL||PT=B:174||VAL=</v>
      </c>
      <c r="E93" s="243"/>
      <c r="F93" s="243"/>
      <c r="G93" s="243"/>
      <c r="H93" s="243"/>
      <c r="I93" s="243"/>
      <c r="J93" s="243"/>
      <c r="K93" s="243"/>
      <c r="L93" s="243"/>
      <c r="M93" s="243"/>
      <c r="N93" s="243"/>
      <c r="O93" s="243"/>
      <c r="Q93" s="16" t="s">
        <v>104</v>
      </c>
      <c r="R93" s="256" t="s">
        <v>108</v>
      </c>
      <c r="S93" s="256"/>
      <c r="T93" s="256"/>
      <c r="U93" s="256"/>
    </row>
    <row r="94" spans="1:21" ht="15" x14ac:dyDescent="0.2">
      <c r="A94" s="16" t="s">
        <v>105</v>
      </c>
      <c r="D94" s="257" t="s">
        <v>106</v>
      </c>
      <c r="E94" s="257"/>
      <c r="F94" s="257"/>
      <c r="G94" s="257"/>
      <c r="H94" s="257"/>
      <c r="I94" s="257"/>
      <c r="J94" s="257"/>
      <c r="K94" s="257"/>
      <c r="L94" s="257"/>
      <c r="M94" s="257"/>
      <c r="N94" s="257"/>
      <c r="O94" s="257"/>
      <c r="Q94" s="16" t="s">
        <v>107</v>
      </c>
      <c r="R94" s="258" t="str">
        <f>TRIM(PDRN2!B175)</f>
        <v>INPUT||pt=B:175||val=</v>
      </c>
      <c r="S94" s="258"/>
      <c r="T94" s="258"/>
      <c r="U94" s="258"/>
    </row>
  </sheetData>
  <sheetProtection selectLockedCells="1" selectUnlockedCells="1"/>
  <mergeCells count="168">
    <mergeCell ref="A92:U92"/>
    <mergeCell ref="D93:O93"/>
    <mergeCell ref="R93:U93"/>
    <mergeCell ref="D94:O94"/>
    <mergeCell ref="R94:U94"/>
    <mergeCell ref="A89:F89"/>
    <mergeCell ref="H89:K89"/>
    <mergeCell ref="M89:U89"/>
    <mergeCell ref="A90:F90"/>
    <mergeCell ref="H90:K90"/>
    <mergeCell ref="B79:U79"/>
    <mergeCell ref="A80:U83"/>
    <mergeCell ref="A85:F85"/>
    <mergeCell ref="H85:K85"/>
    <mergeCell ref="M85:U85"/>
    <mergeCell ref="A86:F86"/>
    <mergeCell ref="H86:K86"/>
    <mergeCell ref="M86:U86"/>
    <mergeCell ref="M90:U90"/>
    <mergeCell ref="A87:F87"/>
    <mergeCell ref="H87:K87"/>
    <mergeCell ref="M87:U87"/>
    <mergeCell ref="A88:F88"/>
    <mergeCell ref="H88:K88"/>
    <mergeCell ref="M88:U88"/>
    <mergeCell ref="A75:D75"/>
    <mergeCell ref="E75:I75"/>
    <mergeCell ref="J75:N75"/>
    <mergeCell ref="P75:S75"/>
    <mergeCell ref="A77:D77"/>
    <mergeCell ref="E77:I77"/>
    <mergeCell ref="J77:N77"/>
    <mergeCell ref="P77:S77"/>
    <mergeCell ref="A78:U78"/>
    <mergeCell ref="A76:D76"/>
    <mergeCell ref="E76:I76"/>
    <mergeCell ref="J76:N76"/>
    <mergeCell ref="P76:S76"/>
    <mergeCell ref="A68:U68"/>
    <mergeCell ref="A70:U70"/>
    <mergeCell ref="A72:U72"/>
    <mergeCell ref="B73:D73"/>
    <mergeCell ref="H73:I73"/>
    <mergeCell ref="M73:O73"/>
    <mergeCell ref="A74:D74"/>
    <mergeCell ref="E74:I74"/>
    <mergeCell ref="J74:N74"/>
    <mergeCell ref="P74:S74"/>
    <mergeCell ref="A57:U57"/>
    <mergeCell ref="A58:C58"/>
    <mergeCell ref="R59:T59"/>
    <mergeCell ref="A60:U60"/>
    <mergeCell ref="A62:U62"/>
    <mergeCell ref="A64:U64"/>
    <mergeCell ref="A66:U66"/>
    <mergeCell ref="B67:D67"/>
    <mergeCell ref="I67:K67"/>
    <mergeCell ref="M67:O67"/>
    <mergeCell ref="R67:S67"/>
    <mergeCell ref="A49:U49"/>
    <mergeCell ref="E50:U50"/>
    <mergeCell ref="A51:U51"/>
    <mergeCell ref="G52:N52"/>
    <mergeCell ref="R52:U52"/>
    <mergeCell ref="A53:U53"/>
    <mergeCell ref="A55:U55"/>
    <mergeCell ref="C56:E56"/>
    <mergeCell ref="G56:I56"/>
    <mergeCell ref="J56:N56"/>
    <mergeCell ref="R56:U56"/>
    <mergeCell ref="A41:U41"/>
    <mergeCell ref="A42:U42"/>
    <mergeCell ref="A43:U43"/>
    <mergeCell ref="A44:C44"/>
    <mergeCell ref="A45:U45"/>
    <mergeCell ref="A46:C46"/>
    <mergeCell ref="G46:N46"/>
    <mergeCell ref="A47:U47"/>
    <mergeCell ref="D48:E48"/>
    <mergeCell ref="F48:I48"/>
    <mergeCell ref="J48:N48"/>
    <mergeCell ref="P48:S48"/>
    <mergeCell ref="A37:U37"/>
    <mergeCell ref="A38:C38"/>
    <mergeCell ref="E38:G38"/>
    <mergeCell ref="I38:K38"/>
    <mergeCell ref="M38:U38"/>
    <mergeCell ref="A39:U39"/>
    <mergeCell ref="A40:C40"/>
    <mergeCell ref="E40:G40"/>
    <mergeCell ref="I40:K40"/>
    <mergeCell ref="M40:O40"/>
    <mergeCell ref="A32:C32"/>
    <mergeCell ref="D32:I32"/>
    <mergeCell ref="K32:U32"/>
    <mergeCell ref="A33:U33"/>
    <mergeCell ref="A34:U34"/>
    <mergeCell ref="A35:U35"/>
    <mergeCell ref="A36:C36"/>
    <mergeCell ref="E36:G36"/>
    <mergeCell ref="I36:K36"/>
    <mergeCell ref="M36:U36"/>
    <mergeCell ref="A29:U29"/>
    <mergeCell ref="A26:D26"/>
    <mergeCell ref="H26:P26"/>
    <mergeCell ref="R26:U26"/>
    <mergeCell ref="A30:C30"/>
    <mergeCell ref="D30:I30"/>
    <mergeCell ref="K30:U30"/>
    <mergeCell ref="A31:C31"/>
    <mergeCell ref="D31:I31"/>
    <mergeCell ref="K31:U31"/>
    <mergeCell ref="A21:U21"/>
    <mergeCell ref="A22:D22"/>
    <mergeCell ref="H22:P22"/>
    <mergeCell ref="R22:U22"/>
    <mergeCell ref="A23:D23"/>
    <mergeCell ref="H23:P23"/>
    <mergeCell ref="R23:U23"/>
    <mergeCell ref="A27:U27"/>
    <mergeCell ref="A28:U28"/>
    <mergeCell ref="A25:D25"/>
    <mergeCell ref="H25:P25"/>
    <mergeCell ref="R25:U25"/>
    <mergeCell ref="A24:D24"/>
    <mergeCell ref="H24:P24"/>
    <mergeCell ref="R24:U24"/>
    <mergeCell ref="A15:U15"/>
    <mergeCell ref="B16:U16"/>
    <mergeCell ref="A17:U17"/>
    <mergeCell ref="B18:J18"/>
    <mergeCell ref="O18:U18"/>
    <mergeCell ref="A19:U19"/>
    <mergeCell ref="C20:K20"/>
    <mergeCell ref="L20:N20"/>
    <mergeCell ref="O20:U20"/>
    <mergeCell ref="A11:U11"/>
    <mergeCell ref="B12:D12"/>
    <mergeCell ref="E12:H12"/>
    <mergeCell ref="I12:L12"/>
    <mergeCell ref="P12:Q12"/>
    <mergeCell ref="S12:U12"/>
    <mergeCell ref="A13:P13"/>
    <mergeCell ref="C14:D14"/>
    <mergeCell ref="F14:G14"/>
    <mergeCell ref="I14:J14"/>
    <mergeCell ref="L14:M14"/>
    <mergeCell ref="T14:U14"/>
    <mergeCell ref="H1:Q3"/>
    <mergeCell ref="R1:U1"/>
    <mergeCell ref="R2:U2"/>
    <mergeCell ref="A4:U4"/>
    <mergeCell ref="A5:C7"/>
    <mergeCell ref="D5:K6"/>
    <mergeCell ref="L5:O7"/>
    <mergeCell ref="Q5:Q7"/>
    <mergeCell ref="T5:U7"/>
    <mergeCell ref="A8:U8"/>
    <mergeCell ref="B9:D9"/>
    <mergeCell ref="F9:G9"/>
    <mergeCell ref="I9:J9"/>
    <mergeCell ref="O9:R9"/>
    <mergeCell ref="S9:U9"/>
    <mergeCell ref="B10:D10"/>
    <mergeCell ref="E10:H10"/>
    <mergeCell ref="I10:L10"/>
    <mergeCell ref="P10:Q10"/>
    <mergeCell ref="S10:U10"/>
  </mergeCells>
  <conditionalFormatting sqref="P6">
    <cfRule type="notContainsBlanks" dxfId="11" priority="12" stopIfTrue="1">
      <formula>LEN(TRIM(P6))&gt;0</formula>
    </cfRule>
  </conditionalFormatting>
  <conditionalFormatting sqref="S6">
    <cfRule type="notContainsBlanks" dxfId="10" priority="11" stopIfTrue="1">
      <formula>LEN(TRIM(S6))&gt;0</formula>
    </cfRule>
  </conditionalFormatting>
  <conditionalFormatting sqref="B14 E14 H14 K14 O14">
    <cfRule type="notContainsBlanks" dxfId="9" priority="10" stopIfTrue="1">
      <formula>LEN(TRIM(B14))&gt;0</formula>
    </cfRule>
  </conditionalFormatting>
  <conditionalFormatting sqref="D36 D38 H38 H36 L36 L38">
    <cfRule type="notContainsBlanks" dxfId="8" priority="9" stopIfTrue="1">
      <formula>LEN(TRIM(D36))&gt;0</formula>
    </cfRule>
  </conditionalFormatting>
  <conditionalFormatting sqref="D40 H40 L40 P40">
    <cfRule type="notContainsBlanks" dxfId="7" priority="8" stopIfTrue="1">
      <formula>LEN(TRIM(D40))&gt;0</formula>
    </cfRule>
  </conditionalFormatting>
  <conditionalFormatting sqref="D44 H44 K44 O44 R44">
    <cfRule type="notContainsBlanks" dxfId="6" priority="7" stopIfTrue="1">
      <formula>LEN(TRIM(D44))&gt;0</formula>
    </cfRule>
  </conditionalFormatting>
  <conditionalFormatting sqref="D46 D50 D54 H54 M54">
    <cfRule type="notContainsBlanks" dxfId="5" priority="6" stopIfTrue="1">
      <formula>LEN(TRIM(D46))&gt;0</formula>
    </cfRule>
  </conditionalFormatting>
  <conditionalFormatting sqref="C59 C61 C63 G63 G61 G59 K59 K61 K63 O63 O61 O59">
    <cfRule type="notContainsBlanks" dxfId="4" priority="5" stopIfTrue="1">
      <formula>LEN(TRIM(C59))&gt;0</formula>
    </cfRule>
  </conditionalFormatting>
  <conditionalFormatting sqref="C65 G65 K65">
    <cfRule type="notContainsBlanks" dxfId="3" priority="4" stopIfTrue="1">
      <formula>LEN(TRIM(C65))&gt;0</formula>
    </cfRule>
  </conditionalFormatting>
  <conditionalFormatting sqref="P67 T67">
    <cfRule type="notContainsBlanks" dxfId="2" priority="3" stopIfTrue="1">
      <formula>LEN(TRIM(P67))&gt;0</formula>
    </cfRule>
  </conditionalFormatting>
  <conditionalFormatting sqref="E69 I69 M69 P69">
    <cfRule type="notContainsBlanks" dxfId="1" priority="2" stopIfTrue="1">
      <formula>LEN(TRIM(E69))&gt;0</formula>
    </cfRule>
  </conditionalFormatting>
  <conditionalFormatting sqref="E71 I71 M71 P71">
    <cfRule type="notContainsBlanks" dxfId="0" priority="1" stopIfTrue="1">
      <formula>LEN(TRIM(E71))&gt;0</formula>
    </cfRule>
  </conditionalFormatting>
  <printOptions horizontalCentered="1"/>
  <pageMargins left="0.25" right="0.25" top="0.25" bottom="0.25" header="0.51180555555555551" footer="0.51180555555555551"/>
  <pageSetup scale="69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6"/>
  <sheetViews>
    <sheetView topLeftCell="A26" workbookViewId="0">
      <selection activeCell="G34" sqref="G34"/>
    </sheetView>
  </sheetViews>
  <sheetFormatPr defaultRowHeight="13.5" x14ac:dyDescent="0.2"/>
  <cols>
    <col min="1" max="1" width="8.85546875" style="38" customWidth="1"/>
    <col min="2" max="11" width="8.85546875" style="40" customWidth="1"/>
  </cols>
  <sheetData>
    <row r="1" spans="2:21" ht="81" x14ac:dyDescent="0.2">
      <c r="B1" s="39" t="s">
        <v>600</v>
      </c>
      <c r="C1" s="39" t="s">
        <v>606</v>
      </c>
      <c r="D1" s="39" t="s">
        <v>161</v>
      </c>
      <c r="E1" s="39" t="s">
        <v>189</v>
      </c>
      <c r="F1" s="39" t="s">
        <v>660</v>
      </c>
      <c r="G1" s="39" t="s">
        <v>677</v>
      </c>
      <c r="H1" s="39" t="s">
        <v>672</v>
      </c>
      <c r="I1" s="39" t="s">
        <v>110</v>
      </c>
      <c r="J1" s="39" t="s">
        <v>658</v>
      </c>
      <c r="K1" s="39" t="s">
        <v>111</v>
      </c>
      <c r="L1" s="46"/>
      <c r="M1" s="46"/>
      <c r="N1" s="46"/>
      <c r="O1" s="46"/>
      <c r="P1" s="46"/>
      <c r="Q1" s="46"/>
      <c r="R1" s="46"/>
      <c r="S1" s="46"/>
      <c r="T1" s="46"/>
      <c r="U1" s="46"/>
    </row>
    <row r="2" spans="2:21" ht="67.5" x14ac:dyDescent="0.2">
      <c r="B2" s="39" t="s">
        <v>601</v>
      </c>
      <c r="C2" s="39" t="s">
        <v>607</v>
      </c>
      <c r="D2" s="39" t="s">
        <v>162</v>
      </c>
      <c r="E2" s="39" t="s">
        <v>190</v>
      </c>
      <c r="F2" s="39" t="s">
        <v>661</v>
      </c>
      <c r="G2" s="39" t="s">
        <v>678</v>
      </c>
      <c r="H2" s="39" t="s">
        <v>673</v>
      </c>
      <c r="I2" s="39" t="s">
        <v>112</v>
      </c>
      <c r="J2" s="39" t="s">
        <v>659</v>
      </c>
      <c r="K2" s="39" t="s">
        <v>113</v>
      </c>
      <c r="L2" s="39" t="s">
        <v>561</v>
      </c>
      <c r="M2" s="39" t="s">
        <v>568</v>
      </c>
      <c r="N2" s="39" t="s">
        <v>573</v>
      </c>
      <c r="O2" s="39" t="s">
        <v>634</v>
      </c>
      <c r="P2" s="39" t="s">
        <v>637</v>
      </c>
      <c r="Q2" s="39" t="s">
        <v>682</v>
      </c>
      <c r="R2" s="39" t="s">
        <v>684</v>
      </c>
      <c r="S2" s="39" t="s">
        <v>690</v>
      </c>
    </row>
    <row r="3" spans="2:21" ht="81" x14ac:dyDescent="0.2">
      <c r="B3" s="39" t="s">
        <v>602</v>
      </c>
      <c r="C3" s="39" t="s">
        <v>608</v>
      </c>
      <c r="D3" s="39" t="s">
        <v>163</v>
      </c>
      <c r="E3" s="39" t="s">
        <v>191</v>
      </c>
      <c r="F3" s="39" t="s">
        <v>662</v>
      </c>
      <c r="G3" s="39" t="s">
        <v>679</v>
      </c>
      <c r="K3" s="39" t="s">
        <v>114</v>
      </c>
      <c r="L3" s="39" t="s">
        <v>562</v>
      </c>
      <c r="M3" s="39" t="s">
        <v>569</v>
      </c>
      <c r="N3" s="39" t="s">
        <v>574</v>
      </c>
      <c r="O3" s="39" t="s">
        <v>635</v>
      </c>
      <c r="P3" s="39" t="s">
        <v>638</v>
      </c>
      <c r="Q3" s="39" t="s">
        <v>683</v>
      </c>
      <c r="R3" s="39" t="s">
        <v>685</v>
      </c>
      <c r="S3" s="39" t="s">
        <v>691</v>
      </c>
    </row>
    <row r="4" spans="2:21" ht="67.5" x14ac:dyDescent="0.2">
      <c r="B4" s="39" t="s">
        <v>603</v>
      </c>
      <c r="C4" s="39" t="s">
        <v>609</v>
      </c>
      <c r="D4" s="39" t="s">
        <v>164</v>
      </c>
      <c r="E4" s="39" t="s">
        <v>192</v>
      </c>
      <c r="F4" s="39" t="s">
        <v>663</v>
      </c>
      <c r="G4" s="39" t="s">
        <v>680</v>
      </c>
      <c r="K4" s="39" t="s">
        <v>115</v>
      </c>
      <c r="L4" s="39" t="s">
        <v>563</v>
      </c>
      <c r="M4" s="39" t="s">
        <v>570</v>
      </c>
      <c r="N4" s="39" t="s">
        <v>575</v>
      </c>
      <c r="O4" s="39" t="s">
        <v>636</v>
      </c>
      <c r="P4" s="39" t="s">
        <v>639</v>
      </c>
      <c r="R4" s="39" t="s">
        <v>686</v>
      </c>
    </row>
    <row r="5" spans="2:21" ht="67.5" x14ac:dyDescent="0.2">
      <c r="B5" s="39" t="s">
        <v>604</v>
      </c>
      <c r="C5" s="39" t="s">
        <v>610</v>
      </c>
      <c r="D5" s="39" t="s">
        <v>165</v>
      </c>
      <c r="E5" s="39" t="s">
        <v>193</v>
      </c>
      <c r="F5" s="39" t="s">
        <v>664</v>
      </c>
      <c r="G5" s="39" t="s">
        <v>681</v>
      </c>
      <c r="L5" s="39" t="s">
        <v>564</v>
      </c>
      <c r="M5" s="39" t="s">
        <v>571</v>
      </c>
      <c r="P5" s="39" t="s">
        <v>640</v>
      </c>
      <c r="Q5" s="39" t="s">
        <v>688</v>
      </c>
      <c r="R5" s="39" t="s">
        <v>687</v>
      </c>
      <c r="S5" s="39" t="s">
        <v>696</v>
      </c>
    </row>
    <row r="6" spans="2:21" ht="67.5" x14ac:dyDescent="0.2">
      <c r="B6" s="39" t="s">
        <v>605</v>
      </c>
      <c r="C6" s="39" t="s">
        <v>611</v>
      </c>
      <c r="E6" s="39" t="s">
        <v>194</v>
      </c>
      <c r="F6" s="39" t="s">
        <v>665</v>
      </c>
      <c r="L6" s="39" t="s">
        <v>565</v>
      </c>
      <c r="M6" s="39" t="s">
        <v>572</v>
      </c>
      <c r="N6" s="39" t="s">
        <v>583</v>
      </c>
      <c r="Q6" s="39" t="s">
        <v>689</v>
      </c>
      <c r="S6" s="39" t="s">
        <v>697</v>
      </c>
    </row>
    <row r="7" spans="2:21" ht="54" x14ac:dyDescent="0.2">
      <c r="C7" s="39" t="s">
        <v>612</v>
      </c>
      <c r="D7" s="39" t="s">
        <v>553</v>
      </c>
      <c r="E7" s="39" t="s">
        <v>195</v>
      </c>
      <c r="L7" s="39" t="s">
        <v>567</v>
      </c>
      <c r="N7" s="39" t="s">
        <v>584</v>
      </c>
      <c r="P7" s="39" t="s">
        <v>641</v>
      </c>
      <c r="R7" s="39" t="s">
        <v>692</v>
      </c>
    </row>
    <row r="8" spans="2:21" ht="54" x14ac:dyDescent="0.2">
      <c r="D8" s="39" t="s">
        <v>554</v>
      </c>
      <c r="E8" s="39"/>
      <c r="L8" s="39" t="s">
        <v>566</v>
      </c>
      <c r="M8" s="39" t="s">
        <v>586</v>
      </c>
      <c r="N8" s="39" t="s">
        <v>585</v>
      </c>
      <c r="P8" s="39" t="s">
        <v>642</v>
      </c>
      <c r="Q8" s="39" t="s">
        <v>698</v>
      </c>
      <c r="R8" s="39" t="s">
        <v>693</v>
      </c>
      <c r="S8" s="39" t="s">
        <v>704</v>
      </c>
    </row>
    <row r="9" spans="2:21" ht="54" x14ac:dyDescent="0.2">
      <c r="D9" s="39" t="s">
        <v>555</v>
      </c>
      <c r="M9" s="39" t="s">
        <v>587</v>
      </c>
      <c r="P9" s="39" t="s">
        <v>643</v>
      </c>
      <c r="Q9" s="39" t="s">
        <v>699</v>
      </c>
      <c r="R9" s="39" t="s">
        <v>694</v>
      </c>
      <c r="S9" s="39" t="s">
        <v>705</v>
      </c>
    </row>
    <row r="10" spans="2:21" ht="54" x14ac:dyDescent="0.2">
      <c r="D10" s="39" t="s">
        <v>556</v>
      </c>
      <c r="L10" s="39" t="s">
        <v>576</v>
      </c>
      <c r="M10" s="39" t="s">
        <v>588</v>
      </c>
      <c r="P10" s="39" t="s">
        <v>644</v>
      </c>
      <c r="R10" s="39" t="s">
        <v>695</v>
      </c>
    </row>
    <row r="11" spans="2:21" ht="54" x14ac:dyDescent="0.2">
      <c r="D11" s="39" t="s">
        <v>557</v>
      </c>
      <c r="L11" s="39" t="s">
        <v>577</v>
      </c>
      <c r="M11" s="39" t="s">
        <v>589</v>
      </c>
    </row>
    <row r="12" spans="2:21" ht="54" x14ac:dyDescent="0.2">
      <c r="B12" s="39" t="s">
        <v>175</v>
      </c>
      <c r="C12" s="39" t="s">
        <v>613</v>
      </c>
      <c r="E12" s="39" t="s">
        <v>143</v>
      </c>
      <c r="G12" s="39" t="s">
        <v>656</v>
      </c>
      <c r="H12" s="39" t="s">
        <v>626</v>
      </c>
      <c r="I12" s="39" t="s">
        <v>674</v>
      </c>
      <c r="J12" s="39" t="s">
        <v>666</v>
      </c>
      <c r="L12" s="39" t="s">
        <v>578</v>
      </c>
      <c r="M12" s="39" t="s">
        <v>590</v>
      </c>
      <c r="P12" s="39" t="s">
        <v>645</v>
      </c>
      <c r="R12" s="39" t="s">
        <v>700</v>
      </c>
    </row>
    <row r="13" spans="2:21" ht="67.5" x14ac:dyDescent="0.2">
      <c r="B13" s="39" t="s">
        <v>176</v>
      </c>
      <c r="C13" s="39" t="s">
        <v>614</v>
      </c>
      <c r="E13" s="39" t="s">
        <v>144</v>
      </c>
      <c r="G13" s="39" t="s">
        <v>657</v>
      </c>
      <c r="H13" s="39" t="s">
        <v>627</v>
      </c>
      <c r="I13" s="39" t="s">
        <v>675</v>
      </c>
      <c r="J13" s="39" t="s">
        <v>667</v>
      </c>
      <c r="L13" s="39" t="s">
        <v>579</v>
      </c>
      <c r="P13" s="39" t="s">
        <v>646</v>
      </c>
      <c r="R13" s="39" t="s">
        <v>701</v>
      </c>
    </row>
    <row r="14" spans="2:21" ht="67.5" x14ac:dyDescent="0.2">
      <c r="B14" s="39"/>
      <c r="C14" s="39" t="s">
        <v>615</v>
      </c>
      <c r="E14" s="39" t="s">
        <v>145</v>
      </c>
      <c r="H14" s="39" t="s">
        <v>628</v>
      </c>
      <c r="I14" s="39" t="s">
        <v>676</v>
      </c>
      <c r="J14" s="39" t="s">
        <v>668</v>
      </c>
      <c r="L14" s="39" t="s">
        <v>580</v>
      </c>
      <c r="P14" s="39" t="s">
        <v>647</v>
      </c>
      <c r="R14" s="39" t="s">
        <v>702</v>
      </c>
    </row>
    <row r="15" spans="2:21" ht="67.5" x14ac:dyDescent="0.2">
      <c r="B15" s="39" t="s">
        <v>121</v>
      </c>
      <c r="C15" s="39" t="s">
        <v>616</v>
      </c>
      <c r="E15" s="39" t="s">
        <v>146</v>
      </c>
      <c r="H15" s="39" t="s">
        <v>629</v>
      </c>
      <c r="J15" s="39" t="s">
        <v>669</v>
      </c>
      <c r="L15" s="39" t="s">
        <v>581</v>
      </c>
      <c r="P15" s="39" t="s">
        <v>648</v>
      </c>
      <c r="R15" s="39" t="s">
        <v>703</v>
      </c>
    </row>
    <row r="16" spans="2:21" ht="40.5" x14ac:dyDescent="0.2">
      <c r="B16" s="39" t="s">
        <v>122</v>
      </c>
      <c r="C16" s="39" t="s">
        <v>617</v>
      </c>
      <c r="H16" s="39"/>
      <c r="L16" s="39" t="s">
        <v>582</v>
      </c>
    </row>
    <row r="17" spans="3:12" ht="40.5" x14ac:dyDescent="0.2">
      <c r="C17" s="39" t="s">
        <v>618</v>
      </c>
      <c r="E17" s="39" t="s">
        <v>92</v>
      </c>
      <c r="F17" s="39" t="s">
        <v>109</v>
      </c>
      <c r="H17" s="39" t="s">
        <v>630</v>
      </c>
      <c r="J17" s="39" t="s">
        <v>670</v>
      </c>
    </row>
    <row r="18" spans="3:12" ht="40.5" x14ac:dyDescent="0.2">
      <c r="C18" s="39" t="s">
        <v>619</v>
      </c>
      <c r="E18" s="39" t="s">
        <v>53</v>
      </c>
      <c r="F18" s="39" t="s">
        <v>116</v>
      </c>
      <c r="H18" s="39" t="s">
        <v>631</v>
      </c>
      <c r="J18" s="39" t="s">
        <v>671</v>
      </c>
      <c r="L18" s="39" t="s">
        <v>591</v>
      </c>
    </row>
    <row r="19" spans="3:12" ht="54" x14ac:dyDescent="0.2">
      <c r="C19" s="39" t="s">
        <v>620</v>
      </c>
      <c r="E19" s="39" t="s">
        <v>93</v>
      </c>
      <c r="H19" s="39" t="s">
        <v>632</v>
      </c>
      <c r="J19" s="39"/>
      <c r="L19" s="39" t="s">
        <v>592</v>
      </c>
    </row>
    <row r="20" spans="3:12" ht="40.5" x14ac:dyDescent="0.2">
      <c r="C20" s="39" t="s">
        <v>621</v>
      </c>
      <c r="E20" s="39" t="s">
        <v>94</v>
      </c>
      <c r="H20" s="39" t="s">
        <v>633</v>
      </c>
      <c r="J20" s="39"/>
      <c r="L20" s="39" t="s">
        <v>593</v>
      </c>
    </row>
    <row r="21" spans="3:12" ht="67.5" x14ac:dyDescent="0.2">
      <c r="C21" s="39" t="s">
        <v>622</v>
      </c>
      <c r="H21" s="39"/>
      <c r="L21" s="39" t="s">
        <v>594</v>
      </c>
    </row>
    <row r="22" spans="3:12" ht="94.5" x14ac:dyDescent="0.2">
      <c r="C22" s="39" t="s">
        <v>623</v>
      </c>
      <c r="E22" s="39" t="s">
        <v>166</v>
      </c>
      <c r="G22" s="39" t="s">
        <v>149</v>
      </c>
      <c r="H22" s="39"/>
      <c r="I22" s="39" t="s">
        <v>599</v>
      </c>
      <c r="L22" s="39" t="s">
        <v>595</v>
      </c>
    </row>
    <row r="23" spans="3:12" ht="94.5" x14ac:dyDescent="0.2">
      <c r="C23" s="39" t="s">
        <v>624</v>
      </c>
      <c r="E23" s="39" t="s">
        <v>167</v>
      </c>
      <c r="G23" s="39" t="s">
        <v>150</v>
      </c>
      <c r="H23" s="39"/>
      <c r="I23" s="39" t="s">
        <v>598</v>
      </c>
      <c r="L23" s="39" t="s">
        <v>596</v>
      </c>
    </row>
    <row r="24" spans="3:12" ht="54" x14ac:dyDescent="0.2">
      <c r="C24" s="39" t="s">
        <v>625</v>
      </c>
      <c r="E24" s="39" t="s">
        <v>168</v>
      </c>
      <c r="H24" s="39"/>
      <c r="L24" s="39" t="s">
        <v>597</v>
      </c>
    </row>
    <row r="26" spans="3:12" ht="40.5" x14ac:dyDescent="0.2">
      <c r="E26" s="39"/>
      <c r="L26" s="39" t="s">
        <v>649</v>
      </c>
    </row>
    <row r="27" spans="3:12" ht="54" x14ac:dyDescent="0.2">
      <c r="C27" s="43" t="s">
        <v>117</v>
      </c>
      <c r="D27" s="43" t="str">
        <f>IF(OR(PDRN2!C16="Well-Known - Good",PDRN2!C16="Known - Good"),1,"")</f>
        <v/>
      </c>
      <c r="E27" s="43" t="str">
        <f>IF(PDRN2!C16="Unknown",1,"")</f>
        <v/>
      </c>
      <c r="F27" s="43" t="str">
        <f>IF(OR(PDRN2!C16="Well-Known - Bad",PDRN2!C16="Known - Bad"),1,"")</f>
        <v/>
      </c>
      <c r="G27" s="39"/>
      <c r="H27" s="42" t="str">
        <f>IF(PDRN2!C16="Well-Known - Good",1,"")</f>
        <v/>
      </c>
      <c r="I27" s="42" t="str">
        <f>IF(PDRN2!C16="Known - Good",1,"")</f>
        <v/>
      </c>
      <c r="K27" s="41"/>
      <c r="L27" s="39" t="s">
        <v>650</v>
      </c>
    </row>
    <row r="28" spans="3:12" ht="40.5" x14ac:dyDescent="0.2">
      <c r="C28" s="43" t="s">
        <v>118</v>
      </c>
      <c r="D28" s="43" t="str">
        <f>IF(OR(PDRN2!C33="Well-Known - Good",PDRN2!C33="Known - Good"),1,"")</f>
        <v/>
      </c>
      <c r="E28" s="43" t="str">
        <f>IF(PDRN2!C33="Unknown",1,"")</f>
        <v/>
      </c>
      <c r="F28" s="43" t="str">
        <f>IF(OR(PDRN2!C33="Well-Known - Bad",PDRN2!C33="Known - Bad"),1,"")</f>
        <v/>
      </c>
      <c r="G28" s="39"/>
      <c r="H28" s="42" t="str">
        <f>IF(PDRN2!C33="Well-Known - Good",1,"")</f>
        <v/>
      </c>
      <c r="I28" s="42" t="str">
        <f>IF(PDRN2!C33="Known - Good",1,"")</f>
        <v/>
      </c>
      <c r="K28" s="41"/>
      <c r="L28" s="39" t="s">
        <v>651</v>
      </c>
    </row>
    <row r="29" spans="3:12" ht="67.5" x14ac:dyDescent="0.2">
      <c r="C29" s="43" t="s">
        <v>119</v>
      </c>
      <c r="D29" s="43" t="str">
        <f>IF(OR(PDRN2!C50="Well-Known - Good",PDRN2!C50="Known - Good"),1,"")</f>
        <v/>
      </c>
      <c r="E29" s="43" t="str">
        <f>IF(PDRN2!C50="Unknown",1,"")</f>
        <v/>
      </c>
      <c r="F29" s="43" t="str">
        <f>IF(OR(PDRN2!C50="Well-Known - Bad",PDRN2!C50="Known - Bad"),1,"")</f>
        <v/>
      </c>
      <c r="G29" s="39"/>
      <c r="H29" s="42" t="str">
        <f>IF(PDRN2!C50="Well-Known - Good",1,"")</f>
        <v/>
      </c>
      <c r="I29" s="42" t="str">
        <f>IF(PDRN2!C50="Known - Good",1,"")</f>
        <v/>
      </c>
      <c r="K29" s="41"/>
      <c r="L29" s="39" t="s">
        <v>652</v>
      </c>
    </row>
    <row r="30" spans="3:12" ht="67.5" x14ac:dyDescent="0.2">
      <c r="C30" s="43" t="s">
        <v>120</v>
      </c>
      <c r="D30" s="43" t="str">
        <f>IF(OR(PDRN2!C67="Well-Known - Good",PDRN2!C67="Known - Good"),1,"")</f>
        <v/>
      </c>
      <c r="E30" s="43" t="str">
        <f>IF(PDRN2!C67="Unknown",1,"")</f>
        <v/>
      </c>
      <c r="F30" s="43" t="str">
        <f>IF(OR(PDRN2!C67="Well-Known - Bad",PDRN2!C67="Known - Bad"),1,"")</f>
        <v/>
      </c>
      <c r="G30" s="39"/>
      <c r="H30" s="42" t="str">
        <f>IF(PDRN2!C67="Well-Known - Good",1,"")</f>
        <v/>
      </c>
      <c r="I30" s="42" t="str">
        <f>IF(PDRN2!C67="Known - Good",1,"")</f>
        <v/>
      </c>
      <c r="K30" s="41"/>
      <c r="L30" s="39" t="s">
        <v>653</v>
      </c>
    </row>
    <row r="31" spans="3:12" ht="40.5" x14ac:dyDescent="0.2">
      <c r="C31" s="39"/>
      <c r="D31" s="39">
        <f>SUM(D27:D30)</f>
        <v>0</v>
      </c>
      <c r="E31" s="39">
        <f>SUM(E27:E30)</f>
        <v>0</v>
      </c>
      <c r="F31" s="39">
        <f>SUM(F27:F30)</f>
        <v>0</v>
      </c>
      <c r="G31" s="39"/>
      <c r="H31" s="39">
        <f>SUM(H27:H30)</f>
        <v>0</v>
      </c>
      <c r="I31" s="39">
        <f>SUM(I27:I30)</f>
        <v>0</v>
      </c>
      <c r="K31" s="41"/>
      <c r="L31" s="39" t="s">
        <v>654</v>
      </c>
    </row>
    <row r="32" spans="3:12" ht="40.5" x14ac:dyDescent="0.2">
      <c r="C32" s="39"/>
      <c r="D32" s="39"/>
      <c r="E32" s="39"/>
      <c r="L32" s="39" t="s">
        <v>655</v>
      </c>
    </row>
    <row r="33" spans="3:5" x14ac:dyDescent="0.2">
      <c r="C33" s="39"/>
      <c r="D33" s="39"/>
      <c r="E33" s="39"/>
    </row>
    <row r="34" spans="3:5" ht="216" x14ac:dyDescent="0.2">
      <c r="C34" s="43" t="s">
        <v>117</v>
      </c>
      <c r="D34" s="39" t="str">
        <f>IF(PDRN2!C14="","",TRIM(UPPER("BARANGAY "&amp;PDRN2!B15&amp;" / "&amp;PDRN2!C16&amp;" AND "&amp;PDRN2!C18&amp;" VOTER")))</f>
        <v>BARANGAY INPUT||PT=B:15||VAL= / SELECT||PT=C:16||VAL=WELL-KNOWN - GOOD AND SELECT||PT=C:18||VAL=REGISTERED VOTER</v>
      </c>
      <c r="E34" s="39"/>
    </row>
    <row r="35" spans="3:5" ht="135" x14ac:dyDescent="0.2">
      <c r="C35" s="43" t="s">
        <v>118</v>
      </c>
      <c r="D35" s="39" t="str">
        <f>IF(PDRN2!C30="","",IF(OR(PDRN2!C36&lt;=0,PDRN2!C36="NOT PROVIDED"),UPPER(PDRN2!B31&amp;" / "&amp;PDRN2!C33),TRIM(UPPER(PDRN2!B31&amp;" / "&amp;PDRN2!C33&amp;" / KNOWN SOI"))))</f>
        <v>INPUT||PT=B:31||VAL= / SELECT||PT=C:33||VAL=WELL-KNOWN - GOOD / KNOWN SOI</v>
      </c>
      <c r="E35" s="39"/>
    </row>
    <row r="36" spans="3:5" ht="135" x14ac:dyDescent="0.2">
      <c r="C36" s="43" t="s">
        <v>119</v>
      </c>
      <c r="D36" s="39" t="str">
        <f>IF(PDRN2!C47="","",IF(OR(PDRN2!C53&lt;=0,PDRN2!C53="NOT PROVIDED"),UPPER(PDRN2!B48&amp;" / "&amp;PDRN2!C50),TRIM(UPPER(PDRN2!B48&amp;" / "&amp;PDRN2!C50&amp;" / KNOWN SOI"))))</f>
        <v>INPUT||PT=B:48||VAL= / SELECT||PT=C:50||VAL=WELL-KNOWN - GOOD / KNOWN SOI</v>
      </c>
      <c r="E36" s="39"/>
    </row>
    <row r="37" spans="3:5" ht="135" x14ac:dyDescent="0.2">
      <c r="C37" s="43" t="s">
        <v>120</v>
      </c>
      <c r="D37" s="39" t="str">
        <f>IF(PDRN2!C64="","",IF(OR(PDRN2!C70&lt;=0,PDRN2!C70="NOT PROVIDED"),UPPER(PDRN2!B65&amp;" / "&amp;PDRN2!C67),TRIM(UPPER(PDRN2!B65&amp;" / "&amp;PDRN2!C67&amp;" / KNOWN SOI"))))</f>
        <v>INPUT||PT=A:65||VAL= / SELECT||PT=C:67||VAL=WELL-KNOWN - GOOD / KNOWN SOI</v>
      </c>
      <c r="E37" s="39"/>
    </row>
    <row r="38" spans="3:5" x14ac:dyDescent="0.2">
      <c r="C38" s="39"/>
      <c r="D38" s="39"/>
      <c r="E38" s="39"/>
    </row>
    <row r="40" spans="3:5" x14ac:dyDescent="0.2">
      <c r="C40" s="43" t="s">
        <v>117</v>
      </c>
      <c r="D40" s="43" t="b">
        <f>IF(OR(PDRN2!F16="Moved Out",PDRN2!F16=""),"",IF(PDRN2!F16="Residing",IF(OR(D27=1,F27=1),IF(OR(PDRN2!C25="Owned",PDRN2!C25="Owned-Mortgaged"),"√",""))))</f>
        <v>0</v>
      </c>
      <c r="E40" s="43" t="b">
        <f>IF(OR(PDRN2!F16="Moved Out",PDRN2!F16=""),"",IF(PDRN2!F16="Residing",IF(OR(D27=1,F27=1),IF(PDRN2!C25="Rented","√",""))))</f>
        <v>0</v>
      </c>
    </row>
    <row r="41" spans="3:5" x14ac:dyDescent="0.2">
      <c r="C41" s="43" t="s">
        <v>118</v>
      </c>
      <c r="D41" s="43" t="str">
        <f>IF(OR(PDRN2!F33="Moved Out",PDRN2!F33="Unknown"),"",IF(AND(PDRN2!F33="Residing",OR(D28=1,F28=1)),IF(OR(PDRN2!C41="Owned",PDRN2!C41="Owned-Mortgaged"),"√",""),""))</f>
        <v/>
      </c>
      <c r="E41" s="43" t="str">
        <f>IF(OR(PDRN2!F33="Moved Out",PDRN2!F33="Unknown"),"",IF(AND(PDRN2!F33="Residing",OR(D28=1,F28=1)),IF(PDRN2!C41="Rented","√",""),""))</f>
        <v/>
      </c>
    </row>
    <row r="42" spans="3:5" x14ac:dyDescent="0.2">
      <c r="C42" s="43" t="s">
        <v>119</v>
      </c>
      <c r="D42" s="43" t="str">
        <f>IF(OR(PDRN2!F50="Moved Out",PDRN2!F50="Unknown"),"",IF(AND(PDRN2!F50="Residing",OR(D29=1,F29=1)),IF(OR(PDRN2!C58="Owned",PDRN2!C58="Owned-Mortgaged"),"√",""),""))</f>
        <v/>
      </c>
      <c r="E42" s="43" t="str">
        <f>IF(OR(PDRN2!F50="Moved Out",PDRN2!F50="Unknown"),"",IF(AND(PDRN2!F50="Residing",OR(D29=1,F29=1)),IF(PDRN2!C58="Rented","√",""),""))</f>
        <v/>
      </c>
    </row>
    <row r="43" spans="3:5" x14ac:dyDescent="0.2">
      <c r="C43" s="43" t="s">
        <v>120</v>
      </c>
      <c r="D43" s="43" t="str">
        <f>IF(OR(PDRN2!F67="Moved Out",PDRN2!F67="Unknown"),"",IF(AND(PDRN2!F67="Residing",OR(D30=1,F30=1)),IF(OR(PDRN2!C75="Owned",PDRN2!C75="Owned-Mortgaged"),"√",""),""))</f>
        <v/>
      </c>
      <c r="E43" s="43" t="str">
        <f>IF(OR(PDRN2!F67="Moved Out",PDRN2!F67="Unknown"),"",IF(AND(PDRN2!F67="Residing",OR(D30=1,F30=1)),IF(PDRN2!C75="Rented","√",""),""))</f>
        <v/>
      </c>
    </row>
    <row r="44" spans="3:5" x14ac:dyDescent="0.2">
      <c r="C44" s="43" t="s">
        <v>4</v>
      </c>
      <c r="D44" s="43" t="str">
        <f>IF(OR(PDRN2!C132="Owned",PDRN2!C132="Owned-Mortgaged"),"√","")</f>
        <v/>
      </c>
      <c r="E44" s="43" t="str">
        <f>IF(PDRN2!C132="Rented","√","")</f>
        <v/>
      </c>
    </row>
    <row r="45" spans="3:5" x14ac:dyDescent="0.2">
      <c r="D45" s="39"/>
      <c r="E45" s="39"/>
    </row>
    <row r="46" spans="3:5" x14ac:dyDescent="0.2">
      <c r="D46" s="39"/>
      <c r="E46" s="39"/>
    </row>
    <row r="47" spans="3:5" x14ac:dyDescent="0.2">
      <c r="D47" s="39"/>
      <c r="E47" s="39"/>
    </row>
    <row r="48" spans="3:5" x14ac:dyDescent="0.2">
      <c r="D48" s="39"/>
      <c r="E48" s="39"/>
    </row>
    <row r="49" spans="4:5" x14ac:dyDescent="0.2">
      <c r="D49" s="39"/>
      <c r="E49" s="39"/>
    </row>
    <row r="50" spans="4:5" x14ac:dyDescent="0.2">
      <c r="D50" s="39"/>
      <c r="E50" s="39"/>
    </row>
    <row r="51" spans="4:5" x14ac:dyDescent="0.2">
      <c r="D51" s="39"/>
      <c r="E51" s="39"/>
    </row>
    <row r="52" spans="4:5" x14ac:dyDescent="0.2">
      <c r="D52" s="39"/>
      <c r="E52" s="39"/>
    </row>
    <row r="53" spans="4:5" x14ac:dyDescent="0.2">
      <c r="D53" s="39"/>
      <c r="E53" s="39"/>
    </row>
    <row r="54" spans="4:5" x14ac:dyDescent="0.2">
      <c r="D54" s="39"/>
      <c r="E54" s="39"/>
    </row>
    <row r="55" spans="4:5" x14ac:dyDescent="0.2">
      <c r="D55" s="39"/>
      <c r="E55" s="39"/>
    </row>
    <row r="56" spans="4:5" x14ac:dyDescent="0.2">
      <c r="D56" s="39"/>
      <c r="E56" s="39"/>
    </row>
    <row r="57" spans="4:5" x14ac:dyDescent="0.2">
      <c r="D57" s="39"/>
      <c r="E57" s="39"/>
    </row>
    <row r="58" spans="4:5" x14ac:dyDescent="0.2">
      <c r="E58" s="39"/>
    </row>
    <row r="59" spans="4:5" x14ac:dyDescent="0.2">
      <c r="E59" s="39"/>
    </row>
    <row r="60" spans="4:5" x14ac:dyDescent="0.2">
      <c r="E60" s="39"/>
    </row>
    <row r="61" spans="4:5" x14ac:dyDescent="0.2">
      <c r="E61" s="39"/>
    </row>
    <row r="62" spans="4:5" x14ac:dyDescent="0.2">
      <c r="E62" s="39"/>
    </row>
    <row r="63" spans="4:5" x14ac:dyDescent="0.2">
      <c r="E63" s="39"/>
    </row>
    <row r="64" spans="4:5" ht="40.5" x14ac:dyDescent="0.2">
      <c r="E64" s="39" t="s">
        <v>558</v>
      </c>
    </row>
    <row r="65" spans="5:5" ht="40.5" x14ac:dyDescent="0.2">
      <c r="E65" s="39" t="s">
        <v>559</v>
      </c>
    </row>
    <row r="66" spans="5:5" ht="40.5" x14ac:dyDescent="0.2">
      <c r="E66" s="39" t="s">
        <v>560</v>
      </c>
    </row>
    <row r="67" spans="5:5" x14ac:dyDescent="0.2">
      <c r="E67" s="39"/>
    </row>
    <row r="68" spans="5:5" x14ac:dyDescent="0.2">
      <c r="E68" s="39"/>
    </row>
    <row r="69" spans="5:5" x14ac:dyDescent="0.2">
      <c r="E69" s="39"/>
    </row>
    <row r="70" spans="5:5" x14ac:dyDescent="0.2">
      <c r="E70" s="39"/>
    </row>
    <row r="71" spans="5:5" x14ac:dyDescent="0.2">
      <c r="E71" s="39"/>
    </row>
    <row r="72" spans="5:5" x14ac:dyDescent="0.2">
      <c r="E72" s="39"/>
    </row>
    <row r="73" spans="5:5" x14ac:dyDescent="0.2">
      <c r="E73" s="39"/>
    </row>
    <row r="74" spans="5:5" x14ac:dyDescent="0.2">
      <c r="E74" s="39"/>
    </row>
    <row r="75" spans="5:5" x14ac:dyDescent="0.2">
      <c r="E75" s="39"/>
    </row>
    <row r="76" spans="5:5" x14ac:dyDescent="0.2">
      <c r="E76" s="39"/>
    </row>
    <row r="77" spans="5:5" x14ac:dyDescent="0.2">
      <c r="E77" s="39"/>
    </row>
    <row r="78" spans="5:5" x14ac:dyDescent="0.2">
      <c r="E78" s="39"/>
    </row>
    <row r="79" spans="5:5" x14ac:dyDescent="0.2">
      <c r="E79" s="39"/>
    </row>
    <row r="80" spans="5:5" x14ac:dyDescent="0.2">
      <c r="E80" s="39"/>
    </row>
    <row r="81" spans="3:5" x14ac:dyDescent="0.2">
      <c r="E81" s="39"/>
    </row>
    <row r="82" spans="3:5" x14ac:dyDescent="0.2">
      <c r="E82" s="39"/>
    </row>
    <row r="83" spans="3:5" x14ac:dyDescent="0.2">
      <c r="E83" s="39"/>
    </row>
    <row r="84" spans="3:5" x14ac:dyDescent="0.2">
      <c r="E84" s="39"/>
    </row>
    <row r="85" spans="3:5" x14ac:dyDescent="0.2">
      <c r="E85" s="39"/>
    </row>
    <row r="86" spans="3:5" ht="81" x14ac:dyDescent="0.2">
      <c r="C86" s="42" t="str">
        <f>IF(AND(PDRN2!B87="",PDRN2!D87="",PDRN2!E87=""),"",IF(PDRN2!D87="",PDRN2!B87&amp;" "&amp;PDRN2!E87,IF(AND(PDRN2!B87="",PDRN2!D87=""),PDRN2!E87,IF(AND(PDRN2!D87="",PDRN2!E87=""),PDRN2!B87,IF(PDRN2!E87="",PDRN2!B87&amp;" "&amp;PDRN2!D87,PDRN2!B87&amp;" "&amp;PDRN2!D87&amp;", "&amp;PDRN2!E87)))))</f>
        <v>INPUT||pt=B:87||val= INPUT||pt=D:87||val=, INPUT||pt=E:87||val=</v>
      </c>
      <c r="E86" s="39"/>
    </row>
    <row r="87" spans="3:5" x14ac:dyDescent="0.2">
      <c r="E87" s="39"/>
    </row>
    <row r="88" spans="3:5" x14ac:dyDescent="0.2">
      <c r="E88" s="39"/>
    </row>
    <row r="89" spans="3:5" x14ac:dyDescent="0.2">
      <c r="E89" s="39"/>
    </row>
    <row r="90" spans="3:5" x14ac:dyDescent="0.2">
      <c r="E90" s="39"/>
    </row>
    <row r="91" spans="3:5" x14ac:dyDescent="0.2">
      <c r="E91" s="39"/>
    </row>
    <row r="92" spans="3:5" x14ac:dyDescent="0.2">
      <c r="E92" s="39"/>
    </row>
    <row r="93" spans="3:5" x14ac:dyDescent="0.2">
      <c r="E93" s="39"/>
    </row>
    <row r="94" spans="3:5" ht="81" x14ac:dyDescent="0.2">
      <c r="C94" s="42" t="str">
        <f>IF(AND(PDRN2!B95="",PDRN2!D95="",PDRN2!E95=""),"",IF(PDRN2!D95="",PDRN2!B95&amp;" "&amp;PDRN2!E95,IF(AND(PDRN2!B95="",PDRN2!D95=""),PDRN2!E95,IF(AND(PDRN2!D95="",PDRN2!E95=""),PDRN2!B95,IF(PDRN2!E95="",PDRN2!B95&amp;" "&amp;PDRN2!D95,PDRN2!B95&amp;" "&amp;PDRN2!D95&amp;", "&amp;PDRN2!E95)))))</f>
        <v>INPUT||pt=B:95||val= INPUT||pt=D:95||val=, INPUT||pt=E:95||val=</v>
      </c>
      <c r="E94" s="39"/>
    </row>
    <row r="95" spans="3:5" x14ac:dyDescent="0.2">
      <c r="E95" s="39"/>
    </row>
    <row r="96" spans="3:5" x14ac:dyDescent="0.2">
      <c r="E96" s="39"/>
    </row>
    <row r="97" spans="4:11" x14ac:dyDescent="0.2">
      <c r="E97" s="39"/>
    </row>
    <row r="98" spans="4:11" x14ac:dyDescent="0.2">
      <c r="E98" s="39"/>
    </row>
    <row r="99" spans="4:11" x14ac:dyDescent="0.2">
      <c r="E99" s="39"/>
    </row>
    <row r="100" spans="4:11" x14ac:dyDescent="0.2">
      <c r="D100" s="41"/>
      <c r="E100" s="39"/>
      <c r="F100" s="41"/>
      <c r="G100" s="41"/>
      <c r="H100" s="41"/>
      <c r="I100" s="41"/>
      <c r="J100" s="41"/>
      <c r="K100" s="41"/>
    </row>
    <row r="101" spans="4:11" x14ac:dyDescent="0.2">
      <c r="D101" s="41"/>
      <c r="E101" s="39"/>
      <c r="F101" s="41"/>
      <c r="G101" s="41"/>
      <c r="H101" s="41"/>
      <c r="I101" s="41"/>
      <c r="J101" s="41"/>
      <c r="K101" s="41"/>
    </row>
    <row r="102" spans="4:11" x14ac:dyDescent="0.2">
      <c r="D102" s="41"/>
      <c r="E102" s="39"/>
      <c r="F102" s="41"/>
      <c r="G102" s="41"/>
      <c r="H102" s="41"/>
      <c r="I102" s="41"/>
      <c r="J102" s="41"/>
      <c r="K102" s="41"/>
    </row>
    <row r="103" spans="4:11" x14ac:dyDescent="0.2">
      <c r="D103" s="41"/>
      <c r="E103" s="39"/>
      <c r="F103" s="41"/>
      <c r="G103" s="41"/>
      <c r="H103" s="41"/>
      <c r="I103" s="41"/>
      <c r="J103" s="41"/>
      <c r="K103" s="41"/>
    </row>
    <row r="104" spans="4:11" x14ac:dyDescent="0.2">
      <c r="D104" s="41"/>
      <c r="E104" s="39"/>
      <c r="F104" s="41"/>
      <c r="G104" s="41"/>
      <c r="H104" s="41"/>
      <c r="I104" s="41"/>
      <c r="J104" s="41"/>
      <c r="K104" s="41"/>
    </row>
    <row r="105" spans="4:11" x14ac:dyDescent="0.2">
      <c r="D105" s="41"/>
      <c r="E105" s="39"/>
      <c r="F105" s="41"/>
      <c r="G105" s="41"/>
      <c r="H105" s="41"/>
      <c r="I105" s="41"/>
      <c r="J105" s="41"/>
      <c r="K105" s="41"/>
    </row>
    <row r="106" spans="4:11" x14ac:dyDescent="0.2">
      <c r="D106" s="41"/>
      <c r="E106" s="39"/>
      <c r="F106" s="41"/>
      <c r="G106" s="41"/>
      <c r="H106" s="41"/>
      <c r="I106" s="41"/>
      <c r="J106" s="41"/>
      <c r="K106" s="41"/>
    </row>
    <row r="107" spans="4:11" x14ac:dyDescent="0.2">
      <c r="D107" s="41"/>
      <c r="E107" s="39"/>
      <c r="F107" s="41"/>
      <c r="G107" s="41"/>
      <c r="H107" s="41"/>
      <c r="I107" s="41"/>
      <c r="J107" s="41"/>
      <c r="K107" s="41"/>
    </row>
    <row r="108" spans="4:11" x14ac:dyDescent="0.2">
      <c r="D108" s="41"/>
      <c r="E108" s="39"/>
      <c r="F108" s="41"/>
      <c r="G108" s="41"/>
      <c r="H108" s="41"/>
      <c r="I108" s="41"/>
      <c r="J108" s="41"/>
      <c r="K108" s="41"/>
    </row>
    <row r="109" spans="4:11" x14ac:dyDescent="0.2">
      <c r="D109" s="41"/>
      <c r="E109" s="39"/>
      <c r="F109" s="41"/>
      <c r="G109" s="41"/>
      <c r="H109" s="41"/>
      <c r="I109" s="41"/>
      <c r="J109" s="41"/>
      <c r="K109" s="41"/>
    </row>
    <row r="110" spans="4:11" x14ac:dyDescent="0.2">
      <c r="D110" s="41"/>
      <c r="E110" s="39"/>
      <c r="F110" s="41"/>
      <c r="G110" s="41"/>
      <c r="H110" s="41"/>
      <c r="I110" s="41"/>
      <c r="J110" s="41"/>
      <c r="K110" s="41"/>
    </row>
    <row r="111" spans="4:11" x14ac:dyDescent="0.2">
      <c r="D111" s="41"/>
      <c r="E111" s="39"/>
      <c r="F111" s="41"/>
      <c r="G111" s="41"/>
      <c r="H111" s="41"/>
      <c r="I111" s="41"/>
      <c r="J111" s="41"/>
      <c r="K111" s="41"/>
    </row>
    <row r="112" spans="4:11" x14ac:dyDescent="0.2">
      <c r="E112" s="39"/>
    </row>
    <row r="113" spans="1:11" x14ac:dyDescent="0.2">
      <c r="A113" s="44"/>
      <c r="B113" s="41"/>
      <c r="C113" s="41"/>
      <c r="D113" s="41"/>
      <c r="E113" s="39"/>
      <c r="F113" s="41"/>
      <c r="G113" s="41"/>
      <c r="H113" s="41"/>
      <c r="I113" s="41"/>
      <c r="J113" s="41"/>
      <c r="K113" s="41"/>
    </row>
    <row r="114" spans="1:11" x14ac:dyDescent="0.2">
      <c r="A114" s="44"/>
      <c r="B114" s="41"/>
      <c r="C114" s="41"/>
      <c r="D114" s="41"/>
      <c r="E114" s="39"/>
      <c r="F114" s="41"/>
      <c r="G114" s="41"/>
      <c r="H114" s="41"/>
      <c r="I114" s="41"/>
      <c r="J114" s="41"/>
      <c r="K114" s="41"/>
    </row>
    <row r="115" spans="1:11" x14ac:dyDescent="0.2">
      <c r="A115" s="44"/>
      <c r="B115" s="41"/>
      <c r="C115" s="41"/>
      <c r="D115" s="41"/>
      <c r="E115" s="39"/>
      <c r="F115" s="41"/>
      <c r="G115" s="41"/>
      <c r="H115" s="41"/>
      <c r="I115" s="41"/>
      <c r="J115" s="41"/>
      <c r="K115" s="41"/>
    </row>
    <row r="116" spans="1:11" x14ac:dyDescent="0.2">
      <c r="A116" s="44"/>
      <c r="B116" s="41"/>
      <c r="C116" s="41"/>
      <c r="D116" s="41"/>
      <c r="E116" s="39"/>
      <c r="F116" s="41"/>
      <c r="G116" s="41"/>
      <c r="H116" s="41"/>
      <c r="I116" s="41"/>
      <c r="J116" s="41"/>
      <c r="K116" s="41"/>
    </row>
    <row r="117" spans="1:11" x14ac:dyDescent="0.2">
      <c r="A117" s="44"/>
      <c r="B117" s="41"/>
      <c r="C117" s="41"/>
      <c r="D117" s="41"/>
      <c r="E117" s="39"/>
      <c r="F117" s="41"/>
      <c r="G117" s="41"/>
      <c r="H117" s="41"/>
      <c r="I117" s="41"/>
      <c r="J117" s="41"/>
      <c r="K117" s="41"/>
    </row>
    <row r="118" spans="1:11" x14ac:dyDescent="0.2">
      <c r="A118" s="44"/>
      <c r="B118" s="41"/>
      <c r="C118" s="41"/>
      <c r="D118" s="41"/>
      <c r="E118" s="39"/>
      <c r="F118" s="41"/>
      <c r="G118" s="41"/>
      <c r="H118" s="41"/>
      <c r="I118" s="41"/>
      <c r="J118" s="41"/>
      <c r="K118" s="41"/>
    </row>
    <row r="119" spans="1:11" x14ac:dyDescent="0.2">
      <c r="E119" s="39"/>
    </row>
    <row r="120" spans="1:11" x14ac:dyDescent="0.2">
      <c r="A120" s="44"/>
      <c r="B120" s="41"/>
      <c r="C120" s="41"/>
      <c r="D120" s="41"/>
      <c r="E120" s="39"/>
      <c r="F120" s="41"/>
      <c r="G120" s="41"/>
      <c r="H120" s="41"/>
      <c r="I120" s="41"/>
      <c r="J120" s="41"/>
      <c r="K120" s="41"/>
    </row>
    <row r="121" spans="1:11" x14ac:dyDescent="0.2">
      <c r="A121" s="44"/>
      <c r="B121" s="41"/>
      <c r="C121" s="41"/>
      <c r="D121" s="41"/>
      <c r="E121" s="39"/>
      <c r="F121" s="41"/>
      <c r="G121" s="41"/>
      <c r="H121" s="41"/>
      <c r="I121" s="41"/>
      <c r="J121" s="41"/>
      <c r="K121" s="41"/>
    </row>
    <row r="122" spans="1:11" x14ac:dyDescent="0.2">
      <c r="A122" s="44"/>
      <c r="B122" s="41"/>
      <c r="C122" s="41"/>
      <c r="D122" s="41"/>
      <c r="E122" s="39"/>
      <c r="F122" s="41"/>
      <c r="G122" s="41"/>
      <c r="H122" s="41"/>
      <c r="I122" s="41"/>
      <c r="J122" s="41"/>
      <c r="K122" s="41"/>
    </row>
    <row r="123" spans="1:11" x14ac:dyDescent="0.2">
      <c r="A123" s="44"/>
      <c r="B123" s="41"/>
      <c r="C123" s="41"/>
      <c r="D123" s="41"/>
      <c r="E123" s="39"/>
      <c r="F123" s="41"/>
      <c r="G123" s="41"/>
      <c r="H123" s="41"/>
      <c r="I123" s="41"/>
      <c r="J123" s="41"/>
      <c r="K123" s="41"/>
    </row>
    <row r="124" spans="1:11" x14ac:dyDescent="0.2">
      <c r="A124" s="44"/>
      <c r="B124" s="41"/>
      <c r="C124" s="41"/>
      <c r="D124" s="41"/>
      <c r="E124" s="39"/>
      <c r="F124" s="41"/>
      <c r="G124" s="41"/>
      <c r="H124" s="41"/>
      <c r="I124" s="41"/>
      <c r="J124" s="41"/>
      <c r="K124" s="41"/>
    </row>
    <row r="125" spans="1:11" ht="12.75" x14ac:dyDescent="0.2">
      <c r="A125" s="44"/>
      <c r="B125" s="41"/>
      <c r="C125" s="41"/>
      <c r="D125" s="41"/>
      <c r="E125" s="41"/>
      <c r="F125" s="41"/>
      <c r="G125" s="41"/>
      <c r="H125" s="41"/>
      <c r="I125" s="41"/>
      <c r="J125" s="41"/>
      <c r="K125" s="41"/>
    </row>
    <row r="126" spans="1:11" x14ac:dyDescent="0.2">
      <c r="A126" s="44"/>
      <c r="B126" s="41"/>
      <c r="C126" s="41"/>
      <c r="D126" s="41"/>
      <c r="E126" s="39"/>
      <c r="F126" s="41"/>
      <c r="G126" s="41"/>
      <c r="H126" s="41"/>
      <c r="I126" s="41"/>
      <c r="J126" s="41"/>
      <c r="K126" s="41"/>
    </row>
    <row r="127" spans="1:11" x14ac:dyDescent="0.2">
      <c r="A127" s="44"/>
      <c r="B127" s="41"/>
      <c r="C127" s="41"/>
      <c r="D127" s="41"/>
      <c r="E127" s="39"/>
      <c r="F127" s="41"/>
      <c r="G127" s="41"/>
      <c r="H127" s="41"/>
      <c r="I127" s="41"/>
      <c r="J127" s="41"/>
      <c r="K127" s="41"/>
    </row>
    <row r="128" spans="1:11" x14ac:dyDescent="0.2">
      <c r="A128" s="44"/>
      <c r="B128" s="41"/>
      <c r="C128" s="41"/>
      <c r="D128" s="41"/>
      <c r="E128" s="39"/>
      <c r="F128" s="41"/>
      <c r="G128" s="41"/>
      <c r="H128" s="41"/>
      <c r="I128" s="41"/>
      <c r="J128" s="41"/>
      <c r="K128" s="41"/>
    </row>
    <row r="129" spans="1:11" x14ac:dyDescent="0.2">
      <c r="A129" s="44"/>
      <c r="B129" s="41"/>
      <c r="C129" s="41"/>
      <c r="D129" s="41"/>
      <c r="E129" s="39"/>
      <c r="F129" s="41"/>
      <c r="G129" s="41"/>
      <c r="H129" s="41"/>
      <c r="I129" s="41"/>
      <c r="J129" s="41"/>
      <c r="K129" s="41"/>
    </row>
    <row r="130" spans="1:11" x14ac:dyDescent="0.2">
      <c r="E130" s="39"/>
    </row>
    <row r="131" spans="1:11" x14ac:dyDescent="0.2">
      <c r="E131" s="39"/>
    </row>
    <row r="132" spans="1:11" x14ac:dyDescent="0.2">
      <c r="A132" s="44"/>
      <c r="B132" s="41"/>
      <c r="C132" s="41"/>
      <c r="D132" s="41"/>
      <c r="E132" s="39"/>
      <c r="F132" s="41"/>
      <c r="G132" s="41"/>
      <c r="H132" s="41"/>
      <c r="I132" s="41"/>
      <c r="J132" s="41"/>
      <c r="K132" s="41"/>
    </row>
    <row r="133" spans="1:11" x14ac:dyDescent="0.2">
      <c r="A133" s="44"/>
      <c r="B133" s="41"/>
      <c r="C133" s="41"/>
      <c r="D133" s="41"/>
      <c r="E133" s="39"/>
      <c r="F133" s="41"/>
      <c r="G133" s="41"/>
      <c r="H133" s="41"/>
      <c r="I133" s="41"/>
      <c r="J133" s="41"/>
      <c r="K133" s="41"/>
    </row>
    <row r="134" spans="1:11" x14ac:dyDescent="0.2">
      <c r="A134" s="44"/>
      <c r="B134" s="41"/>
      <c r="C134" s="41"/>
      <c r="D134" s="41"/>
      <c r="E134" s="39"/>
      <c r="F134" s="41"/>
      <c r="G134" s="41"/>
      <c r="H134" s="41"/>
      <c r="I134" s="41"/>
      <c r="J134" s="41"/>
      <c r="K134" s="41"/>
    </row>
    <row r="135" spans="1:11" x14ac:dyDescent="0.2">
      <c r="A135" s="44"/>
      <c r="B135" s="41"/>
      <c r="C135" s="41"/>
      <c r="D135" s="41"/>
      <c r="E135" s="39"/>
      <c r="F135" s="41"/>
      <c r="G135" s="41"/>
      <c r="H135" s="41"/>
      <c r="I135" s="41"/>
      <c r="J135" s="41"/>
      <c r="K135" s="41"/>
    </row>
    <row r="136" spans="1:11" x14ac:dyDescent="0.2">
      <c r="A136" s="44"/>
      <c r="B136" s="41"/>
      <c r="C136" s="41"/>
      <c r="D136" s="41"/>
      <c r="E136" s="39"/>
      <c r="F136" s="41"/>
      <c r="G136" s="41"/>
      <c r="H136" s="41"/>
      <c r="I136" s="41"/>
      <c r="J136" s="41"/>
      <c r="K136" s="41"/>
    </row>
    <row r="137" spans="1:11" x14ac:dyDescent="0.2">
      <c r="A137" s="44"/>
      <c r="B137" s="41"/>
      <c r="C137" s="41"/>
      <c r="D137" s="41"/>
      <c r="E137" s="39"/>
      <c r="F137" s="41"/>
      <c r="G137" s="41"/>
      <c r="H137" s="41"/>
      <c r="I137" s="41"/>
      <c r="J137" s="41"/>
      <c r="K137" s="41"/>
    </row>
    <row r="138" spans="1:11" x14ac:dyDescent="0.2">
      <c r="A138" s="44"/>
      <c r="B138" s="41"/>
      <c r="C138" s="41"/>
      <c r="D138" s="41"/>
      <c r="E138" s="39"/>
      <c r="F138" s="41"/>
      <c r="G138" s="41"/>
      <c r="H138" s="41"/>
      <c r="I138" s="41"/>
      <c r="J138" s="41"/>
      <c r="K138" s="41"/>
    </row>
    <row r="139" spans="1:11" x14ac:dyDescent="0.2">
      <c r="A139" s="44"/>
      <c r="B139" s="41"/>
      <c r="C139" s="41"/>
      <c r="D139" s="41"/>
      <c r="E139" s="39"/>
      <c r="F139" s="41"/>
      <c r="G139" s="41"/>
      <c r="H139" s="41"/>
      <c r="I139" s="41"/>
      <c r="J139" s="41"/>
      <c r="K139" s="41"/>
    </row>
    <row r="140" spans="1:11" x14ac:dyDescent="0.2">
      <c r="A140" s="44"/>
      <c r="B140" s="41"/>
      <c r="C140" s="41"/>
      <c r="D140" s="41"/>
      <c r="E140" s="39"/>
      <c r="F140" s="41"/>
      <c r="G140" s="41"/>
      <c r="H140" s="41"/>
      <c r="I140" s="41"/>
      <c r="J140" s="41"/>
      <c r="K140" s="41"/>
    </row>
    <row r="141" spans="1:11" x14ac:dyDescent="0.2">
      <c r="A141" s="44"/>
      <c r="B141" s="41"/>
      <c r="C141" s="41"/>
      <c r="D141" s="41"/>
      <c r="E141" s="39"/>
      <c r="F141" s="41"/>
      <c r="G141" s="41"/>
      <c r="H141" s="41"/>
      <c r="I141" s="41"/>
      <c r="J141" s="41"/>
      <c r="K141" s="41"/>
    </row>
    <row r="142" spans="1:11" x14ac:dyDescent="0.2">
      <c r="A142" s="44"/>
      <c r="B142" s="41"/>
      <c r="C142" s="41"/>
      <c r="D142" s="41"/>
      <c r="E142" s="39"/>
      <c r="F142" s="41"/>
      <c r="G142" s="41"/>
      <c r="H142" s="41"/>
      <c r="I142" s="41"/>
      <c r="J142" s="41"/>
      <c r="K142" s="41"/>
    </row>
    <row r="143" spans="1:11" x14ac:dyDescent="0.2">
      <c r="A143" s="44"/>
      <c r="B143" s="41"/>
      <c r="C143" s="41"/>
      <c r="D143" s="41"/>
      <c r="E143" s="39"/>
      <c r="F143" s="41"/>
      <c r="G143" s="41"/>
      <c r="H143" s="41"/>
      <c r="I143" s="41"/>
      <c r="J143" s="41"/>
      <c r="K143" s="41"/>
    </row>
    <row r="144" spans="1:11" x14ac:dyDescent="0.2">
      <c r="A144" s="44"/>
      <c r="B144" s="41"/>
      <c r="C144" s="41"/>
      <c r="D144" s="41"/>
      <c r="E144" s="39"/>
      <c r="F144" s="41"/>
      <c r="G144" s="41"/>
      <c r="H144" s="41"/>
      <c r="I144" s="41"/>
      <c r="J144" s="41"/>
      <c r="K144" s="41"/>
    </row>
    <row r="145" spans="1:11" ht="12.75" x14ac:dyDescent="0.2">
      <c r="A145" s="44"/>
      <c r="B145" s="41"/>
      <c r="C145" s="41"/>
      <c r="D145" s="41"/>
      <c r="E145" s="41"/>
      <c r="F145" s="41"/>
      <c r="G145" s="41"/>
      <c r="H145" s="41"/>
      <c r="I145" s="41"/>
      <c r="J145" s="41"/>
      <c r="K145" s="41"/>
    </row>
    <row r="146" spans="1:11" ht="12.75" x14ac:dyDescent="0.2">
      <c r="A146" s="44"/>
      <c r="B146" s="41"/>
      <c r="C146" s="41"/>
      <c r="D146" s="41"/>
      <c r="E146" s="41"/>
      <c r="F146" s="41"/>
      <c r="G146" s="41"/>
      <c r="H146" s="41"/>
      <c r="I146" s="41"/>
      <c r="J146" s="41"/>
      <c r="K146" s="41"/>
    </row>
    <row r="147" spans="1:11" ht="12.75" x14ac:dyDescent="0.2">
      <c r="A147" s="44"/>
      <c r="B147" s="41"/>
      <c r="C147" s="41"/>
      <c r="D147" s="41"/>
      <c r="E147" s="41"/>
      <c r="F147" s="41"/>
      <c r="G147" s="41"/>
      <c r="H147" s="41"/>
      <c r="I147" s="41"/>
      <c r="J147" s="41"/>
      <c r="K147" s="41"/>
    </row>
    <row r="148" spans="1:11" ht="12.75" x14ac:dyDescent="0.2">
      <c r="A148" s="44"/>
      <c r="B148" s="41"/>
      <c r="C148" s="41"/>
      <c r="D148" s="41"/>
      <c r="E148" s="41"/>
      <c r="F148" s="41"/>
      <c r="G148" s="41"/>
      <c r="H148" s="41"/>
      <c r="I148" s="41"/>
      <c r="J148" s="41"/>
      <c r="K148" s="41"/>
    </row>
    <row r="149" spans="1:11" ht="12.75" x14ac:dyDescent="0.2">
      <c r="A149" s="44"/>
      <c r="B149" s="41"/>
      <c r="C149" s="41"/>
      <c r="D149" s="41"/>
      <c r="E149" s="41"/>
      <c r="F149" s="41"/>
      <c r="G149" s="41"/>
      <c r="H149" s="41"/>
      <c r="I149" s="41"/>
      <c r="J149" s="41"/>
      <c r="K149" s="41"/>
    </row>
    <row r="150" spans="1:11" ht="12.75" x14ac:dyDescent="0.2">
      <c r="A150" s="44"/>
      <c r="B150" s="41"/>
      <c r="C150" s="41"/>
      <c r="D150" s="41"/>
      <c r="E150" s="41"/>
      <c r="F150" s="41"/>
      <c r="G150" s="41"/>
      <c r="H150" s="41"/>
      <c r="I150" s="41"/>
      <c r="J150" s="41"/>
      <c r="K150" s="41"/>
    </row>
    <row r="151" spans="1:11" ht="12.75" x14ac:dyDescent="0.2">
      <c r="A151" s="44"/>
      <c r="B151" s="41"/>
      <c r="C151" s="41"/>
      <c r="D151" s="41"/>
      <c r="E151" s="41"/>
      <c r="F151" s="41"/>
      <c r="G151" s="41"/>
      <c r="H151" s="41"/>
      <c r="I151" s="41"/>
      <c r="J151" s="41"/>
      <c r="K151" s="41"/>
    </row>
    <row r="152" spans="1:11" ht="12.75" x14ac:dyDescent="0.2">
      <c r="A152" s="44"/>
      <c r="B152" s="41"/>
      <c r="C152" s="41"/>
      <c r="D152" s="41"/>
      <c r="E152" s="41"/>
      <c r="F152" s="41"/>
      <c r="G152" s="41"/>
      <c r="H152" s="41"/>
      <c r="I152" s="41"/>
      <c r="J152" s="41"/>
      <c r="K152" s="41"/>
    </row>
    <row r="153" spans="1:11" ht="12.75" x14ac:dyDescent="0.2">
      <c r="A153" s="44"/>
      <c r="B153" s="41"/>
      <c r="C153" s="41"/>
      <c r="D153" s="41"/>
      <c r="E153" s="41"/>
      <c r="F153" s="41"/>
      <c r="G153" s="41"/>
      <c r="H153" s="41"/>
      <c r="I153" s="41"/>
      <c r="J153" s="41"/>
      <c r="K153" s="41"/>
    </row>
    <row r="154" spans="1:11" ht="12.75" x14ac:dyDescent="0.2">
      <c r="A154" s="44"/>
      <c r="B154" s="41"/>
      <c r="C154" s="41"/>
      <c r="D154" s="41"/>
      <c r="E154" s="41"/>
      <c r="F154" s="41"/>
      <c r="G154" s="41"/>
      <c r="H154" s="41"/>
      <c r="I154" s="41"/>
      <c r="J154" s="41"/>
      <c r="K154" s="41"/>
    </row>
    <row r="155" spans="1:11" ht="12.75" x14ac:dyDescent="0.2">
      <c r="A155" s="44"/>
      <c r="B155" s="41"/>
      <c r="C155" s="41"/>
      <c r="D155" s="41"/>
      <c r="E155" s="41"/>
      <c r="F155" s="41"/>
      <c r="G155" s="41"/>
      <c r="H155" s="41"/>
      <c r="I155" s="41"/>
      <c r="J155" s="41"/>
      <c r="K155" s="41"/>
    </row>
    <row r="156" spans="1:11" ht="12.75" x14ac:dyDescent="0.2">
      <c r="A156" s="44"/>
      <c r="B156" s="41"/>
      <c r="C156" s="41"/>
      <c r="D156" s="41"/>
      <c r="E156" s="41"/>
      <c r="F156" s="41"/>
      <c r="G156" s="41"/>
      <c r="H156" s="41"/>
      <c r="I156" s="41"/>
      <c r="J156" s="41"/>
      <c r="K156" s="41"/>
    </row>
    <row r="157" spans="1:11" ht="12.75" x14ac:dyDescent="0.2">
      <c r="A157" s="44"/>
      <c r="B157" s="41"/>
      <c r="C157" s="41"/>
      <c r="D157" s="41"/>
      <c r="E157" s="41"/>
      <c r="F157" s="41"/>
      <c r="G157" s="41"/>
      <c r="H157" s="41"/>
      <c r="I157" s="41"/>
      <c r="J157" s="41"/>
      <c r="K157" s="41"/>
    </row>
    <row r="158" spans="1:11" ht="12.75" x14ac:dyDescent="0.2">
      <c r="A158" s="44"/>
      <c r="B158" s="41"/>
      <c r="C158" s="41"/>
      <c r="D158" s="41"/>
      <c r="E158" s="41"/>
      <c r="F158" s="41"/>
      <c r="G158" s="41"/>
      <c r="H158" s="41"/>
      <c r="I158" s="41"/>
      <c r="J158" s="41"/>
      <c r="K158" s="41"/>
    </row>
    <row r="159" spans="1:11" ht="12.75" x14ac:dyDescent="0.2">
      <c r="A159" s="44"/>
      <c r="B159" s="41"/>
      <c r="C159" s="41"/>
      <c r="D159" s="41"/>
      <c r="E159" s="41"/>
      <c r="F159" s="41"/>
      <c r="G159" s="41"/>
      <c r="H159" s="41"/>
      <c r="I159" s="41"/>
      <c r="J159" s="41"/>
      <c r="K159" s="41"/>
    </row>
    <row r="160" spans="1:11" x14ac:dyDescent="0.2">
      <c r="A160" s="44"/>
      <c r="B160" s="41"/>
      <c r="D160" s="41"/>
      <c r="E160" s="41"/>
      <c r="F160" s="41"/>
      <c r="G160" s="41"/>
      <c r="H160" s="41"/>
      <c r="I160" s="41"/>
      <c r="J160" s="41"/>
      <c r="K160" s="41"/>
    </row>
    <row r="161" spans="1:11" ht="12.75" x14ac:dyDescent="0.2">
      <c r="A161" s="44"/>
      <c r="B161" s="41"/>
      <c r="C161" s="45" t="str">
        <f>IF(PDRN2!F152="Owned",PDRN2!B150&amp;" / "&amp;PDRN2!F150&amp;" / "&amp;PDRN2!C151&amp;" / "&amp;PDRN2!B152,IF(PDRN2!F152="Owned - Mortgaged",PDRN2!B150&amp;" / "&amp;PDRN2!F150&amp;" / "&amp;PDRN2!C151&amp;" / "&amp;PDRN2!B152&amp;" / Mortgaged to: "&amp;PDRN2!C153&amp;" / Monthly Amort.: "&amp;TEXT(PDRN2!F151,"[$PHP] #,##0"),""))</f>
        <v/>
      </c>
      <c r="D161" s="41"/>
      <c r="E161" s="41"/>
      <c r="F161" s="41"/>
      <c r="G161" s="41"/>
      <c r="H161" s="41"/>
      <c r="I161" s="41"/>
      <c r="J161" s="41"/>
      <c r="K161" s="41"/>
    </row>
    <row r="162" spans="1:11" x14ac:dyDescent="0.2">
      <c r="A162" s="44"/>
      <c r="B162" s="41"/>
      <c r="D162" s="41"/>
      <c r="E162" s="41"/>
      <c r="F162" s="41"/>
      <c r="G162" s="41"/>
      <c r="H162" s="41"/>
      <c r="I162" s="41"/>
      <c r="J162" s="41"/>
      <c r="K162" s="41"/>
    </row>
    <row r="163" spans="1:11" x14ac:dyDescent="0.2">
      <c r="A163" s="44"/>
      <c r="B163" s="41"/>
      <c r="D163" s="41"/>
      <c r="E163" s="41"/>
      <c r="F163" s="41"/>
      <c r="G163" s="41"/>
      <c r="H163" s="41"/>
      <c r="I163" s="41"/>
      <c r="J163" s="41"/>
      <c r="K163" s="41"/>
    </row>
    <row r="164" spans="1:11" x14ac:dyDescent="0.2">
      <c r="A164" s="44"/>
      <c r="B164" s="41"/>
      <c r="D164" s="41"/>
      <c r="E164" s="41"/>
      <c r="F164" s="41"/>
      <c r="G164" s="41"/>
      <c r="H164" s="41"/>
      <c r="I164" s="41"/>
      <c r="J164" s="41"/>
      <c r="K164" s="41"/>
    </row>
    <row r="165" spans="1:11" ht="12.75" x14ac:dyDescent="0.2">
      <c r="A165" s="44"/>
      <c r="B165" s="41"/>
      <c r="C165" s="45" t="str">
        <f>IF(PDRN2!F156="Owned",PDRN2!B154&amp;" / "&amp;PDRN2!F154&amp;" / "&amp;PDRN2!C155&amp;" / "&amp;PDRN2!B156,IF(PDRN2!F156="Owned - Mortgaged",PDRN2!B154&amp;" / "&amp;PDRN2!F154&amp;" / "&amp;PDRN2!C155&amp;" / "&amp;PDRN2!B156&amp;" / Mortgaged to: "&amp;PDRN2!C157&amp;" / Monthly Amort.: "&amp;TEXT(PDRN2!F155,"[$PHP] #,##0"),""))</f>
        <v/>
      </c>
      <c r="D165" s="41"/>
      <c r="E165" s="41"/>
      <c r="F165" s="41"/>
      <c r="G165" s="41"/>
      <c r="H165" s="41"/>
      <c r="I165" s="41"/>
      <c r="J165" s="41"/>
      <c r="K165" s="41"/>
    </row>
    <row r="166" spans="1:11" ht="12.75" x14ac:dyDescent="0.2">
      <c r="A166" s="44"/>
      <c r="B166" s="41"/>
      <c r="C166" s="41"/>
      <c r="D166" s="41"/>
      <c r="E166" s="41"/>
      <c r="F166" s="41"/>
      <c r="G166" s="41"/>
      <c r="H166" s="41"/>
      <c r="I166" s="41"/>
      <c r="J166" s="41"/>
      <c r="K166" s="41"/>
    </row>
    <row r="167" spans="1:11" ht="12.75" x14ac:dyDescent="0.2">
      <c r="A167" s="44"/>
      <c r="B167" s="41"/>
      <c r="C167" s="41"/>
      <c r="D167" s="41"/>
      <c r="E167" s="41"/>
      <c r="F167" s="41"/>
      <c r="G167" s="41"/>
      <c r="H167" s="41"/>
      <c r="I167" s="41"/>
      <c r="J167" s="41"/>
      <c r="K167" s="41"/>
    </row>
    <row r="168" spans="1:11" ht="12.75" x14ac:dyDescent="0.2">
      <c r="A168" s="44"/>
      <c r="B168" s="41"/>
      <c r="C168" s="41"/>
      <c r="D168" s="41"/>
      <c r="E168" s="41"/>
      <c r="F168" s="41"/>
      <c r="G168" s="41"/>
      <c r="H168" s="41"/>
      <c r="I168" s="41"/>
      <c r="J168" s="41"/>
      <c r="K168" s="41"/>
    </row>
    <row r="169" spans="1:11" ht="12.75" x14ac:dyDescent="0.2">
      <c r="A169" s="44"/>
      <c r="B169" s="41"/>
      <c r="C169" s="45" t="str">
        <f>IF(PDRN2!F160="Owned",PDRN2!B158&amp;" / "&amp;PDRN2!F158&amp;" / "&amp;PDRN2!C159&amp;" / "&amp;PDRN2!B160,IF(PDRN2!F160="Owned - Mortgaged",PDRN2!B158&amp;" / "&amp;PDRN2!F158&amp;" / "&amp;PDRN2!C159&amp;" / "&amp;PDRN2!B160&amp;" / Mortgaged to: "&amp;PDRN2!C161&amp;" / Monthly Amort.: "&amp;TEXT(PDRN2!F159,"[$PHP] #,##0"),""))</f>
        <v/>
      </c>
      <c r="D169" s="41"/>
      <c r="E169" s="41"/>
      <c r="F169" s="41"/>
      <c r="G169" s="41"/>
      <c r="H169" s="41"/>
      <c r="I169" s="41"/>
      <c r="J169" s="41"/>
      <c r="K169" s="41"/>
    </row>
    <row r="170" spans="1:11" ht="12.75" x14ac:dyDescent="0.2">
      <c r="A170" s="44"/>
      <c r="B170" s="41"/>
      <c r="C170" s="41"/>
      <c r="D170" s="41"/>
      <c r="E170" s="41"/>
      <c r="F170" s="41"/>
      <c r="G170" s="41"/>
      <c r="H170" s="41"/>
      <c r="I170" s="41"/>
      <c r="J170" s="41"/>
      <c r="K170" s="41"/>
    </row>
    <row r="171" spans="1:11" ht="12.75" x14ac:dyDescent="0.2">
      <c r="A171" s="44"/>
      <c r="B171" s="41"/>
      <c r="C171" s="41"/>
      <c r="D171" s="41"/>
      <c r="E171" s="41"/>
      <c r="F171" s="41"/>
      <c r="G171" s="41"/>
      <c r="H171" s="41"/>
      <c r="I171" s="41"/>
      <c r="J171" s="41"/>
      <c r="K171" s="41"/>
    </row>
    <row r="172" spans="1:11" ht="12.75" x14ac:dyDescent="0.2">
      <c r="A172" s="44"/>
      <c r="B172" s="41"/>
      <c r="C172" s="41"/>
      <c r="D172" s="41"/>
      <c r="E172" s="41"/>
      <c r="F172" s="41"/>
      <c r="G172" s="41"/>
      <c r="H172" s="41"/>
      <c r="I172" s="41"/>
      <c r="J172" s="41"/>
      <c r="K172" s="41"/>
    </row>
    <row r="173" spans="1:11" ht="12.75" x14ac:dyDescent="0.2">
      <c r="A173" s="44"/>
      <c r="B173" s="41"/>
      <c r="C173" s="45" t="str">
        <f>IF(PDRN2!F164="Owned",PDRN2!B162&amp;" / "&amp;PDRN2!F162&amp;" / "&amp;PDRN2!C163&amp;" / "&amp;PDRN2!B164,IF(PDRN2!F164="Owned - Mortgaged",PDRN2!B162&amp;" / "&amp;PDRN2!F162&amp;" / "&amp;PDRN2!C163&amp;" / "&amp;PDRN2!B164&amp;" / Mortgaged to: "&amp;PDRN2!C165&amp;" / Monthly Amort.: "&amp;TEXT(PDRN2!F163,"[$PHP] #,##0"),""))</f>
        <v/>
      </c>
      <c r="D173" s="41"/>
      <c r="E173" s="41"/>
      <c r="F173" s="41"/>
      <c r="G173" s="41"/>
      <c r="H173" s="41"/>
      <c r="I173" s="41"/>
      <c r="J173" s="41"/>
      <c r="K173" s="41"/>
    </row>
    <row r="174" spans="1:11" ht="12.75" x14ac:dyDescent="0.2">
      <c r="A174" s="44"/>
      <c r="B174" s="41"/>
      <c r="C174" s="41"/>
      <c r="D174" s="41"/>
      <c r="E174" s="41"/>
      <c r="F174" s="41"/>
      <c r="G174" s="41"/>
      <c r="H174" s="41"/>
      <c r="I174" s="41"/>
      <c r="J174" s="41"/>
      <c r="K174" s="41"/>
    </row>
    <row r="175" spans="1:11" ht="12.75" x14ac:dyDescent="0.2">
      <c r="A175" s="44"/>
      <c r="B175" s="41"/>
      <c r="C175" s="41"/>
      <c r="D175" s="41"/>
      <c r="E175" s="41"/>
      <c r="F175" s="41"/>
      <c r="G175" s="41"/>
      <c r="H175" s="41"/>
      <c r="I175" s="41"/>
      <c r="J175" s="41"/>
      <c r="K175" s="41"/>
    </row>
    <row r="176" spans="1:11" ht="12.75" x14ac:dyDescent="0.2">
      <c r="A176" s="44"/>
      <c r="B176" s="41"/>
      <c r="C176" s="41"/>
      <c r="D176" s="41"/>
      <c r="E176" s="41"/>
      <c r="F176" s="41"/>
      <c r="G176" s="41"/>
      <c r="H176" s="41"/>
      <c r="I176" s="41"/>
      <c r="J176" s="41"/>
      <c r="K176" s="41"/>
    </row>
    <row r="177" spans="1:11" ht="12.75" x14ac:dyDescent="0.2">
      <c r="A177" s="44"/>
      <c r="B177" s="41"/>
      <c r="C177" s="41"/>
      <c r="D177" s="41"/>
      <c r="E177" s="41"/>
      <c r="F177" s="41"/>
      <c r="G177" s="41"/>
      <c r="H177" s="41"/>
      <c r="I177" s="41"/>
      <c r="J177" s="41"/>
      <c r="K177" s="41"/>
    </row>
    <row r="178" spans="1:11" ht="12.75" x14ac:dyDescent="0.2">
      <c r="A178" s="44"/>
      <c r="B178" s="41"/>
      <c r="C178" s="41"/>
      <c r="D178" s="41"/>
      <c r="E178" s="41"/>
      <c r="F178" s="41"/>
      <c r="G178" s="41"/>
      <c r="H178" s="41"/>
      <c r="I178" s="41"/>
      <c r="J178" s="41"/>
      <c r="K178" s="41"/>
    </row>
    <row r="179" spans="1:11" ht="12.75" x14ac:dyDescent="0.2">
      <c r="A179" s="44"/>
      <c r="B179" s="41"/>
      <c r="C179" s="41"/>
      <c r="D179" s="41"/>
      <c r="E179" s="41"/>
      <c r="F179" s="41"/>
      <c r="G179" s="41"/>
      <c r="H179" s="41"/>
      <c r="I179" s="41"/>
      <c r="J179" s="41"/>
      <c r="K179" s="41"/>
    </row>
    <row r="180" spans="1:11" ht="12.75" x14ac:dyDescent="0.2">
      <c r="A180" s="44"/>
      <c r="B180" s="41"/>
      <c r="C180" s="41"/>
      <c r="D180" s="41"/>
      <c r="E180" s="41"/>
      <c r="F180" s="41"/>
      <c r="G180" s="41"/>
      <c r="H180" s="41"/>
      <c r="I180" s="41"/>
      <c r="J180" s="41"/>
      <c r="K180" s="41"/>
    </row>
    <row r="181" spans="1:11" ht="12.75" x14ac:dyDescent="0.2">
      <c r="A181" s="44"/>
      <c r="B181" s="41"/>
      <c r="C181" s="41"/>
      <c r="D181" s="41"/>
      <c r="E181" s="41"/>
      <c r="F181" s="41"/>
      <c r="G181" s="41"/>
      <c r="H181" s="41"/>
      <c r="I181" s="41"/>
      <c r="J181" s="41"/>
      <c r="K181" s="41"/>
    </row>
    <row r="182" spans="1:11" ht="12.75" x14ac:dyDescent="0.2">
      <c r="A182" s="44"/>
      <c r="B182" s="41"/>
      <c r="C182" s="41"/>
      <c r="D182" s="41"/>
      <c r="E182" s="41"/>
      <c r="F182" s="41"/>
      <c r="G182" s="41"/>
      <c r="H182" s="41"/>
      <c r="I182" s="41"/>
      <c r="J182" s="41"/>
      <c r="K182" s="41"/>
    </row>
    <row r="183" spans="1:11" ht="12.75" x14ac:dyDescent="0.2">
      <c r="A183" s="44"/>
      <c r="B183" s="41"/>
      <c r="C183" s="41"/>
      <c r="D183" s="41"/>
      <c r="E183" s="41"/>
      <c r="F183" s="41"/>
      <c r="G183" s="41"/>
      <c r="H183" s="41"/>
      <c r="I183" s="41"/>
      <c r="J183" s="41"/>
      <c r="K183" s="41"/>
    </row>
    <row r="184" spans="1:11" ht="12.75" x14ac:dyDescent="0.2">
      <c r="A184" s="44"/>
      <c r="B184" s="41"/>
      <c r="C184" s="41"/>
      <c r="D184" s="41"/>
      <c r="E184" s="41"/>
      <c r="F184" s="41"/>
      <c r="G184" s="41"/>
      <c r="H184" s="41"/>
      <c r="I184" s="41"/>
      <c r="J184" s="41"/>
      <c r="K184" s="41"/>
    </row>
    <row r="185" spans="1:11" ht="12.75" x14ac:dyDescent="0.2">
      <c r="A185" s="44"/>
      <c r="B185" s="41"/>
      <c r="C185" s="41"/>
      <c r="D185" s="41"/>
      <c r="E185" s="41"/>
      <c r="F185" s="41"/>
      <c r="G185" s="41"/>
      <c r="H185" s="41"/>
      <c r="I185" s="41"/>
      <c r="J185" s="41"/>
      <c r="K185" s="41"/>
    </row>
    <row r="186" spans="1:11" ht="12.75" x14ac:dyDescent="0.2">
      <c r="A186" s="44"/>
      <c r="B186" s="41"/>
      <c r="C186" s="41"/>
      <c r="D186" s="41"/>
      <c r="E186" s="41"/>
      <c r="F186" s="41"/>
      <c r="G186" s="41"/>
      <c r="H186" s="41"/>
      <c r="I186" s="41"/>
      <c r="J186" s="41"/>
      <c r="K186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PDRN2</vt:lpstr>
      <vt:lpstr>PDRN</vt:lpstr>
      <vt:lpstr>DROPDOWN LIST</vt:lpstr>
      <vt:lpstr>PDRN!Print_Area</vt:lpstr>
      <vt:lpstr>PDRN2!Print_Area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comprehensive credit</dc:creator>
  <cp:lastModifiedBy>Dodong Pogi</cp:lastModifiedBy>
  <cp:lastPrinted>2018-07-13T10:51:31Z</cp:lastPrinted>
  <dcterms:created xsi:type="dcterms:W3CDTF">2018-07-13T11:03:10Z</dcterms:created>
  <dcterms:modified xsi:type="dcterms:W3CDTF">2020-02-24T05:26:57Z</dcterms:modified>
</cp:coreProperties>
</file>