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15570" windowHeight="11760" activeTab="1"/>
  </bookViews>
  <sheets>
    <sheet name="BVRTEMP" sheetId="3" r:id="rId1"/>
    <sheet name="BVR" sheetId="1" r:id="rId2"/>
    <sheet name="DROPDOWN LIST" sheetId="4" state="hidden" r:id="rId3"/>
    <sheet name="Pictures" sheetId="2" r:id="rId4"/>
  </sheets>
  <definedNames>
    <definedName name="_xlnm.Print_Area" localSheetId="0">BVRTEMP!$A$1:$F$113</definedName>
  </definedNames>
  <calcPr calcId="144525"/>
</workbook>
</file>

<file path=xl/calcChain.xml><?xml version="1.0" encoding="utf-8"?>
<calcChain xmlns="http://schemas.openxmlformats.org/spreadsheetml/2006/main">
  <c r="O3" i="1" l="1"/>
  <c r="U3" i="1"/>
  <c r="O4" i="1"/>
  <c r="U4" i="1"/>
  <c r="O5" i="1"/>
  <c r="L7" i="1"/>
  <c r="O8" i="1"/>
  <c r="A9" i="1"/>
  <c r="O9" i="1"/>
  <c r="A11" i="1"/>
  <c r="P11" i="1"/>
  <c r="A13" i="1"/>
  <c r="P13" i="1"/>
  <c r="A15" i="1"/>
  <c r="P15" i="1"/>
  <c r="G19" i="1"/>
  <c r="K19" i="1"/>
  <c r="O19" i="1"/>
  <c r="U19" i="1"/>
  <c r="G20" i="1"/>
  <c r="J20" i="1" s="1"/>
  <c r="O20" i="1"/>
  <c r="R20" i="1" s="1"/>
  <c r="G23" i="1"/>
  <c r="I23" i="1"/>
  <c r="K23" i="1"/>
  <c r="M23" i="1"/>
  <c r="O23" i="1"/>
  <c r="Q23" i="1"/>
  <c r="G26" i="1"/>
  <c r="I26" i="1"/>
  <c r="K26" i="1"/>
  <c r="M26" i="1"/>
  <c r="O26" i="1"/>
  <c r="G29" i="1"/>
  <c r="I29" i="1"/>
  <c r="G32" i="1"/>
  <c r="K32" i="1"/>
  <c r="M32" i="1"/>
  <c r="O32" i="1"/>
  <c r="G35" i="1"/>
  <c r="I35" i="1"/>
  <c r="K35" i="1"/>
  <c r="F37" i="1"/>
  <c r="M37" i="1"/>
  <c r="T37" i="1"/>
  <c r="H38" i="1"/>
  <c r="G39" i="1" s="1"/>
  <c r="F41" i="1"/>
  <c r="L41" i="1"/>
  <c r="S41" i="1"/>
  <c r="J43" i="1"/>
  <c r="S43" i="1"/>
  <c r="E45" i="1"/>
  <c r="I45" i="1"/>
  <c r="K45" i="1"/>
  <c r="E47" i="1"/>
  <c r="I47" i="1"/>
  <c r="K47" i="1"/>
  <c r="M47" i="1"/>
  <c r="O47" i="1" s="1"/>
  <c r="E54" i="1"/>
  <c r="G54" i="1"/>
  <c r="I54" i="1"/>
  <c r="M54" i="1"/>
  <c r="Q54" i="1"/>
  <c r="S54" i="1"/>
  <c r="G56" i="1"/>
  <c r="G58" i="1"/>
  <c r="I58" i="1"/>
  <c r="G66" i="1"/>
  <c r="I66" i="1"/>
  <c r="O66" i="1"/>
  <c r="S66" i="1"/>
  <c r="G67" i="1"/>
  <c r="I67" i="1"/>
  <c r="O67" i="1"/>
  <c r="S67" i="1"/>
  <c r="G70" i="1"/>
  <c r="J70" i="1"/>
  <c r="K70" i="1"/>
  <c r="N70" i="1"/>
  <c r="O70" i="1"/>
  <c r="R70" i="1"/>
  <c r="U70" i="1"/>
  <c r="W70" i="1"/>
  <c r="G71" i="1"/>
  <c r="J71" i="1"/>
  <c r="K71" i="1"/>
  <c r="N71" i="1"/>
  <c r="O71" i="1"/>
  <c r="R71" i="1"/>
  <c r="L74" i="1"/>
  <c r="S74" i="1"/>
  <c r="L75" i="1"/>
  <c r="S75" i="1"/>
  <c r="L76" i="1"/>
  <c r="S76" i="1"/>
  <c r="I79" i="1"/>
  <c r="K79" i="1"/>
  <c r="O79" i="1"/>
  <c r="S79" i="1"/>
  <c r="V79" i="1"/>
  <c r="I85" i="1"/>
  <c r="M85" i="1"/>
  <c r="O85" i="1"/>
  <c r="G88" i="1"/>
  <c r="G90" i="1"/>
  <c r="S90" i="1"/>
  <c r="R93" i="1"/>
  <c r="C94" i="1"/>
  <c r="K94" i="1"/>
  <c r="C95" i="1"/>
  <c r="K95" i="1"/>
  <c r="C96" i="1"/>
  <c r="K96" i="1"/>
  <c r="C98" i="1"/>
  <c r="K98" i="1"/>
  <c r="C100" i="1"/>
  <c r="K100" i="1"/>
  <c r="A105" i="1"/>
  <c r="U105" i="1"/>
  <c r="A106" i="1"/>
  <c r="A107" i="1"/>
  <c r="A108" i="1"/>
  <c r="A109" i="1"/>
  <c r="L77" i="1"/>
  <c r="G40" i="1" l="1"/>
  <c r="D51" i="1"/>
  <c r="P51" i="1"/>
</calcChain>
</file>

<file path=xl/sharedStrings.xml><?xml version="1.0" encoding="utf-8"?>
<sst xmlns="http://schemas.openxmlformats.org/spreadsheetml/2006/main" count="696" uniqueCount="637">
  <si>
    <t>BUSINESS VERIFICATION</t>
  </si>
  <si>
    <t>Personal Loans</t>
  </si>
  <si>
    <t>Auto Loans</t>
  </si>
  <si>
    <t>Salary Loans</t>
  </si>
  <si>
    <t>Commercial Loans</t>
  </si>
  <si>
    <t>Real Estate Loans</t>
  </si>
  <si>
    <t xml:space="preserve">Requested By: </t>
  </si>
  <si>
    <t>Date Requested:</t>
  </si>
  <si>
    <t>Date Verified:</t>
  </si>
  <si>
    <t>BORROWER:</t>
  </si>
  <si>
    <t>SPOUSE:</t>
  </si>
  <si>
    <t>CO-MAKER:</t>
  </si>
  <si>
    <t>Name of Firm/Business:</t>
  </si>
  <si>
    <t>Tel. No./s.:</t>
  </si>
  <si>
    <t>Address:</t>
  </si>
  <si>
    <t>Length of Stay:</t>
  </si>
  <si>
    <t>Previous Address:</t>
  </si>
  <si>
    <t>Provincial Address:</t>
  </si>
  <si>
    <t>BUSINESS ADDRESS</t>
  </si>
  <si>
    <t>Private Vehicle</t>
  </si>
  <si>
    <t>Buses/ Jeepneys</t>
  </si>
  <si>
    <t>Tricycle only</t>
  </si>
  <si>
    <t>Inaccessible</t>
  </si>
  <si>
    <t>ACCESSIBLE TO:</t>
  </si>
  <si>
    <t>Nearest Corner __________________________</t>
  </si>
  <si>
    <t>Landmark _________________________________</t>
  </si>
  <si>
    <t>H</t>
  </si>
  <si>
    <t>Address Verification:</t>
  </si>
  <si>
    <t>Office</t>
  </si>
  <si>
    <t>Plant</t>
  </si>
  <si>
    <t>Branch</t>
  </si>
  <si>
    <t>Stall</t>
  </si>
  <si>
    <t>Site</t>
  </si>
  <si>
    <t>Others</t>
  </si>
  <si>
    <t>I</t>
  </si>
  <si>
    <t>Position:</t>
  </si>
  <si>
    <t>Director</t>
  </si>
  <si>
    <t>Officer</t>
  </si>
  <si>
    <t>Owner</t>
  </si>
  <si>
    <t>Partner</t>
  </si>
  <si>
    <t>Others ___________________________________</t>
  </si>
  <si>
    <t>S        O</t>
  </si>
  <si>
    <t>Organization:</t>
  </si>
  <si>
    <t>Corporation</t>
  </si>
  <si>
    <t>Partnership</t>
  </si>
  <si>
    <t>Sole Proprietorship</t>
  </si>
  <si>
    <t>T        P</t>
  </si>
  <si>
    <t>Business:</t>
  </si>
  <si>
    <t>Manufacturing</t>
  </si>
  <si>
    <t>Trading</t>
  </si>
  <si>
    <t>Services</t>
  </si>
  <si>
    <t>O        E</t>
  </si>
  <si>
    <t>R        R</t>
  </si>
  <si>
    <t>Registered With:</t>
  </si>
  <si>
    <t>SEC</t>
  </si>
  <si>
    <t>DTI</t>
  </si>
  <si>
    <t>BOI</t>
  </si>
  <si>
    <t>Y        A</t>
  </si>
  <si>
    <t>Date Organized:</t>
  </si>
  <si>
    <t xml:space="preserve">          Years Operating:</t>
  </si>
  <si>
    <t>No. of Employees:</t>
  </si>
  <si>
    <t xml:space="preserve">          T</t>
  </si>
  <si>
    <t>Main Line of Business:</t>
  </si>
  <si>
    <t xml:space="preserve">           I</t>
  </si>
  <si>
    <t>Major Products /</t>
  </si>
  <si>
    <t xml:space="preserve">          O</t>
  </si>
  <si>
    <t xml:space="preserve">                 O</t>
  </si>
  <si>
    <t>Services:</t>
  </si>
  <si>
    <t xml:space="preserve">          N</t>
  </si>
  <si>
    <t xml:space="preserve">Major </t>
  </si>
  <si>
    <t>Major</t>
  </si>
  <si>
    <t xml:space="preserve">          S</t>
  </si>
  <si>
    <t>Customers:</t>
  </si>
  <si>
    <t>Suppliers:</t>
  </si>
  <si>
    <t>Banks</t>
  </si>
  <si>
    <t>Area Estimation:</t>
  </si>
  <si>
    <t xml:space="preserve">Lot Area </t>
  </si>
  <si>
    <t>sqm</t>
  </si>
  <si>
    <t xml:space="preserve">Building/ Floor Area: </t>
  </si>
  <si>
    <t>sq m</t>
  </si>
  <si>
    <t>Make:</t>
  </si>
  <si>
    <t>Concrete</t>
  </si>
  <si>
    <t>Wooden</t>
  </si>
  <si>
    <t>Mixed</t>
  </si>
  <si>
    <t>F</t>
  </si>
  <si>
    <t>Premises:</t>
  </si>
  <si>
    <t>Owned</t>
  </si>
  <si>
    <t>Rented</t>
  </si>
  <si>
    <t>Leased</t>
  </si>
  <si>
    <t>A</t>
  </si>
  <si>
    <t>Monthly Rent If Leased/Rented:</t>
  </si>
  <si>
    <t xml:space="preserve">    Prompt</t>
  </si>
  <si>
    <t>Leased / Rented From:</t>
  </si>
  <si>
    <t>C</t>
  </si>
  <si>
    <t>PhP ___________________________</t>
  </si>
  <si>
    <t xml:space="preserve">    Delayed _________mo/s</t>
  </si>
  <si>
    <t>Condition:</t>
  </si>
  <si>
    <t>Good</t>
  </si>
  <si>
    <t xml:space="preserve"> Fair </t>
  </si>
  <si>
    <t xml:space="preserve">     Poor</t>
  </si>
  <si>
    <t>Location:</t>
  </si>
  <si>
    <t>Residential</t>
  </si>
  <si>
    <t>Commercial</t>
  </si>
  <si>
    <t>Industrial</t>
  </si>
  <si>
    <t>L</t>
  </si>
  <si>
    <t>Branches / Affiliates:</t>
  </si>
  <si>
    <t>Fixed Assets:</t>
  </si>
  <si>
    <t>Land</t>
  </si>
  <si>
    <t>Building</t>
  </si>
  <si>
    <t>T</t>
  </si>
  <si>
    <t>Machineries</t>
  </si>
  <si>
    <t>Local Machineries ________________________ %</t>
  </si>
  <si>
    <t xml:space="preserve"> Latest Acquired __________________________</t>
  </si>
  <si>
    <t>Imported Machineries ______________________%</t>
  </si>
  <si>
    <t>Date Acquired _____________________________</t>
  </si>
  <si>
    <t>E</t>
  </si>
  <si>
    <t>Motor Vehicle /</t>
  </si>
  <si>
    <t>Car</t>
  </si>
  <si>
    <t>Jeep / Pick up</t>
  </si>
  <si>
    <t>S</t>
  </si>
  <si>
    <t>Heavy Equipment:</t>
  </si>
  <si>
    <t xml:space="preserve">Truck </t>
  </si>
  <si>
    <t>Heavy Equipment</t>
  </si>
  <si>
    <t>Other Equipment:</t>
  </si>
  <si>
    <t>Fixtures/Office</t>
  </si>
  <si>
    <t>Table</t>
  </si>
  <si>
    <t>Display Cabinet</t>
  </si>
  <si>
    <t>Typewriter</t>
  </si>
  <si>
    <t>Aircon</t>
  </si>
  <si>
    <t>Equipment:</t>
  </si>
  <si>
    <t>Computers</t>
  </si>
  <si>
    <t>Filing Cabinet</t>
  </si>
  <si>
    <t>Calculator</t>
  </si>
  <si>
    <t xml:space="preserve"> </t>
  </si>
  <si>
    <t>Number</t>
  </si>
  <si>
    <t>Salary Range</t>
  </si>
  <si>
    <t>Rank &amp; File</t>
  </si>
  <si>
    <t>Officers</t>
  </si>
  <si>
    <t>Senior Officers</t>
  </si>
  <si>
    <t>Total</t>
  </si>
  <si>
    <t>Nature of Income Generation:</t>
  </si>
  <si>
    <t>Sales W/R</t>
  </si>
  <si>
    <t xml:space="preserve">    Job Order</t>
  </si>
  <si>
    <t>Services Fees</t>
  </si>
  <si>
    <t>Other Income Source:</t>
  </si>
  <si>
    <t>BOI Registered?</t>
  </si>
  <si>
    <t>Yes</t>
  </si>
  <si>
    <t>No</t>
  </si>
  <si>
    <t>If yes, Pls. Refer to BOI Checking</t>
  </si>
  <si>
    <t>Obtained From:</t>
  </si>
  <si>
    <t>Financial Statement</t>
  </si>
  <si>
    <t>Interview</t>
  </si>
  <si>
    <t>Estimate</t>
  </si>
  <si>
    <t>Ave. Monthly Sales:</t>
  </si>
  <si>
    <t>Capital:</t>
  </si>
  <si>
    <t>Receivables;</t>
  </si>
  <si>
    <t>Liabilities:</t>
  </si>
  <si>
    <t>Inventory:</t>
  </si>
  <si>
    <t>Ave. Monthly Income:</t>
  </si>
  <si>
    <t>Last Year's Sales:</t>
  </si>
  <si>
    <t>O</t>
  </si>
  <si>
    <t>POSITIVE FACTORS</t>
  </si>
  <si>
    <t>NEGATIVE FACTORS</t>
  </si>
  <si>
    <t>ADDITIONAL REMARKS</t>
  </si>
  <si>
    <t>B</t>
  </si>
  <si>
    <t>Brisk Business</t>
  </si>
  <si>
    <t>No Business Activity</t>
  </si>
  <si>
    <t>High Inventory Level</t>
  </si>
  <si>
    <t>Low / Hi Inventory</t>
  </si>
  <si>
    <t>R</t>
  </si>
  <si>
    <t>Ideal Location</t>
  </si>
  <si>
    <t>Poor Location</t>
  </si>
  <si>
    <t>V</t>
  </si>
  <si>
    <t>Good Credit Reputation</t>
  </si>
  <si>
    <t>Bad Credit Reputation</t>
  </si>
  <si>
    <t>Marketable Product Lines</t>
  </si>
  <si>
    <t>Slow Moving Goods / Specialized</t>
  </si>
  <si>
    <t>No Known Collection Problems</t>
  </si>
  <si>
    <t xml:space="preserve"> With known Collection Problems</t>
  </si>
  <si>
    <t>Competent Management</t>
  </si>
  <si>
    <t>Poor Management</t>
  </si>
  <si>
    <t>N</t>
  </si>
  <si>
    <t>SOURCE OF INFORMATION</t>
  </si>
  <si>
    <t>CREDIT INVESTIGATOR</t>
  </si>
  <si>
    <t>REVIEWED BY</t>
  </si>
  <si>
    <t>DATE PREPARED</t>
  </si>
  <si>
    <t>AUBREY. PAPALID</t>
  </si>
  <si>
    <t>LABEL||pt=A:1||val=BVR REPORT</t>
  </si>
  <si>
    <t>LABEL||pt=A:2||val=DATE ASSIGNED</t>
  </si>
  <si>
    <t>LABEL||pt=A:3||val=TYPE OF LOAN</t>
  </si>
  <si>
    <t>LABEL||pt=A:4||val=APPLICANT DETAILS</t>
  </si>
  <si>
    <t>LABEL||pt=A:6||val=LASTNAME</t>
  </si>
  <si>
    <t>LABEL||pt=A:7||val=FIRSTNAME</t>
  </si>
  <si>
    <t>LABEL||pt=A:8||val=MIDDLENAME</t>
  </si>
  <si>
    <t>BLANK||pt=F:2||val=</t>
  </si>
  <si>
    <t>BLANK||pt=F:3||val=</t>
  </si>
  <si>
    <t>INPUT||pt=C:6||val=</t>
  </si>
  <si>
    <t>INPUT||pt=C:7||val=</t>
  </si>
  <si>
    <t>INPUT||pt=C:8||val=</t>
  </si>
  <si>
    <t>LABEL||pt=A:9||val=SPOUSE</t>
  </si>
  <si>
    <t>LABEL||pt=A:10||val=LASTNAME</t>
  </si>
  <si>
    <t>LABEL||pt=A:11||val=FIRSTNAME</t>
  </si>
  <si>
    <t>LABEL||pt=A:12||val=MIDDLENAME</t>
  </si>
  <si>
    <t>INPUT||pt=C:10||val=</t>
  </si>
  <si>
    <t>INPUT||pt=C:11||val=</t>
  </si>
  <si>
    <t>INPUT||pt=C:12||val=</t>
  </si>
  <si>
    <t>LABEL||pt=A:13||val=BUSINESS DETAILS</t>
  </si>
  <si>
    <t>INPUT||pt=C:14||val=</t>
  </si>
  <si>
    <t>INPUT||pt=C:15||val=</t>
  </si>
  <si>
    <t>INPUT||pt=C:16||val=</t>
  </si>
  <si>
    <t>INPUT||pt=C:17||val=</t>
  </si>
  <si>
    <t>INPUT||pt=C:18||val=</t>
  </si>
  <si>
    <t>INPUT||pt=C:19||val=</t>
  </si>
  <si>
    <t>LABEL||pt=A:14||val=NAME OF BUSINESS</t>
  </si>
  <si>
    <t>LABEL||pt=A:15||val=CONTACT NUMBER</t>
  </si>
  <si>
    <t>LABEL||pt=A:16||val=PRESENT ADDRESS</t>
  </si>
  <si>
    <t>LABEL||pt=A:17||val=LENGTH OF STAY</t>
  </si>
  <si>
    <t>LABEL||pt=A:18||val=PREVIOUS ADDRESS</t>
  </si>
  <si>
    <t>LABEL||pt=A:19||val=LENGTH OF STAY</t>
  </si>
  <si>
    <t>LABEL||pt=A:20||val=OPERATIONS</t>
  </si>
  <si>
    <t>LABEL||pt=A:21||val=ADDRESS VERIFICATION</t>
  </si>
  <si>
    <t>INPUT||pt=C:22||val=</t>
  </si>
  <si>
    <t>LABEL||pt=A:23||val=POSITION</t>
  </si>
  <si>
    <t>LABEL||pt=A:24||val=POSITION REMARKS</t>
  </si>
  <si>
    <t>INPUT||pt=C:24||val=</t>
  </si>
  <si>
    <t>LABEL||pt=A:25||val=ORGANIZATION</t>
  </si>
  <si>
    <t>LABEL||pt=A:26||val=BUSINESS</t>
  </si>
  <si>
    <t>LABEL||pt=A:27||val=BUSINESS REMARKS</t>
  </si>
  <si>
    <t>LABEL||pt=A:28||val=REGISTERED WITH</t>
  </si>
  <si>
    <t>LABEL||pt=A:29||val=DATE ORGANIZED</t>
  </si>
  <si>
    <t>INPUT||pt=C:29||val=</t>
  </si>
  <si>
    <t>INPUT||pt=C:30||val=</t>
  </si>
  <si>
    <t>INPUT||pt=C:31||val=</t>
  </si>
  <si>
    <t>LABEL||pt=A:30||val=YEARS OPERATING</t>
  </si>
  <si>
    <t>LABEL||pt=A:31||val=NO. OF EMPLOYEES</t>
  </si>
  <si>
    <t>LABEL||pt=A:32||val=MAIN LINE OF BUSS.</t>
  </si>
  <si>
    <t>LABEL||pt=A:33||val=MAIN LINE BUSINESS REMARKS</t>
  </si>
  <si>
    <t>INPUT||pt=C:33||val=</t>
  </si>
  <si>
    <t>INPUT||pt=C:34||val=</t>
  </si>
  <si>
    <t>INPUT||pt=C:35||val=</t>
  </si>
  <si>
    <t>INPUT||pt=C:36||val=</t>
  </si>
  <si>
    <t>LABEL||pt=A:34||val=MAJOR CUSTOMERS</t>
  </si>
  <si>
    <t>LABEL||pt=A:35||val=MAJOR SUPPLIER</t>
  </si>
  <si>
    <t>LABEL||pt=A:36||val=MAJOR BANKS</t>
  </si>
  <si>
    <t>LABEL||pt=A:37||val=FACILITIES</t>
  </si>
  <si>
    <t>LABEL||pt=A:38||val=LOCATION</t>
  </si>
  <si>
    <t>LABEL||pt=A:39||val=ACCESSIBILITY</t>
  </si>
  <si>
    <t>LABEL||pt=A:40||val=LANDMARK</t>
  </si>
  <si>
    <t>LABEL||pt=A:41||val=NEAREST CORNER</t>
  </si>
  <si>
    <t>LABEL||pt=A:42||val=AREA ESTIMATION</t>
  </si>
  <si>
    <t>LABEL||pt=C:42||val=LOT SQ.</t>
  </si>
  <si>
    <t>INPUT||pt=D:42||val=</t>
  </si>
  <si>
    <t>INPUT||pt=C:41||val=</t>
  </si>
  <si>
    <t>INPUT||pt=C:40||val=</t>
  </si>
  <si>
    <t>LABEL||pt=E:42||val=FLOOR SQ.</t>
  </si>
  <si>
    <t>INPUT||pt=F:42||val=</t>
  </si>
  <si>
    <t>LABEL||pt=A:43||val=MAKE</t>
  </si>
  <si>
    <t>BLANK||pt=E:43||val=</t>
  </si>
  <si>
    <t>BLANK||pt=E:44||val=</t>
  </si>
  <si>
    <t>LABEL||pt=A:44||val=PREMISES</t>
  </si>
  <si>
    <t>LABEL||pt=A:45||val=PREMISES REMARKS</t>
  </si>
  <si>
    <t>LABEL||pt=A:47||val=CONDITION</t>
  </si>
  <si>
    <t>BLANK||pt=E:47||val=</t>
  </si>
  <si>
    <t>LABEL||pt=A:48||val=FIXED ASSETS</t>
  </si>
  <si>
    <t>LABEL||pt=A:49||val=BRANCHES</t>
  </si>
  <si>
    <t>INPUT||pt=C:49||val=</t>
  </si>
  <si>
    <t>LABEL||pt=A:50||val=VEHICLES USED FOR BUSINESS</t>
  </si>
  <si>
    <t>LABEL||pt=A:51||val=UNIT/S CAR</t>
  </si>
  <si>
    <t>LABEL||pt=A:52||val=UNIT/S TRUCK</t>
  </si>
  <si>
    <t>LABEL||pt=A:53||val=UNIT/S JEEP / PICK UP</t>
  </si>
  <si>
    <t>LABEL||pt=A:54||val=UNIT/S HEAVY EQUIP.</t>
  </si>
  <si>
    <t>LABEL||pt=A:66||val=FIXTURES / OFFICE EQUIPMENT</t>
  </si>
  <si>
    <t>LABEL||pt=A:56||val=TABLE</t>
  </si>
  <si>
    <t>LABEL||pt=A:57||val=COMPUTER</t>
  </si>
  <si>
    <t>LABEL||pt=A:58||val=DISPLAY CABINET</t>
  </si>
  <si>
    <t>LABEL||pt=A:59||val=FILLING CABINET</t>
  </si>
  <si>
    <t>LABEL||pt=A:60||val=TYPEWRITER</t>
  </si>
  <si>
    <t>LABEL||pt=A:61||val=CALCULATOR</t>
  </si>
  <si>
    <t>LABEL||pt=A:62||val=AIRCON</t>
  </si>
  <si>
    <t>LABEL||pt=A:63||val=MANPOWER</t>
  </si>
  <si>
    <t>LABEL||pt=A:64||val=RANK &amp; FILE</t>
  </si>
  <si>
    <t>LABEL||pt=A:65||val=OFFICERS</t>
  </si>
  <si>
    <t>LABEL||pt=A:66||val=SENIOR OFFICERS</t>
  </si>
  <si>
    <t>LABEL||pt=A:67||val=TOTAL</t>
  </si>
  <si>
    <t>INPUT||pt=D:64||val=</t>
  </si>
  <si>
    <t>INPUT||pt=D:65||val=</t>
  </si>
  <si>
    <t>INPUT||pt=D:66||val=</t>
  </si>
  <si>
    <t>LABEL||pt=D:64||val=SALARY</t>
  </si>
  <si>
    <t>LABEL||pt=D:65||val=SALARY</t>
  </si>
  <si>
    <t>LABEL||pt=D:66||val=SALARY</t>
  </si>
  <si>
    <t>INPUT||pt=F:64||val=</t>
  </si>
  <si>
    <t>INPUT||pt=F:65||val=</t>
  </si>
  <si>
    <t>INPUT||pt=F:66||val=</t>
  </si>
  <si>
    <t>LABEL||pt=C:64||val=NUMBER</t>
  </si>
  <si>
    <t>LABEL||pt=C:65||val=NUMBER</t>
  </si>
  <si>
    <t>LABEL||pt=C:67||val=NUMBER</t>
  </si>
  <si>
    <t>LABEL||pt=C:66||val=NUMBER</t>
  </si>
  <si>
    <t>INPUT||pt=D:67||val=</t>
  </si>
  <si>
    <t>LABEL||pt=A:68||val=FINANCIAL</t>
  </si>
  <si>
    <t>LABEL||pt=A:69||val=NATURE OF INCOME</t>
  </si>
  <si>
    <t>LABEL||pt=A:70||val=NATURE OF INCOME REMARKS</t>
  </si>
  <si>
    <t>LABEL||pt=A:71||val=OBTAINED FROM</t>
  </si>
  <si>
    <t>LABEL||pt=A:72||val=AVE. MONTHLY SALES</t>
  </si>
  <si>
    <t>LABEL||pt=A:73||val=AVE. MONTHLY INCOME</t>
  </si>
  <si>
    <t>LABEL||pt=A:74||val=EST. INVENTORY</t>
  </si>
  <si>
    <t>INPUT||pt=C:70||val=</t>
  </si>
  <si>
    <t>INPUT||pt=C:72||val=</t>
  </si>
  <si>
    <t>INPUT||pt=C:73||val=</t>
  </si>
  <si>
    <t>INPUT||pt=C:74||val=</t>
  </si>
  <si>
    <t>LABEL||pt=A:82||val=NEGATIVE FACTORS</t>
  </si>
  <si>
    <t>LABEL||pt=A:88||val=ADDITIONAL REMARKS</t>
  </si>
  <si>
    <t>INPUT||pt=A:89||val=</t>
  </si>
  <si>
    <t>INPUT||pt=C:45||val=</t>
  </si>
  <si>
    <t>LABEL||pt=A:97||val=INFORMANTS</t>
  </si>
  <si>
    <t>LABEL||pt=A:99||val=RELATIONSHIP</t>
  </si>
  <si>
    <t>LABEL||pt=A:100||val=ADDRESS</t>
  </si>
  <si>
    <t>LABEL||pt=A:102||val=RELATIONSHIP</t>
  </si>
  <si>
    <t>LABEL||pt=A:103||val=ADDRESS</t>
  </si>
  <si>
    <t>LABEL||pt=A:105||val=RELATIONSHIP</t>
  </si>
  <si>
    <t>LABEL||pt=A:106||val=ADDRESS</t>
  </si>
  <si>
    <t>LABEL||pt=A:108||val=RELATIONSHIP</t>
  </si>
  <si>
    <t>LABEL||pt=A:109||val=ADDRESS</t>
  </si>
  <si>
    <t>LABEL||pt=A:111||val=RELATIONSHIP</t>
  </si>
  <si>
    <t>LABEL||pt=A:112||val=ADDRESS</t>
  </si>
  <si>
    <t>LABEL||pt=A:113||val=FCI NAME</t>
  </si>
  <si>
    <t>INPUT||pt=C:98||val=</t>
  </si>
  <si>
    <t>INPUT||pt=C:99||val=</t>
  </si>
  <si>
    <t>INPUT||pt=C:100||val=</t>
  </si>
  <si>
    <t>INPUT||pt=C:101||val=</t>
  </si>
  <si>
    <t>INPUT||pt=C:102||val=</t>
  </si>
  <si>
    <t>INPUT||pt=C:103||val=</t>
  </si>
  <si>
    <t>INPUT||pt=C:104||val=</t>
  </si>
  <si>
    <t>INPUT||pt=C:105||val=</t>
  </si>
  <si>
    <t>INPUT||pt=C:106||val=</t>
  </si>
  <si>
    <t>INPUT||pt=C:107||val=</t>
  </si>
  <si>
    <t>INPUT||pt=C:108||val=</t>
  </si>
  <si>
    <t>INPUT||pt=C:109||val=</t>
  </si>
  <si>
    <t>INPUT||pt=C:110||val=</t>
  </si>
  <si>
    <t>INPUT||pt=C:111||val=</t>
  </si>
  <si>
    <t>INPUT||pt=C:112||val=</t>
  </si>
  <si>
    <t>INPUT||pt=C:113||val=</t>
  </si>
  <si>
    <t>SELECT||pt=C:2||val=Jan</t>
  </si>
  <si>
    <t>SELECT||pt=C:2||val=Feb</t>
  </si>
  <si>
    <t>SELECT||pt=C:2||val=Mar</t>
  </si>
  <si>
    <t>SELECT||pt=C:2||val=Apr</t>
  </si>
  <si>
    <t>SELECT||pt=C:2||val=May</t>
  </si>
  <si>
    <t>SELECT||pt=C:2||val=Jun</t>
  </si>
  <si>
    <t>SELECT||pt=C:2||val=Jul</t>
  </si>
  <si>
    <t>SELECT||pt=C:2||val=Aug</t>
  </si>
  <si>
    <t>SELECT||pt=C:2||val=Sep</t>
  </si>
  <si>
    <t>SELECT||pt=C:2||val=Oct</t>
  </si>
  <si>
    <t>SELECT||pt=C:2||val=Nov</t>
  </si>
  <si>
    <t>SELECT||pt=C:2||val=Dec</t>
  </si>
  <si>
    <t>SELECT||pt=D:2||val=1</t>
  </si>
  <si>
    <t>SELECT||pt=D:2||val=2</t>
  </si>
  <si>
    <t>SELECT||pt=D:2||val=3</t>
  </si>
  <si>
    <t>SELECT||pt=D:2||val=4</t>
  </si>
  <si>
    <t>SELECT||pt=D:2||val=5</t>
  </si>
  <si>
    <t>SELECT||pt=D:2||val=6</t>
  </si>
  <si>
    <t>SELECT||pt=D:2||val=7</t>
  </si>
  <si>
    <t>SELECT||pt=D:2||val=8</t>
  </si>
  <si>
    <t>SELECT||pt=D:2||val=9</t>
  </si>
  <si>
    <t>SELECT||pt=D:2||val=10</t>
  </si>
  <si>
    <t>SELECT||pt=D:2||val=11</t>
  </si>
  <si>
    <t>SELECT||pt=D:2||val=12</t>
  </si>
  <si>
    <t>SELECT||pt=D:2||val=13</t>
  </si>
  <si>
    <t>SELECT||pt=D:2||val=14</t>
  </si>
  <si>
    <t>SELECT||pt=D:2||val=15</t>
  </si>
  <si>
    <t>SELECT||pt=D:2||val=16</t>
  </si>
  <si>
    <t>SELECT||pt=D:2||val=17</t>
  </si>
  <si>
    <t>SELECT||pt=D:2||val=18</t>
  </si>
  <si>
    <t>SELECT||pt=D:2||val=19</t>
  </si>
  <si>
    <t>SELECT||pt=D:2||val=20</t>
  </si>
  <si>
    <t>SELECT||pt=D:2||val=21</t>
  </si>
  <si>
    <t>SELECT||pt=D:2||val=22</t>
  </si>
  <si>
    <t>SELECT||pt=D:2||val=23</t>
  </si>
  <si>
    <t>SELECT||pt=D:2||val=24</t>
  </si>
  <si>
    <t>SELECT||pt=D:2||val=25</t>
  </si>
  <si>
    <t>SELECT||pt=D:2||val=26</t>
  </si>
  <si>
    <t>SELECT||pt=D:2||val=27</t>
  </si>
  <si>
    <t>SELECT||pt=D:2||val=28</t>
  </si>
  <si>
    <t>SELECT||pt=D:2||val=29</t>
  </si>
  <si>
    <t>SELECT||pt=D:2||val=30</t>
  </si>
  <si>
    <t>SELECT||pt=D:2||val=31</t>
  </si>
  <si>
    <t>SELECT||pt=E:2||val=2018</t>
  </si>
  <si>
    <t>SELECT||pt=E:2||val=2019</t>
  </si>
  <si>
    <t>SELECT||pt=E:2||val=2020</t>
  </si>
  <si>
    <t>SELECT||pt=E:2||val=2021</t>
  </si>
  <si>
    <t>SELECT||pt=E:2||val=2022</t>
  </si>
  <si>
    <t>SELECT||pt=E:2||val=2023</t>
  </si>
  <si>
    <t>SELECT||pt=C:3||val=PERSONAL LOANS</t>
  </si>
  <si>
    <t>SELECT||pt=C:3||val=AUTO LOANS</t>
  </si>
  <si>
    <t>SELECT||pt=C:3||val=REAL ESTATE</t>
  </si>
  <si>
    <t>SELECT||pt=C:3||val=SALARY LOANS</t>
  </si>
  <si>
    <t>SELECT||pt=C:3||val=COMMERCIAL LOANS</t>
  </si>
  <si>
    <t>SELECT||pt=A:5||val=BORROWER</t>
  </si>
  <si>
    <t>SELECT||pt=A:5||val=CO-MAKER</t>
  </si>
  <si>
    <t>SELECT||pt=C:21||val=OFFICE</t>
  </si>
  <si>
    <t>SELECT||pt=C:21||val=PLANT</t>
  </si>
  <si>
    <t>SELECT||pt=C:21||val=BRANCH</t>
  </si>
  <si>
    <t>SELECT||pt=C:21||val=STALL</t>
  </si>
  <si>
    <t>SELECT||pt=C:21||val=SITE</t>
  </si>
  <si>
    <t>SELECT||pt=C:21||val=OTHERS</t>
  </si>
  <si>
    <t>SELECT||pt=C:23||val=OWNER</t>
  </si>
  <si>
    <t>SELECT||pt=C:23||val=OFFICER</t>
  </si>
  <si>
    <t>SELECT||pt=C:23||val=DIRECTOR</t>
  </si>
  <si>
    <t>SELECT||pt=C:23||val=PARTNER</t>
  </si>
  <si>
    <t>SELECT||pt=C:23||val=OTHERS</t>
  </si>
  <si>
    <t>SELECT||pt=C:25||val=SOLE PROPRIETORSHIP</t>
  </si>
  <si>
    <t>SELECT||pt=C:25||val=CORPORATION</t>
  </si>
  <si>
    <t>SELECT||pt=C:25||val=PARTNERSHIP</t>
  </si>
  <si>
    <t>INPUT||pt=C:27||val=</t>
  </si>
  <si>
    <t>SELECT||pt=C:26||val=MANUFACTURING</t>
  </si>
  <si>
    <t>SELECT||pt=C:26||val=TRADING</t>
  </si>
  <si>
    <t>SELECT||pt=C:26||val=SERVICES</t>
  </si>
  <si>
    <t>SELECT||pt=C:26||val=TRADING / MANUFACTURING</t>
  </si>
  <si>
    <t>SELECT||pt=C:28||val=DTI</t>
  </si>
  <si>
    <t>SELECT||pt=C:28||val=SEC</t>
  </si>
  <si>
    <t>SELECT||pt=C:28||val=BOI</t>
  </si>
  <si>
    <t>SELECT||pt=C:32||val=MANUFACTURING</t>
  </si>
  <si>
    <t>SELECT||pt=C:32||val=TRADING</t>
  </si>
  <si>
    <t>SELECT||pt=C:32||val=SERVICES</t>
  </si>
  <si>
    <t>SELECT||pt=C:32||val=TRADING / MANUFACTURING</t>
  </si>
  <si>
    <t>SELECT||pt=C:47||val=GOOD</t>
  </si>
  <si>
    <t>SELECT||pt=C:47||val=FAIR</t>
  </si>
  <si>
    <t>SELECT||pt=C:47||val=POOR</t>
  </si>
  <si>
    <t>SELECT||pt=C:48||val=LAND</t>
  </si>
  <si>
    <t>SELECT||pt=C:48||val=BUILDING</t>
  </si>
  <si>
    <t>SELECT||pt=D:48||val=LAND</t>
  </si>
  <si>
    <t>SELECT||pt=D:48||val=BUILDING</t>
  </si>
  <si>
    <t>SELECT||pt=C:51||val=0</t>
  </si>
  <si>
    <t>SELECT||pt=C:51||val=1</t>
  </si>
  <si>
    <t>SELECT||pt=C:51||val=2</t>
  </si>
  <si>
    <t>SELECT||pt=C:51||val=3</t>
  </si>
  <si>
    <t>SELECT||pt=C:51||val=4</t>
  </si>
  <si>
    <t>SELECT||pt=C:51||val=5</t>
  </si>
  <si>
    <t>SELECT||pt=C:51||val=6</t>
  </si>
  <si>
    <t>SELECT||pt=C:51||val=7</t>
  </si>
  <si>
    <t>SELECT||pt=C:51||val=8</t>
  </si>
  <si>
    <t>SELECT||pt=C:51||val=9</t>
  </si>
  <si>
    <t>SELECT||pt=C:51||val=10+</t>
  </si>
  <si>
    <t>SELECT||pt=C:52||val=0</t>
  </si>
  <si>
    <t>SELECT||pt=C:52||val=1</t>
  </si>
  <si>
    <t>SELECT||pt=C:52||val=2</t>
  </si>
  <si>
    <t>SELECT||pt=C:52||val=3</t>
  </si>
  <si>
    <t>SELECT||pt=C:52||val=4</t>
  </si>
  <si>
    <t>SELECT||pt=C:52||val=5</t>
  </si>
  <si>
    <t>SELECT||pt=C:52||val=6</t>
  </si>
  <si>
    <t>SELECT||pt=C:52||val=7</t>
  </si>
  <si>
    <t>SELECT||pt=C:52||val=8</t>
  </si>
  <si>
    <t>SELECT||pt=C:52||val=9</t>
  </si>
  <si>
    <t>SELECT||pt=C:52||val=10+</t>
  </si>
  <si>
    <t>SELECT||pt=C:53||val=0</t>
  </si>
  <si>
    <t>SELECT||pt=C:53||val=1</t>
  </si>
  <si>
    <t>SELECT||pt=C:54||val=2</t>
  </si>
  <si>
    <t>SELECT||pt=C:56||val=4</t>
  </si>
  <si>
    <t>SELECT||pt=C:57||val=5</t>
  </si>
  <si>
    <t>SELECT||pt=C:58||val=6</t>
  </si>
  <si>
    <t>SELECT||pt=C:59||val=7</t>
  </si>
  <si>
    <t>SELECT||pt=C:60||val=8</t>
  </si>
  <si>
    <t>SELECT||pt=C:61||val=9</t>
  </si>
  <si>
    <t>SELECT||pt=C:62||val=10+</t>
  </si>
  <si>
    <t>SELECT||pt=C:53||val=2</t>
  </si>
  <si>
    <t>SELECT||pt=C:53||val=3</t>
  </si>
  <si>
    <t>SELECT||pt=C:53||val=4</t>
  </si>
  <si>
    <t>SELECT||pt=C:53||val=5</t>
  </si>
  <si>
    <t>SELECT||pt=C:53||val=6</t>
  </si>
  <si>
    <t>SELECT||pt=C:53||val=7</t>
  </si>
  <si>
    <t>SELECT||pt=C:53||val=8</t>
  </si>
  <si>
    <t>SELECT||pt=C:53||val=9</t>
  </si>
  <si>
    <t>SELECT||pt=C:53||val=10+</t>
  </si>
  <si>
    <t>SELECT||pt=C:54||val=0</t>
  </si>
  <si>
    <t>SELECT||pt=C:54||val=1</t>
  </si>
  <si>
    <t>SELECT||pt=C:54||val=3</t>
  </si>
  <si>
    <t>SELECT||pt=C:54||val=4</t>
  </si>
  <si>
    <t>SELECT||pt=C:54||val=5</t>
  </si>
  <si>
    <t>SELECT||pt=C:54||val=6</t>
  </si>
  <si>
    <t>SELECT||pt=C:54||val=7</t>
  </si>
  <si>
    <t>SELECT||pt=C:54||val=8</t>
  </si>
  <si>
    <t>SELECT||pt=C:54||val=9</t>
  </si>
  <si>
    <t>SELECT||pt=C:54||val=10+</t>
  </si>
  <si>
    <t>SELECT||pt=C:56||val=0</t>
  </si>
  <si>
    <t>SELECT||pt=C:56||val=1</t>
  </si>
  <si>
    <t>SELECT||pt=C:56||val=2</t>
  </si>
  <si>
    <t>SELECT||pt=C:56||val=3</t>
  </si>
  <si>
    <t>SELECT||pt=C:56||val=5</t>
  </si>
  <si>
    <t>SELECT||pt=C:56||val=6</t>
  </si>
  <si>
    <t>SELECT||pt=C:56||val=7</t>
  </si>
  <si>
    <t>SELECT||pt=C:56||val=8</t>
  </si>
  <si>
    <t>SELECT||pt=C:56||val=9</t>
  </si>
  <si>
    <t>SELECT||pt=C:56||val=10+</t>
  </si>
  <si>
    <t>SELECT||pt=C:57||val=0</t>
  </si>
  <si>
    <t>SELECT||pt=C:57||val=1</t>
  </si>
  <si>
    <t>SELECT||pt=C:57||val=2</t>
  </si>
  <si>
    <t>SELECT||pt=C:57||val=3</t>
  </si>
  <si>
    <t>SELECT||pt=C:57||val=4</t>
  </si>
  <si>
    <t>SELECT||pt=C:57||val=6</t>
  </si>
  <si>
    <t>SELECT||pt=C:57||val=7</t>
  </si>
  <si>
    <t>SELECT||pt=C:57||val=8</t>
  </si>
  <si>
    <t>SELECT||pt=C:57||val=9</t>
  </si>
  <si>
    <t>SELECT||pt=C:57||val=10+</t>
  </si>
  <si>
    <t>SELECT||pt=C:58||val=0</t>
  </si>
  <si>
    <t>SELECT||pt=C:58||val=1</t>
  </si>
  <si>
    <t>SELECT||pt=C:58||val=2</t>
  </si>
  <si>
    <t>SELECT||pt=C:58||val=3</t>
  </si>
  <si>
    <t>SELECT||pt=C:58||val=4</t>
  </si>
  <si>
    <t>SELECT||pt=C:58||val=5</t>
  </si>
  <si>
    <t>SELECT||pt=C:58||val=7</t>
  </si>
  <si>
    <t>SELECT||pt=C:58||val=8</t>
  </si>
  <si>
    <t>SELECT||pt=C:58||val=9</t>
  </si>
  <si>
    <t>SELECT||pt=C:58||val=10+</t>
  </si>
  <si>
    <t>SELECT||pt=C:59||val=0</t>
  </si>
  <si>
    <t>SELECT||pt=C:59||val=1</t>
  </si>
  <si>
    <t>SELECT||pt=C:59||val=2</t>
  </si>
  <si>
    <t>SELECT||pt=C:59||val=3</t>
  </si>
  <si>
    <t>SELECT||pt=C:59||val=4</t>
  </si>
  <si>
    <t>SELECT||pt=C:59||val=5</t>
  </si>
  <si>
    <t>SELECT||pt=C:59||val=6</t>
  </si>
  <si>
    <t>SELECT||pt=C:59||val=8</t>
  </si>
  <si>
    <t>SELECT||pt=C:59||val=9</t>
  </si>
  <si>
    <t>SELECT||pt=C:59||val=10+</t>
  </si>
  <si>
    <t>SELECT||pt=C:60||val=0</t>
  </si>
  <si>
    <t>SELECT||pt=C:60||val=1</t>
  </si>
  <si>
    <t>SELECT||pt=C:60||val=2</t>
  </si>
  <si>
    <t>SELECT||pt=C:60||val=3</t>
  </si>
  <si>
    <t>SELECT||pt=C:60||val=4</t>
  </si>
  <si>
    <t>SELECT||pt=C:60||val=5</t>
  </si>
  <si>
    <t>SELECT||pt=C:60||val=6</t>
  </si>
  <si>
    <t>SELECT||pt=C:60||val=7</t>
  </si>
  <si>
    <t>SELECT||pt=C:60||val=9</t>
  </si>
  <si>
    <t>SELECT||pt=C:60||val=10+</t>
  </si>
  <si>
    <t>SELECT||pt=C:61||val=0</t>
  </si>
  <si>
    <t>SELECT||pt=C:61||val=1</t>
  </si>
  <si>
    <t>SELECT||pt=C:61||val=2</t>
  </si>
  <si>
    <t>SELECT||pt=C:61||val=3</t>
  </si>
  <si>
    <t>SELECT||pt=C:61||val=4</t>
  </si>
  <si>
    <t>SELECT||pt=C:61||val=5</t>
  </si>
  <si>
    <t>SELECT||pt=C:61||val=6</t>
  </si>
  <si>
    <t>SELECT||pt=C:61||val=7</t>
  </si>
  <si>
    <t>SELECT||pt=C:61||val=8</t>
  </si>
  <si>
    <t>SELECT||pt=C:61||val=10+</t>
  </si>
  <si>
    <t>SELECT||pt=C:62||val=0</t>
  </si>
  <si>
    <t>SELECT||pt=C:62||val=1</t>
  </si>
  <si>
    <t>SELECT||pt=C:62||val=2</t>
  </si>
  <si>
    <t>SELECT||pt=C:62||val=3</t>
  </si>
  <si>
    <t>SELECT||pt=C:62||val=4</t>
  </si>
  <si>
    <t>SELECT||pt=C:62||val=5</t>
  </si>
  <si>
    <t>SELECT||pt=C:62||val=6</t>
  </si>
  <si>
    <t>SELECT||pt=C:62||val=7</t>
  </si>
  <si>
    <t>SELECT||pt=C:62||val=8</t>
  </si>
  <si>
    <t>SELECT||pt=C:62||val=9</t>
  </si>
  <si>
    <t>SELECT||pt=C:38||val=RESIDENTIAL</t>
  </si>
  <si>
    <t>SELECT||pt=C:38||val=COMMERCIAL</t>
  </si>
  <si>
    <t>SELECT||pt=C:38||val=INDUSTRIAL</t>
  </si>
  <si>
    <t>SELECT||pt=C:39||val=PRIVATE VEHICLES</t>
  </si>
  <si>
    <t>SELECT||pt=C:39||val=BUSES / JEEPNEYS</t>
  </si>
  <si>
    <t>SELECT||pt=C:39||val=TRICYCLE ONLY</t>
  </si>
  <si>
    <t>SELECT||pt=C:39||val=INACCESSIBLE</t>
  </si>
  <si>
    <t>SELECT||pt=E:39||val=PRIVATE VEHICLES</t>
  </si>
  <si>
    <t>SELECT||pt=E:39||val=BUSES / JEEPNEYS</t>
  </si>
  <si>
    <t>SELECT||pt=E:39||val=TRICYCLE ONLY</t>
  </si>
  <si>
    <t>SELECT||pt=E:39||val=INACCESSIBLE</t>
  </si>
  <si>
    <t>SELECT||pt=C:43||val=CONCRETE</t>
  </si>
  <si>
    <t>SELECT||pt=C:43||val=WOODEN</t>
  </si>
  <si>
    <t>SELECT||pt=C:43||val=MIXED</t>
  </si>
  <si>
    <t>SELECT||pt=C:44||val=OWNED</t>
  </si>
  <si>
    <t>SELECT||pt=C:44||val=RENTED</t>
  </si>
  <si>
    <t>SELECT||pt=C:44||val=LEASED</t>
  </si>
  <si>
    <t>SELECT||pt=C:44||val=OTHERS</t>
  </si>
  <si>
    <t>SELECT||pt=C:69||val=SALES W/R</t>
  </si>
  <si>
    <t>SELECT||pt=C:69||val=JOB ORDER</t>
  </si>
  <si>
    <t>SELECT||pt=C:69||val=SERVICES FEES</t>
  </si>
  <si>
    <t>SELECT||pt=C:69||val=OTHERS</t>
  </si>
  <si>
    <t>SELECT||pt=C:71||val=INTERVIEW</t>
  </si>
  <si>
    <t>SELECT||pt=C:71||val=ESTIMATE</t>
  </si>
  <si>
    <t>SELECT||pt=C:71||val=FINANCIAL STATEMENT</t>
  </si>
  <si>
    <t>SELECT||pt=A:77||val=BRISK BUSINESS</t>
  </si>
  <si>
    <t>SELECT||pt=A:77||val=HIGH INVENTORY LEVEL</t>
  </si>
  <si>
    <t>SELECT||pt=A:77||val=MARKETABLE PRODUCT LINES</t>
  </si>
  <si>
    <t>SELECT||pt=A:77||val=COMPETENT MANAGEMENT</t>
  </si>
  <si>
    <t>SELECT||pt=A:77||val=IDEAL LOCATION</t>
  </si>
  <si>
    <t>SELECT||pt=A:78||val=BRISK BUSINESS</t>
  </si>
  <si>
    <t>SELECT||pt=A:78||val=HIGH INVENTORY LEVEL</t>
  </si>
  <si>
    <t>SELECT||pt=A:78||val=IDEAL LOCATION</t>
  </si>
  <si>
    <t>SELECT||pt=A:78||val=MARKETABLE PRODUCT LINES</t>
  </si>
  <si>
    <t>SELECT||pt=A:78||val=COMPETENT MANAGEMENT</t>
  </si>
  <si>
    <t>SELECT||pt=A:79||val=BRISK BUSINESS</t>
  </si>
  <si>
    <t>SELECT||pt=A:79||val=HIGH INVENTORY LEVEL</t>
  </si>
  <si>
    <t>SELECT||pt=A:79||val=IDEAL LOCATION</t>
  </si>
  <si>
    <t>SELECT||pt=A:79||val=MARKETABLE PRODUCT LINES</t>
  </si>
  <si>
    <t>SELECT||pt=A:79||val=COMPETENT MANAGEMENT</t>
  </si>
  <si>
    <t>SELECT||pt=A:80||val=BRISK BUSINESS</t>
  </si>
  <si>
    <t>SELECT||pt=A:80||val=HIGH INVENTORY LEVEL</t>
  </si>
  <si>
    <t>SELECT||pt=A:80||val=IDEAL LOCATION</t>
  </si>
  <si>
    <t>SELECT||pt=A:80||val=MARKETABLE PRODUCT LINES</t>
  </si>
  <si>
    <t>SELECT||pt=A:80||val=COMPETENT MANAGEMENT</t>
  </si>
  <si>
    <t>SELECT||pt=A:81||val=BRISK BUSINESS</t>
  </si>
  <si>
    <t>SELECT||pt=A:81||val=HIGH INVENTORY LEVEL</t>
  </si>
  <si>
    <t>SELECT||pt=A:81||val=IDEAL LOCATION</t>
  </si>
  <si>
    <t>SELECT||pt=A:81||val=MARKETABLE PRODUCT LINES</t>
  </si>
  <si>
    <t>SELECT||pt=A:81||val=COMPETENT MANAGEMENT</t>
  </si>
  <si>
    <t>SELECT||pt=C:83||val=NO BUSINESS ACTIVITY</t>
  </si>
  <si>
    <t>SELECT||pt=C:83||val=LOW / HIGH INVENTORY</t>
  </si>
  <si>
    <t>SELECT||pt=C:83||val=POOR LOCATION</t>
  </si>
  <si>
    <t>SELECT||pt=C:83||val=SLOW MOVING GOODS</t>
  </si>
  <si>
    <t>SELECT||pt=C:83||val=POOR MANAGEMENT</t>
  </si>
  <si>
    <t>SELECT||pt=C:84||val=NO BUSINESS ACTIVITY</t>
  </si>
  <si>
    <t>SELECT||pt=C:84||val=LOW / HIGH INVENTORY</t>
  </si>
  <si>
    <t>SELECT||pt=C:84||val=POOR LOCATION</t>
  </si>
  <si>
    <t>SELECT||pt=C:84||val=SLOW MOVING GOODS</t>
  </si>
  <si>
    <t>SELECT||pt=C:84||val=POOR MANAGEMENT</t>
  </si>
  <si>
    <t>SELECT||pt=C:85||val=NO BUSINESS ACTIVITY</t>
  </si>
  <si>
    <t>SELECT||pt=C:85||val=LOW / HIGH INVENTORY</t>
  </si>
  <si>
    <t>SELECT||pt=C:85||val=POOR LOCATION</t>
  </si>
  <si>
    <t>SELECT||pt=C:85||val=SLOW MOVING GOODS</t>
  </si>
  <si>
    <t>SELECT||pt=C:85||val=POOR MANAGEMENT</t>
  </si>
  <si>
    <t>SELECT||pt=C:86||val=NO BUSINESS ACTIVITY</t>
  </si>
  <si>
    <t>SELECT||pt=C:86||val=LOW / HIGH INVENTORY</t>
  </si>
  <si>
    <t>SELECT||pt=C:86||val=POOR LOCATION</t>
  </si>
  <si>
    <t>SELECT||pt=C:86||val=SLOW MOVING GOODS</t>
  </si>
  <si>
    <t>SELECT||pt=C:86||val=POOR MANAGEMENT</t>
  </si>
  <si>
    <t>SELECT||pt=C:87||val=NO BUSINESS ACTIVITY</t>
  </si>
  <si>
    <t>SELECT||pt=C:87||val=LOW / HIGH INVENTORY</t>
  </si>
  <si>
    <t>SELECT||pt=C:87||val=POOR LOCATION</t>
  </si>
  <si>
    <t>SELECT||pt=C:87||val=</t>
  </si>
  <si>
    <t>SELECT||pt=C:87||val=POOR MANAGEMENT</t>
  </si>
  <si>
    <t>INPUT||pt=A:46||val=MONTHLY RENTAL? / AMOUNT?</t>
  </si>
  <si>
    <t>INPUT||pt=C:46||val=</t>
  </si>
  <si>
    <t>BLANK||pt=E:51||val=</t>
  </si>
  <si>
    <t>BLANK||pt=E:56||val=</t>
  </si>
  <si>
    <t>LABEL||pt=A:98||val=NAME(1)</t>
  </si>
  <si>
    <t>LABEL||pt=A:101||val=NAME(2)</t>
  </si>
  <si>
    <t>LABEL||pt=A:104||val=NAME(3)</t>
  </si>
  <si>
    <t>LABEL||pt=A:107||val=NAME(4)</t>
  </si>
  <si>
    <t>LABEL||pt=A:110||val=NAME(5)</t>
  </si>
  <si>
    <r>
      <t xml:space="preserve">LABEL||pt=A:75||val=OBSERVATION
</t>
    </r>
    <r>
      <rPr>
        <b/>
        <u/>
        <sz val="8"/>
        <rFont val="Calibri"/>
        <family val="2"/>
        <scheme val="minor"/>
      </rPr>
      <t>POSITIVE FACTORS</t>
    </r>
  </si>
  <si>
    <t>LABEL||pt=A:22||val=ADDRESS REMAKRS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</si>
</sst>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 Narrow"/>
      <family val="2"/>
    </font>
    <font>
      <u/>
      <sz val="8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u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7" xfId="0" applyFont="1" applyBorder="1" applyAlignment="1"/>
    <xf numFmtId="0" fontId="1" fillId="0" borderId="8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/>
    <xf numFmtId="0" fontId="4" fillId="0" borderId="13" xfId="0" applyFont="1" applyBorder="1"/>
    <xf numFmtId="0" fontId="1" fillId="0" borderId="13" xfId="0" applyFont="1" applyBorder="1"/>
    <xf numFmtId="0" fontId="4" fillId="0" borderId="0" xfId="0" applyFont="1" applyAlignment="1"/>
    <xf numFmtId="0" fontId="4" fillId="0" borderId="4" xfId="0" applyFont="1" applyBorder="1" applyAlignment="1"/>
    <xf numFmtId="0" fontId="1" fillId="0" borderId="0" xfId="0" applyFont="1" applyAlignment="1"/>
    <xf numFmtId="0" fontId="4" fillId="0" borderId="0" xfId="0" applyFont="1" applyBorder="1" applyAlignment="1"/>
    <xf numFmtId="0" fontId="4" fillId="0" borderId="10" xfId="0" applyFont="1" applyBorder="1" applyAlignment="1"/>
    <xf numFmtId="0" fontId="4" fillId="0" borderId="13" xfId="0" applyFont="1" applyBorder="1" applyAlignment="1"/>
    <xf numFmtId="0" fontId="1" fillId="0" borderId="13" xfId="0" applyFont="1" applyBorder="1" applyAlignment="1"/>
    <xf numFmtId="0" fontId="4" fillId="0" borderId="7" xfId="0" applyFont="1" applyBorder="1"/>
    <xf numFmtId="0" fontId="1" fillId="0" borderId="9" xfId="0" applyFont="1" applyBorder="1" applyAlignment="1"/>
    <xf numFmtId="0" fontId="1" fillId="0" borderId="13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5" xfId="0" applyFont="1" applyBorder="1"/>
    <xf numFmtId="0" fontId="6" fillId="0" borderId="0" xfId="0" applyFont="1"/>
    <xf numFmtId="0" fontId="7" fillId="0" borderId="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0" xfId="0" applyFont="1" applyBorder="1"/>
    <xf numFmtId="0" fontId="1" fillId="0" borderId="2" xfId="0" applyFont="1" applyBorder="1" applyAlignment="1">
      <alignment horizontal="left"/>
    </xf>
    <xf numFmtId="0" fontId="8" fillId="0" borderId="8" xfId="0" applyFont="1" applyBorder="1" applyAlignment="1"/>
    <xf numFmtId="0" fontId="1" fillId="0" borderId="6" xfId="0" applyFont="1" applyBorder="1"/>
    <xf numFmtId="0" fontId="1" fillId="0" borderId="11" xfId="0" applyFont="1" applyBorder="1"/>
    <xf numFmtId="0" fontId="0" fillId="0" borderId="0" xfId="0" applyBorder="1"/>
    <xf numFmtId="0" fontId="1" fillId="0" borderId="11" xfId="0" applyFont="1" applyBorder="1" applyAlignment="1">
      <alignment wrapText="1"/>
    </xf>
    <xf numFmtId="0" fontId="1" fillId="0" borderId="6" xfId="0" applyFont="1" applyBorder="1" applyAlignment="1">
      <alignment horizontal="left"/>
    </xf>
    <xf numFmtId="0" fontId="1" fillId="0" borderId="7" xfId="0" applyFont="1" applyBorder="1"/>
    <xf numFmtId="0" fontId="4" fillId="0" borderId="14" xfId="0" applyFont="1" applyBorder="1" applyAlignment="1">
      <alignment horizontal="center"/>
    </xf>
    <xf numFmtId="0" fontId="1" fillId="0" borderId="0" xfId="0" applyFont="1" applyFill="1" applyBorder="1"/>
    <xf numFmtId="0" fontId="0" fillId="0" borderId="13" xfId="0" applyBorder="1"/>
    <xf numFmtId="0" fontId="1" fillId="0" borderId="8" xfId="0" applyFont="1" applyBorder="1"/>
    <xf numFmtId="0" fontId="4" fillId="0" borderId="6" xfId="0" applyFont="1" applyBorder="1" applyAlignment="1"/>
    <xf numFmtId="0" fontId="11" fillId="0" borderId="0" xfId="0" applyNumberFormat="1" applyFont="1"/>
    <xf numFmtId="0" fontId="11" fillId="0" borderId="0" xfId="0" applyNumberFormat="1" applyFont="1" applyAlignment="1">
      <alignment horizontal="left" vertical="center" wrapText="1"/>
    </xf>
    <xf numFmtId="0" fontId="10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0" fillId="4" borderId="6" xfId="0" applyNumberFormat="1" applyFont="1" applyFill="1" applyBorder="1" applyAlignment="1">
      <alignment horizontal="left" vertical="center" wrapText="1"/>
    </xf>
    <xf numFmtId="0" fontId="12" fillId="6" borderId="5" xfId="0" applyNumberFormat="1" applyFont="1" applyFill="1" applyBorder="1" applyAlignment="1">
      <alignment horizontal="left" vertical="center" wrapText="1"/>
    </xf>
    <xf numFmtId="0" fontId="12" fillId="0" borderId="8" xfId="0" applyNumberFormat="1" applyFont="1" applyBorder="1" applyAlignment="1" applyProtection="1">
      <alignment horizontal="left" vertical="top" wrapText="1"/>
      <protection locked="0"/>
    </xf>
    <xf numFmtId="0" fontId="12" fillId="0" borderId="9" xfId="0" applyNumberFormat="1" applyFont="1" applyBorder="1" applyAlignment="1" applyProtection="1">
      <alignment horizontal="left" vertical="top" wrapText="1"/>
      <protection locked="0"/>
    </xf>
    <xf numFmtId="0" fontId="12" fillId="6" borderId="12" xfId="0" applyNumberFormat="1" applyFont="1" applyFill="1" applyBorder="1" applyAlignment="1">
      <alignment horizontal="left" vertical="center" wrapText="1"/>
    </xf>
    <xf numFmtId="0" fontId="12" fillId="0" borderId="12" xfId="0" applyNumberFormat="1" applyFont="1" applyBorder="1" applyAlignment="1" applyProtection="1">
      <alignment horizontal="left" vertical="top" wrapText="1"/>
      <protection locked="0"/>
    </xf>
    <xf numFmtId="0" fontId="12" fillId="0" borderId="12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NumberFormat="1" applyFont="1" applyAlignment="1">
      <alignment horizontal="left" vertical="center" wrapText="1"/>
    </xf>
    <xf numFmtId="0" fontId="12" fillId="6" borderId="10" xfId="0" applyNumberFormat="1" applyFont="1" applyFill="1" applyBorder="1" applyAlignment="1">
      <alignment horizontal="left" vertical="center" wrapText="1"/>
    </xf>
    <xf numFmtId="0" fontId="12" fillId="6" borderId="11" xfId="0" applyNumberFormat="1" applyFont="1" applyFill="1" applyBorder="1" applyAlignment="1">
      <alignment horizontal="left" vertical="center" wrapText="1"/>
    </xf>
    <xf numFmtId="0" fontId="12" fillId="6" borderId="1" xfId="0" applyNumberFormat="1" applyFont="1" applyFill="1" applyBorder="1" applyAlignment="1">
      <alignment horizontal="left" vertical="center" wrapText="1"/>
    </xf>
    <xf numFmtId="0" fontId="12" fillId="6" borderId="3" xfId="0" applyNumberFormat="1" applyFont="1" applyFill="1" applyBorder="1" applyAlignment="1">
      <alignment horizontal="left" vertical="center" wrapText="1"/>
    </xf>
    <xf numFmtId="0" fontId="12" fillId="6" borderId="7" xfId="0" applyNumberFormat="1" applyFont="1" applyFill="1" applyBorder="1" applyAlignment="1">
      <alignment horizontal="left" vertical="center" wrapText="1"/>
    </xf>
    <xf numFmtId="0" fontId="12" fillId="6" borderId="9" xfId="0" applyNumberFormat="1" applyFont="1" applyFill="1" applyBorder="1" applyAlignment="1">
      <alignment horizontal="left" vertical="center" wrapText="1"/>
    </xf>
    <xf numFmtId="0" fontId="12" fillId="6" borderId="4" xfId="0" applyNumberFormat="1" applyFont="1" applyFill="1" applyBorder="1" applyAlignment="1">
      <alignment horizontal="left" vertical="center" wrapText="1"/>
    </xf>
    <xf numFmtId="0" fontId="12" fillId="6" borderId="6" xfId="0" applyNumberFormat="1" applyFont="1" applyFill="1" applyBorder="1" applyAlignment="1">
      <alignment horizontal="left" vertical="center" wrapText="1"/>
    </xf>
    <xf numFmtId="0" fontId="12" fillId="0" borderId="7" xfId="0" applyNumberFormat="1" applyFont="1" applyBorder="1" applyAlignment="1" applyProtection="1">
      <alignment horizontal="left" vertical="top" wrapText="1"/>
      <protection locked="0"/>
    </xf>
    <xf numFmtId="0" fontId="12" fillId="0" borderId="8" xfId="0" applyNumberFormat="1" applyFont="1" applyBorder="1" applyAlignment="1" applyProtection="1">
      <alignment horizontal="left" vertical="top" wrapText="1"/>
      <protection locked="0"/>
    </xf>
    <xf numFmtId="0" fontId="12" fillId="0" borderId="9" xfId="0" applyNumberFormat="1" applyFont="1" applyBorder="1" applyAlignment="1" applyProtection="1">
      <alignment horizontal="left" vertical="top" wrapText="1"/>
      <protection locked="0"/>
    </xf>
    <xf numFmtId="0" fontId="12" fillId="0" borderId="4" xfId="0" applyNumberFormat="1" applyFont="1" applyBorder="1" applyAlignment="1" applyProtection="1">
      <alignment horizontal="left" vertical="top" wrapText="1"/>
      <protection locked="0"/>
    </xf>
    <xf numFmtId="0" fontId="12" fillId="0" borderId="0" xfId="0" applyNumberFormat="1" applyFont="1" applyAlignment="1" applyProtection="1">
      <alignment horizontal="left" vertical="top" wrapText="1"/>
      <protection locked="0"/>
    </xf>
    <xf numFmtId="0" fontId="12" fillId="0" borderId="6" xfId="0" applyNumberFormat="1" applyFont="1" applyBorder="1" applyAlignment="1" applyProtection="1">
      <alignment horizontal="left" vertical="top" wrapText="1"/>
      <protection locked="0"/>
    </xf>
    <xf numFmtId="0" fontId="12" fillId="0" borderId="12" xfId="0" applyNumberFormat="1" applyFont="1" applyBorder="1" applyAlignment="1" applyProtection="1">
      <alignment horizontal="left" vertical="top" wrapText="1"/>
      <protection locked="0"/>
    </xf>
    <xf numFmtId="0" fontId="12" fillId="2" borderId="7" xfId="0" applyNumberFormat="1" applyFont="1" applyFill="1" applyBorder="1" applyAlignment="1">
      <alignment horizontal="left" vertical="center" wrapText="1"/>
    </xf>
    <xf numFmtId="0" fontId="12" fillId="2" borderId="8" xfId="0" applyNumberFormat="1" applyFont="1" applyFill="1" applyBorder="1" applyAlignment="1">
      <alignment horizontal="left" vertical="center" wrapText="1"/>
    </xf>
    <xf numFmtId="0" fontId="12" fillId="2" borderId="9" xfId="0" applyNumberFormat="1" applyFont="1" applyFill="1" applyBorder="1" applyAlignment="1">
      <alignment horizontal="left" vertical="center" wrapText="1"/>
    </xf>
    <xf numFmtId="0" fontId="12" fillId="0" borderId="1" xfId="0" applyNumberFormat="1" applyFont="1" applyBorder="1" applyAlignment="1" applyProtection="1">
      <alignment horizontal="left" vertical="top" wrapText="1"/>
      <protection locked="0"/>
    </xf>
    <xf numFmtId="0" fontId="12" fillId="0" borderId="2" xfId="0" applyNumberFormat="1" applyFont="1" applyBorder="1" applyAlignment="1" applyProtection="1">
      <alignment horizontal="left" vertical="top" wrapText="1"/>
      <protection locked="0"/>
    </xf>
    <xf numFmtId="0" fontId="12" fillId="0" borderId="3" xfId="0" applyNumberFormat="1" applyFont="1" applyBorder="1" applyAlignment="1" applyProtection="1">
      <alignment horizontal="left" vertical="top" wrapText="1"/>
      <protection locked="0"/>
    </xf>
    <xf numFmtId="0" fontId="12" fillId="0" borderId="10" xfId="0" applyNumberFormat="1" applyFont="1" applyBorder="1" applyAlignment="1" applyProtection="1">
      <alignment horizontal="left" vertical="top" wrapText="1"/>
      <protection locked="0"/>
    </xf>
    <xf numFmtId="0" fontId="12" fillId="0" borderId="13" xfId="0" applyNumberFormat="1" applyFont="1" applyBorder="1" applyAlignment="1" applyProtection="1">
      <alignment horizontal="left" vertical="top" wrapText="1"/>
      <protection locked="0"/>
    </xf>
    <xf numFmtId="0" fontId="12" fillId="0" borderId="11" xfId="0" applyNumberFormat="1" applyFont="1" applyBorder="1" applyAlignment="1" applyProtection="1">
      <alignment horizontal="left" vertical="top" wrapText="1"/>
      <protection locked="0"/>
    </xf>
    <xf numFmtId="0" fontId="13" fillId="6" borderId="4" xfId="0" applyNumberFormat="1" applyFont="1" applyFill="1" applyBorder="1" applyAlignment="1">
      <alignment horizontal="left" vertical="center" wrapText="1"/>
    </xf>
    <xf numFmtId="0" fontId="13" fillId="6" borderId="0" xfId="0" applyNumberFormat="1" applyFont="1" applyFill="1" applyAlignment="1">
      <alignment horizontal="left" vertical="center" wrapText="1"/>
    </xf>
    <xf numFmtId="0" fontId="12" fillId="0" borderId="10" xfId="0" applyNumberFormat="1" applyFont="1" applyBorder="1" applyAlignment="1" applyProtection="1">
      <alignment horizontal="left" vertical="center" wrapText="1"/>
      <protection locked="0"/>
    </xf>
    <xf numFmtId="0" fontId="12" fillId="0" borderId="13" xfId="0" applyNumberFormat="1" applyFont="1" applyBorder="1" applyAlignment="1" applyProtection="1">
      <alignment horizontal="left" vertical="center" wrapText="1"/>
      <protection locked="0"/>
    </xf>
    <xf numFmtId="0" fontId="12" fillId="0" borderId="11" xfId="0" applyNumberFormat="1" applyFont="1" applyBorder="1" applyAlignment="1" applyProtection="1">
      <alignment horizontal="left" vertical="center" wrapText="1"/>
      <protection locked="0"/>
    </xf>
    <xf numFmtId="0" fontId="12" fillId="2" borderId="1" xfId="0" applyNumberFormat="1" applyFont="1" applyFill="1" applyBorder="1" applyAlignment="1">
      <alignment horizontal="left" vertical="center" wrapText="1"/>
    </xf>
    <xf numFmtId="0" fontId="12" fillId="2" borderId="2" xfId="0" applyNumberFormat="1" applyFont="1" applyFill="1" applyBorder="1" applyAlignment="1">
      <alignment horizontal="left" vertical="center" wrapText="1"/>
    </xf>
    <xf numFmtId="0" fontId="12" fillId="2" borderId="3" xfId="0" applyNumberFormat="1" applyFont="1" applyFill="1" applyBorder="1" applyAlignment="1">
      <alignment horizontal="left" vertical="center" wrapText="1"/>
    </xf>
    <xf numFmtId="0" fontId="12" fillId="2" borderId="10" xfId="0" applyNumberFormat="1" applyFont="1" applyFill="1" applyBorder="1" applyAlignment="1">
      <alignment horizontal="left" vertical="center" wrapText="1"/>
    </xf>
    <xf numFmtId="0" fontId="12" fillId="2" borderId="13" xfId="0" applyNumberFormat="1" applyFont="1" applyFill="1" applyBorder="1" applyAlignment="1">
      <alignment horizontal="left" vertical="center" wrapText="1"/>
    </xf>
    <xf numFmtId="0" fontId="12" fillId="2" borderId="11" xfId="0" applyNumberFormat="1" applyFont="1" applyFill="1" applyBorder="1" applyAlignment="1">
      <alignment horizontal="left" vertical="center" wrapText="1"/>
    </xf>
    <xf numFmtId="0" fontId="12" fillId="0" borderId="15" xfId="0" applyNumberFormat="1" applyFont="1" applyBorder="1" applyAlignment="1" applyProtection="1">
      <alignment horizontal="left" vertical="center" wrapText="1"/>
      <protection locked="0"/>
    </xf>
    <xf numFmtId="0" fontId="12" fillId="2" borderId="5" xfId="0" applyNumberFormat="1" applyFont="1" applyFill="1" applyBorder="1" applyAlignment="1">
      <alignment horizontal="left" vertical="center" wrapText="1"/>
    </xf>
    <xf numFmtId="0" fontId="12" fillId="0" borderId="5" xfId="0" applyNumberFormat="1" applyFont="1" applyBorder="1" applyAlignment="1" applyProtection="1">
      <alignment horizontal="left" vertical="top" wrapText="1"/>
      <protection locked="0"/>
    </xf>
    <xf numFmtId="0" fontId="12" fillId="6" borderId="0" xfId="0" applyNumberFormat="1" applyFont="1" applyFill="1" applyAlignment="1">
      <alignment horizontal="left" vertical="center" wrapText="1"/>
    </xf>
    <xf numFmtId="0" fontId="12" fillId="0" borderId="15" xfId="0" applyNumberFormat="1" applyFont="1" applyBorder="1" applyAlignment="1" applyProtection="1">
      <alignment horizontal="left" vertical="top" wrapText="1"/>
      <protection locked="0"/>
    </xf>
    <xf numFmtId="0" fontId="12" fillId="0" borderId="12" xfId="0" applyNumberFormat="1" applyFont="1" applyBorder="1" applyAlignment="1" applyProtection="1">
      <alignment horizontal="left" vertical="center" wrapText="1"/>
      <protection locked="0"/>
    </xf>
    <xf numFmtId="0" fontId="12" fillId="6" borderId="0" xfId="0" applyNumberFormat="1" applyFont="1" applyFill="1" applyBorder="1" applyAlignment="1">
      <alignment horizontal="left" vertical="center" wrapText="1"/>
    </xf>
    <xf numFmtId="0" fontId="12" fillId="0" borderId="14" xfId="0" applyNumberFormat="1" applyFont="1" applyBorder="1" applyAlignment="1" applyProtection="1">
      <alignment horizontal="left" vertical="top" wrapText="1"/>
      <protection locked="0"/>
    </xf>
    <xf numFmtId="0" fontId="12" fillId="0" borderId="5" xfId="0" applyNumberFormat="1" applyFont="1" applyBorder="1" applyAlignment="1" applyProtection="1">
      <alignment horizontal="left" vertical="center" wrapText="1"/>
      <protection locked="0"/>
    </xf>
    <xf numFmtId="0" fontId="13" fillId="6" borderId="6" xfId="0" applyNumberFormat="1" applyFont="1" applyFill="1" applyBorder="1" applyAlignment="1">
      <alignment horizontal="left" vertical="center" wrapText="1"/>
    </xf>
    <xf numFmtId="0" fontId="12" fillId="5" borderId="5" xfId="0" applyNumberFormat="1" applyFont="1" applyFill="1" applyBorder="1" applyAlignment="1" applyProtection="1">
      <alignment horizontal="left" vertical="top" wrapText="1"/>
      <protection locked="0"/>
    </xf>
    <xf numFmtId="0" fontId="12" fillId="5" borderId="5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7" xfId="0" applyNumberFormat="1" applyFont="1" applyFill="1" applyBorder="1" applyAlignment="1" applyProtection="1">
      <alignment horizontal="left" vertical="top" wrapText="1"/>
      <protection locked="0"/>
    </xf>
    <xf numFmtId="0" fontId="12" fillId="5" borderId="8" xfId="0" applyNumberFormat="1" applyFont="1" applyFill="1" applyBorder="1" applyAlignment="1" applyProtection="1">
      <alignment horizontal="left" vertical="top" wrapText="1"/>
      <protection locked="0"/>
    </xf>
    <xf numFmtId="0" fontId="12" fillId="5" borderId="9" xfId="0" applyNumberFormat="1" applyFont="1" applyFill="1" applyBorder="1" applyAlignment="1" applyProtection="1">
      <alignment horizontal="left" vertical="top" wrapText="1"/>
      <protection locked="0"/>
    </xf>
    <xf numFmtId="0" fontId="12" fillId="0" borderId="5" xfId="0" applyNumberFormat="1" applyFont="1" applyFill="1" applyBorder="1" applyAlignment="1" applyProtection="1">
      <alignment horizontal="left" vertical="top" wrapText="1"/>
      <protection locked="0"/>
    </xf>
    <xf numFmtId="0" fontId="12" fillId="2" borderId="4" xfId="0" applyNumberFormat="1" applyFont="1" applyFill="1" applyBorder="1" applyAlignment="1">
      <alignment horizontal="left" vertical="center" wrapText="1"/>
    </xf>
    <xf numFmtId="0" fontId="12" fillId="2" borderId="0" xfId="0" applyNumberFormat="1" applyFont="1" applyFill="1" applyAlignment="1">
      <alignment horizontal="left" vertical="center" wrapText="1"/>
    </xf>
    <xf numFmtId="0" fontId="12" fillId="2" borderId="6" xfId="0" applyNumberFormat="1" applyFont="1" applyFill="1" applyBorder="1" applyAlignment="1">
      <alignment horizontal="left" vertical="center" wrapText="1"/>
    </xf>
    <xf numFmtId="0" fontId="12" fillId="6" borderId="4" xfId="0" applyNumberFormat="1" applyFont="1" applyFill="1" applyBorder="1" applyAlignment="1">
      <alignment horizontal="center" vertical="center" wrapText="1"/>
    </xf>
    <xf numFmtId="0" fontId="12" fillId="6" borderId="6" xfId="0" applyNumberFormat="1" applyFont="1" applyFill="1" applyBorder="1" applyAlignment="1">
      <alignment horizontal="center" vertical="center" wrapText="1"/>
    </xf>
    <xf numFmtId="0" fontId="12" fillId="0" borderId="7" xfId="0" applyNumberFormat="1" applyFont="1" applyFill="1" applyBorder="1" applyAlignment="1" applyProtection="1">
      <alignment horizontal="left" vertical="top" wrapText="1"/>
      <protection locked="0"/>
    </xf>
    <xf numFmtId="0" fontId="12" fillId="0" borderId="8" xfId="0" applyNumberFormat="1" applyFont="1" applyFill="1" applyBorder="1" applyAlignment="1" applyProtection="1">
      <alignment horizontal="left" vertical="top" wrapText="1"/>
      <protection locked="0"/>
    </xf>
    <xf numFmtId="0" fontId="12" fillId="0" borderId="9" xfId="0" applyNumberFormat="1" applyFont="1" applyFill="1" applyBorder="1" applyAlignment="1" applyProtection="1">
      <alignment horizontal="left" vertical="top" wrapText="1"/>
      <protection locked="0"/>
    </xf>
    <xf numFmtId="0" fontId="12" fillId="6" borderId="10" xfId="0" applyNumberFormat="1" applyFont="1" applyFill="1" applyBorder="1" applyAlignment="1">
      <alignment horizontal="center" vertical="center" wrapText="1"/>
    </xf>
    <xf numFmtId="0" fontId="12" fillId="6" borderId="1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left" vertical="center" wrapText="1"/>
    </xf>
    <xf numFmtId="0" fontId="10" fillId="3" borderId="2" xfId="0" applyNumberFormat="1" applyFont="1" applyFill="1" applyBorder="1" applyAlignment="1">
      <alignment horizontal="left" vertical="center" wrapText="1"/>
    </xf>
    <xf numFmtId="0" fontId="10" fillId="3" borderId="3" xfId="0" applyNumberFormat="1" applyFont="1" applyFill="1" applyBorder="1" applyAlignment="1">
      <alignment horizontal="left" vertical="center" wrapText="1"/>
    </xf>
    <xf numFmtId="0" fontId="10" fillId="4" borderId="4" xfId="0" applyNumberFormat="1" applyFont="1" applyFill="1" applyBorder="1" applyAlignment="1">
      <alignment horizontal="left" vertical="center" wrapText="1"/>
    </xf>
    <xf numFmtId="0" fontId="10" fillId="4" borderId="0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0" fontId="10" fillId="0" borderId="2" xfId="0" applyNumberFormat="1" applyFont="1" applyFill="1" applyBorder="1" applyAlignment="1" applyProtection="1">
      <alignment horizontal="left" vertical="top" wrapText="1"/>
      <protection locked="0"/>
    </xf>
    <xf numFmtId="0" fontId="10" fillId="0" borderId="3" xfId="0" applyNumberFormat="1" applyFont="1" applyFill="1" applyBorder="1" applyAlignment="1" applyProtection="1">
      <alignment horizontal="left" vertical="top" wrapText="1"/>
      <protection locked="0"/>
    </xf>
    <xf numFmtId="0" fontId="12" fillId="5" borderId="4" xfId="0" applyNumberFormat="1" applyFont="1" applyFill="1" applyBorder="1" applyAlignment="1">
      <alignment horizontal="left" vertical="center" wrapText="1"/>
    </xf>
    <xf numFmtId="0" fontId="12" fillId="5" borderId="0" xfId="0" applyNumberFormat="1" applyFont="1" applyFill="1" applyAlignment="1">
      <alignment horizontal="left" vertical="center" wrapText="1"/>
    </xf>
    <xf numFmtId="0" fontId="12" fillId="5" borderId="6" xfId="0" applyNumberFormat="1" applyFont="1" applyFill="1" applyBorder="1" applyAlignment="1">
      <alignment horizontal="left" vertical="center" wrapText="1"/>
    </xf>
    <xf numFmtId="0" fontId="12" fillId="6" borderId="1" xfId="0" applyNumberFormat="1" applyFont="1" applyFill="1" applyBorder="1" applyAlignment="1">
      <alignment horizontal="center" vertical="center" wrapText="1"/>
    </xf>
    <xf numFmtId="0" fontId="12" fillId="6" borderId="3" xfId="0" applyNumberFormat="1" applyFont="1" applyFill="1" applyBorder="1" applyAlignment="1">
      <alignment horizontal="center" vertical="center" wrapText="1"/>
    </xf>
    <xf numFmtId="0" fontId="10" fillId="4" borderId="10" xfId="0" applyNumberFormat="1" applyFont="1" applyFill="1" applyBorder="1" applyAlignment="1">
      <alignment horizontal="left" vertical="center" wrapText="1"/>
    </xf>
    <xf numFmtId="0" fontId="10" fillId="4" borderId="11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9" fillId="0" borderId="1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8" xfId="0" applyFont="1" applyBorder="1" applyAlignment="1"/>
    <xf numFmtId="0" fontId="1" fillId="0" borderId="3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13" xfId="0" applyFont="1" applyBorder="1"/>
    <xf numFmtId="0" fontId="1" fillId="0" borderId="11" xfId="0" applyFont="1" applyBorder="1"/>
    <xf numFmtId="0" fontId="1" fillId="0" borderId="0" xfId="0" applyFont="1" applyAlignment="1"/>
    <xf numFmtId="0" fontId="1" fillId="0" borderId="0" xfId="0" applyFont="1"/>
    <xf numFmtId="0" fontId="1" fillId="0" borderId="11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9</xdr:col>
      <xdr:colOff>19050</xdr:colOff>
      <xdr:row>3</xdr:row>
      <xdr:rowOff>142875</xdr:rowOff>
    </xdr:to>
    <xdr:pic>
      <xdr:nvPicPr>
        <xdr:cNvPr id="56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29337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323850</xdr:colOff>
      <xdr:row>73</xdr:row>
      <xdr:rowOff>104775</xdr:rowOff>
    </xdr:from>
    <xdr:to>
      <xdr:col>0</xdr:col>
      <xdr:colOff>400050</xdr:colOff>
      <xdr:row>74</xdr:row>
      <xdr:rowOff>142875</xdr:rowOff>
    </xdr:to>
    <xdr:sp macro="" textlink="">
      <xdr:nvSpPr>
        <xdr:cNvPr id="5675" name="Text Box 104"/>
        <xdr:cNvSpPr txBox="1">
          <a:spLocks noChangeArrowheads="1"/>
        </xdr:cNvSpPr>
      </xdr:nvSpPr>
      <xdr:spPr bwMode="auto">
        <a:xfrm>
          <a:off x="323850" y="89820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238125</xdr:colOff>
      <xdr:row>72</xdr:row>
      <xdr:rowOff>57150</xdr:rowOff>
    </xdr:from>
    <xdr:to>
      <xdr:col>0</xdr:col>
      <xdr:colOff>361950</xdr:colOff>
      <xdr:row>77</xdr:row>
      <xdr:rowOff>28575</xdr:rowOff>
    </xdr:to>
    <xdr:sp macro="" textlink="">
      <xdr:nvSpPr>
        <xdr:cNvPr id="2" name="Text Box 105"/>
        <xdr:cNvSpPr txBox="1">
          <a:spLocks noChangeArrowheads="1"/>
        </xdr:cNvSpPr>
      </xdr:nvSpPr>
      <xdr:spPr>
        <a:xfrm>
          <a:off x="238125" y="8808720"/>
          <a:ext cx="123825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MANPOWER</a:t>
          </a:r>
        </a:p>
      </xdr:txBody>
    </xdr:sp>
    <xdr:clientData/>
  </xdr:twoCellAnchor>
  <xdr:twoCellAnchor editAs="oneCell">
    <xdr:from>
      <xdr:col>0</xdr:col>
      <xdr:colOff>219710</xdr:colOff>
      <xdr:row>78</xdr:row>
      <xdr:rowOff>117475</xdr:rowOff>
    </xdr:from>
    <xdr:to>
      <xdr:col>0</xdr:col>
      <xdr:colOff>353060</xdr:colOff>
      <xdr:row>90</xdr:row>
      <xdr:rowOff>60325</xdr:rowOff>
    </xdr:to>
    <xdr:sp macro="" textlink="">
      <xdr:nvSpPr>
        <xdr:cNvPr id="3" name="Text Box 105"/>
        <xdr:cNvSpPr txBox="1">
          <a:spLocks noChangeArrowheads="1"/>
        </xdr:cNvSpPr>
      </xdr:nvSpPr>
      <xdr:spPr>
        <a:xfrm>
          <a:off x="219710" y="9821545"/>
          <a:ext cx="133350" cy="1264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68686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FI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N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C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I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</a:t>
          </a:r>
        </a:p>
        <a:p>
          <a:pPr algn="l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</a:t>
          </a:r>
        </a:p>
        <a:p>
          <a:pPr algn="l" rtl="0">
            <a:defRPr sz="1000"/>
          </a:pPr>
          <a:endParaRPr lang="en-US" sz="600" b="1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view="pageBreakPreview" topLeftCell="A6" zoomScale="130" zoomScaleNormal="100" zoomScaleSheetLayoutView="130" workbookViewId="0">
      <selection activeCell="A22" sqref="A22:B22"/>
    </sheetView>
  </sheetViews>
  <sheetFormatPr defaultColWidth="9.140625" defaultRowHeight="11.25" x14ac:dyDescent="0.2"/>
  <cols>
    <col min="1" max="1" width="9.140625" style="66"/>
    <col min="2" max="2" width="13.85546875" style="66" customWidth="1"/>
    <col min="3" max="6" width="9.140625" style="66"/>
    <col min="7" max="28" width="8.85546875" style="56" customWidth="1"/>
    <col min="29" max="16384" width="9.140625" style="57"/>
  </cols>
  <sheetData>
    <row r="1" spans="1:6" x14ac:dyDescent="0.2">
      <c r="A1" s="128" t="s">
        <v>187</v>
      </c>
      <c r="B1" s="129"/>
      <c r="C1" s="129"/>
      <c r="D1" s="129"/>
      <c r="E1" s="129"/>
      <c r="F1" s="130"/>
    </row>
    <row r="2" spans="1:6" ht="33.75" x14ac:dyDescent="0.2">
      <c r="A2" s="131" t="s">
        <v>188</v>
      </c>
      <c r="B2" s="132"/>
      <c r="C2" s="58" t="s">
        <v>341</v>
      </c>
      <c r="D2" s="58" t="s">
        <v>353</v>
      </c>
      <c r="E2" s="58" t="s">
        <v>384</v>
      </c>
      <c r="F2" s="59" t="s">
        <v>194</v>
      </c>
    </row>
    <row r="3" spans="1:6" ht="30" customHeight="1" x14ac:dyDescent="0.2">
      <c r="A3" s="141" t="s">
        <v>189</v>
      </c>
      <c r="B3" s="142"/>
      <c r="C3" s="133" t="s">
        <v>390</v>
      </c>
      <c r="D3" s="134"/>
      <c r="E3" s="135"/>
      <c r="F3" s="59" t="s">
        <v>195</v>
      </c>
    </row>
    <row r="4" spans="1:6" x14ac:dyDescent="0.2">
      <c r="A4" s="82" t="s">
        <v>190</v>
      </c>
      <c r="B4" s="83"/>
      <c r="C4" s="83"/>
      <c r="D4" s="83"/>
      <c r="E4" s="83"/>
      <c r="F4" s="84"/>
    </row>
    <row r="5" spans="1:6" x14ac:dyDescent="0.2">
      <c r="A5" s="136" t="s">
        <v>395</v>
      </c>
      <c r="B5" s="137"/>
      <c r="C5" s="137"/>
      <c r="D5" s="137"/>
      <c r="E5" s="137"/>
      <c r="F5" s="138"/>
    </row>
    <row r="6" spans="1:6" x14ac:dyDescent="0.2">
      <c r="A6" s="139" t="s">
        <v>191</v>
      </c>
      <c r="B6" s="140"/>
      <c r="C6" s="123" t="s">
        <v>196</v>
      </c>
      <c r="D6" s="124"/>
      <c r="E6" s="124"/>
      <c r="F6" s="125"/>
    </row>
    <row r="7" spans="1:6" x14ac:dyDescent="0.2">
      <c r="A7" s="121" t="s">
        <v>192</v>
      </c>
      <c r="B7" s="122"/>
      <c r="C7" s="123" t="s">
        <v>197</v>
      </c>
      <c r="D7" s="124"/>
      <c r="E7" s="124"/>
      <c r="F7" s="125"/>
    </row>
    <row r="8" spans="1:6" x14ac:dyDescent="0.2">
      <c r="A8" s="126" t="s">
        <v>193</v>
      </c>
      <c r="B8" s="127"/>
      <c r="C8" s="123" t="s">
        <v>198</v>
      </c>
      <c r="D8" s="124"/>
      <c r="E8" s="124"/>
      <c r="F8" s="125"/>
    </row>
    <row r="9" spans="1:6" x14ac:dyDescent="0.2">
      <c r="A9" s="118" t="s">
        <v>199</v>
      </c>
      <c r="B9" s="119"/>
      <c r="C9" s="119"/>
      <c r="D9" s="119"/>
      <c r="E9" s="119"/>
      <c r="F9" s="120"/>
    </row>
    <row r="10" spans="1:6" ht="25.5" customHeight="1" x14ac:dyDescent="0.2">
      <c r="A10" s="69" t="s">
        <v>200</v>
      </c>
      <c r="B10" s="70"/>
      <c r="C10" s="117" t="s">
        <v>203</v>
      </c>
      <c r="D10" s="117"/>
      <c r="E10" s="117"/>
      <c r="F10" s="117"/>
    </row>
    <row r="11" spans="1:6" ht="25.5" customHeight="1" x14ac:dyDescent="0.2">
      <c r="A11" s="73" t="s">
        <v>201</v>
      </c>
      <c r="B11" s="74"/>
      <c r="C11" s="117" t="s">
        <v>204</v>
      </c>
      <c r="D11" s="117"/>
      <c r="E11" s="117"/>
      <c r="F11" s="117"/>
    </row>
    <row r="12" spans="1:6" ht="25.5" customHeight="1" x14ac:dyDescent="0.2">
      <c r="A12" s="67" t="s">
        <v>202</v>
      </c>
      <c r="B12" s="68"/>
      <c r="C12" s="117" t="s">
        <v>205</v>
      </c>
      <c r="D12" s="117"/>
      <c r="E12" s="117"/>
      <c r="F12" s="117"/>
    </row>
    <row r="13" spans="1:6" x14ac:dyDescent="0.2">
      <c r="A13" s="118" t="s">
        <v>206</v>
      </c>
      <c r="B13" s="119"/>
      <c r="C13" s="119"/>
      <c r="D13" s="119"/>
      <c r="E13" s="119"/>
      <c r="F13" s="120"/>
    </row>
    <row r="14" spans="1:6" x14ac:dyDescent="0.2">
      <c r="A14" s="69" t="s">
        <v>213</v>
      </c>
      <c r="B14" s="70"/>
      <c r="C14" s="117" t="s">
        <v>207</v>
      </c>
      <c r="D14" s="117"/>
      <c r="E14" s="117"/>
      <c r="F14" s="117"/>
    </row>
    <row r="15" spans="1:6" x14ac:dyDescent="0.2">
      <c r="A15" s="67" t="s">
        <v>214</v>
      </c>
      <c r="B15" s="68"/>
      <c r="C15" s="117" t="s">
        <v>208</v>
      </c>
      <c r="D15" s="117"/>
      <c r="E15" s="117"/>
      <c r="F15" s="117"/>
    </row>
    <row r="16" spans="1:6" x14ac:dyDescent="0.2">
      <c r="A16" s="69" t="s">
        <v>215</v>
      </c>
      <c r="B16" s="70"/>
      <c r="C16" s="117" t="s">
        <v>209</v>
      </c>
      <c r="D16" s="117"/>
      <c r="E16" s="117"/>
      <c r="F16" s="117"/>
    </row>
    <row r="17" spans="1:6" x14ac:dyDescent="0.2">
      <c r="A17" s="73" t="s">
        <v>216</v>
      </c>
      <c r="B17" s="74"/>
      <c r="C17" s="117" t="s">
        <v>210</v>
      </c>
      <c r="D17" s="117"/>
      <c r="E17" s="117"/>
      <c r="F17" s="117"/>
    </row>
    <row r="18" spans="1:6" x14ac:dyDescent="0.2">
      <c r="A18" s="73" t="s">
        <v>217</v>
      </c>
      <c r="B18" s="74"/>
      <c r="C18" s="117" t="s">
        <v>211</v>
      </c>
      <c r="D18" s="117"/>
      <c r="E18" s="117"/>
      <c r="F18" s="117"/>
    </row>
    <row r="19" spans="1:6" x14ac:dyDescent="0.2">
      <c r="A19" s="67" t="s">
        <v>218</v>
      </c>
      <c r="B19" s="68"/>
      <c r="C19" s="117" t="s">
        <v>212</v>
      </c>
      <c r="D19" s="117"/>
      <c r="E19" s="117"/>
      <c r="F19" s="117"/>
    </row>
    <row r="20" spans="1:6" x14ac:dyDescent="0.2">
      <c r="A20" s="82" t="s">
        <v>219</v>
      </c>
      <c r="B20" s="83"/>
      <c r="C20" s="83"/>
      <c r="D20" s="83"/>
      <c r="E20" s="83"/>
      <c r="F20" s="84"/>
    </row>
    <row r="21" spans="1:6" x14ac:dyDescent="0.2">
      <c r="A21" s="69" t="s">
        <v>220</v>
      </c>
      <c r="B21" s="70"/>
      <c r="C21" s="104" t="s">
        <v>397</v>
      </c>
      <c r="D21" s="104"/>
      <c r="E21" s="104"/>
      <c r="F21" s="104"/>
    </row>
    <row r="22" spans="1:6" x14ac:dyDescent="0.2">
      <c r="A22" s="91" t="s">
        <v>636</v>
      </c>
      <c r="B22" s="111"/>
      <c r="C22" s="93" t="s">
        <v>221</v>
      </c>
      <c r="D22" s="94"/>
      <c r="E22" s="94"/>
      <c r="F22" s="95"/>
    </row>
    <row r="23" spans="1:6" x14ac:dyDescent="0.2">
      <c r="A23" s="73" t="s">
        <v>222</v>
      </c>
      <c r="B23" s="74"/>
      <c r="C23" s="81" t="s">
        <v>403</v>
      </c>
      <c r="D23" s="81"/>
      <c r="E23" s="81"/>
      <c r="F23" s="81"/>
    </row>
    <row r="24" spans="1:6" x14ac:dyDescent="0.2">
      <c r="A24" s="91" t="s">
        <v>223</v>
      </c>
      <c r="B24" s="111"/>
      <c r="C24" s="93" t="s">
        <v>224</v>
      </c>
      <c r="D24" s="94"/>
      <c r="E24" s="94"/>
      <c r="F24" s="95"/>
    </row>
    <row r="25" spans="1:6" x14ac:dyDescent="0.2">
      <c r="A25" s="73" t="s">
        <v>225</v>
      </c>
      <c r="B25" s="74"/>
      <c r="C25" s="81" t="s">
        <v>408</v>
      </c>
      <c r="D25" s="81"/>
      <c r="E25" s="81"/>
      <c r="F25" s="81"/>
    </row>
    <row r="26" spans="1:6" ht="25.5" customHeight="1" x14ac:dyDescent="0.2">
      <c r="A26" s="73" t="s">
        <v>226</v>
      </c>
      <c r="B26" s="74"/>
      <c r="C26" s="107" t="s">
        <v>412</v>
      </c>
      <c r="D26" s="107"/>
      <c r="E26" s="107"/>
      <c r="F26" s="107"/>
    </row>
    <row r="27" spans="1:6" x14ac:dyDescent="0.2">
      <c r="A27" s="91" t="s">
        <v>227</v>
      </c>
      <c r="B27" s="111"/>
      <c r="C27" s="93" t="s">
        <v>411</v>
      </c>
      <c r="D27" s="94"/>
      <c r="E27" s="94"/>
      <c r="F27" s="95"/>
    </row>
    <row r="28" spans="1:6" x14ac:dyDescent="0.2">
      <c r="A28" s="73" t="s">
        <v>228</v>
      </c>
      <c r="B28" s="74"/>
      <c r="C28" s="81" t="s">
        <v>416</v>
      </c>
      <c r="D28" s="81"/>
      <c r="E28" s="81"/>
      <c r="F28" s="81"/>
    </row>
    <row r="29" spans="1:6" x14ac:dyDescent="0.2">
      <c r="A29" s="73" t="s">
        <v>229</v>
      </c>
      <c r="B29" s="74"/>
      <c r="C29" s="81" t="s">
        <v>230</v>
      </c>
      <c r="D29" s="81"/>
      <c r="E29" s="81"/>
      <c r="F29" s="81"/>
    </row>
    <row r="30" spans="1:6" x14ac:dyDescent="0.2">
      <c r="A30" s="73" t="s">
        <v>233</v>
      </c>
      <c r="B30" s="74"/>
      <c r="C30" s="81" t="s">
        <v>231</v>
      </c>
      <c r="D30" s="81"/>
      <c r="E30" s="81"/>
      <c r="F30" s="81"/>
    </row>
    <row r="31" spans="1:6" x14ac:dyDescent="0.2">
      <c r="A31" s="73" t="s">
        <v>234</v>
      </c>
      <c r="B31" s="74"/>
      <c r="C31" s="81" t="s">
        <v>232</v>
      </c>
      <c r="D31" s="81"/>
      <c r="E31" s="81"/>
      <c r="F31" s="81"/>
    </row>
    <row r="32" spans="1:6" x14ac:dyDescent="0.2">
      <c r="A32" s="73" t="s">
        <v>235</v>
      </c>
      <c r="B32" s="74"/>
      <c r="C32" s="81" t="s">
        <v>419</v>
      </c>
      <c r="D32" s="81"/>
      <c r="E32" s="81"/>
      <c r="F32" s="81"/>
    </row>
    <row r="33" spans="1:6" x14ac:dyDescent="0.2">
      <c r="A33" s="91" t="s">
        <v>236</v>
      </c>
      <c r="B33" s="111"/>
      <c r="C33" s="93" t="s">
        <v>237</v>
      </c>
      <c r="D33" s="94"/>
      <c r="E33" s="94"/>
      <c r="F33" s="95"/>
    </row>
    <row r="34" spans="1:6" x14ac:dyDescent="0.2">
      <c r="A34" s="73" t="s">
        <v>241</v>
      </c>
      <c r="B34" s="74"/>
      <c r="C34" s="93" t="s">
        <v>238</v>
      </c>
      <c r="D34" s="94"/>
      <c r="E34" s="94"/>
      <c r="F34" s="95"/>
    </row>
    <row r="35" spans="1:6" x14ac:dyDescent="0.2">
      <c r="A35" s="73" t="s">
        <v>242</v>
      </c>
      <c r="B35" s="74"/>
      <c r="C35" s="93" t="s">
        <v>239</v>
      </c>
      <c r="D35" s="94"/>
      <c r="E35" s="94"/>
      <c r="F35" s="95"/>
    </row>
    <row r="36" spans="1:6" x14ac:dyDescent="0.2">
      <c r="A36" s="67" t="s">
        <v>243</v>
      </c>
      <c r="B36" s="68"/>
      <c r="C36" s="93" t="s">
        <v>240</v>
      </c>
      <c r="D36" s="94"/>
      <c r="E36" s="94"/>
      <c r="F36" s="95"/>
    </row>
    <row r="37" spans="1:6" x14ac:dyDescent="0.2">
      <c r="A37" s="82" t="s">
        <v>244</v>
      </c>
      <c r="B37" s="83"/>
      <c r="C37" s="83"/>
      <c r="D37" s="83"/>
      <c r="E37" s="83"/>
      <c r="F37" s="84"/>
    </row>
    <row r="38" spans="1:6" x14ac:dyDescent="0.2">
      <c r="A38" s="69" t="s">
        <v>245</v>
      </c>
      <c r="B38" s="70"/>
      <c r="C38" s="114" t="s">
        <v>551</v>
      </c>
      <c r="D38" s="115"/>
      <c r="E38" s="115"/>
      <c r="F38" s="116"/>
    </row>
    <row r="39" spans="1:6" x14ac:dyDescent="0.2">
      <c r="A39" s="73" t="s">
        <v>246</v>
      </c>
      <c r="B39" s="105"/>
      <c r="C39" s="112" t="s">
        <v>554</v>
      </c>
      <c r="D39" s="112"/>
      <c r="E39" s="113" t="s">
        <v>558</v>
      </c>
      <c r="F39" s="113"/>
    </row>
    <row r="40" spans="1:6" x14ac:dyDescent="0.2">
      <c r="A40" s="73" t="s">
        <v>247</v>
      </c>
      <c r="B40" s="105"/>
      <c r="C40" s="114" t="s">
        <v>253</v>
      </c>
      <c r="D40" s="115"/>
      <c r="E40" s="115"/>
      <c r="F40" s="116"/>
    </row>
    <row r="41" spans="1:6" x14ac:dyDescent="0.2">
      <c r="A41" s="73" t="s">
        <v>248</v>
      </c>
      <c r="B41" s="74"/>
      <c r="C41" s="114" t="s">
        <v>252</v>
      </c>
      <c r="D41" s="115"/>
      <c r="E41" s="115"/>
      <c r="F41" s="116"/>
    </row>
    <row r="42" spans="1:6" ht="33.75" x14ac:dyDescent="0.2">
      <c r="A42" s="73" t="s">
        <v>249</v>
      </c>
      <c r="B42" s="74"/>
      <c r="C42" s="60" t="s">
        <v>250</v>
      </c>
      <c r="D42" s="61" t="s">
        <v>251</v>
      </c>
      <c r="E42" s="60" t="s">
        <v>254</v>
      </c>
      <c r="F42" s="62" t="s">
        <v>255</v>
      </c>
    </row>
    <row r="43" spans="1:6" x14ac:dyDescent="0.2">
      <c r="A43" s="73" t="s">
        <v>256</v>
      </c>
      <c r="B43" s="74"/>
      <c r="C43" s="104" t="s">
        <v>562</v>
      </c>
      <c r="D43" s="104"/>
      <c r="E43" s="69" t="s">
        <v>257</v>
      </c>
      <c r="F43" s="70"/>
    </row>
    <row r="44" spans="1:6" x14ac:dyDescent="0.2">
      <c r="A44" s="73" t="s">
        <v>259</v>
      </c>
      <c r="B44" s="74"/>
      <c r="C44" s="109" t="s">
        <v>565</v>
      </c>
      <c r="D44" s="109"/>
      <c r="E44" s="69" t="s">
        <v>258</v>
      </c>
      <c r="F44" s="70"/>
    </row>
    <row r="45" spans="1:6" x14ac:dyDescent="0.2">
      <c r="A45" s="91" t="s">
        <v>260</v>
      </c>
      <c r="B45" s="111"/>
      <c r="C45" s="110" t="s">
        <v>312</v>
      </c>
      <c r="D45" s="110"/>
      <c r="E45" s="110"/>
      <c r="F45" s="110"/>
    </row>
    <row r="46" spans="1:6" x14ac:dyDescent="0.2">
      <c r="A46" s="91" t="s">
        <v>626</v>
      </c>
      <c r="B46" s="111"/>
      <c r="C46" s="110" t="s">
        <v>627</v>
      </c>
      <c r="D46" s="110"/>
      <c r="E46" s="110"/>
      <c r="F46" s="110"/>
    </row>
    <row r="47" spans="1:6" x14ac:dyDescent="0.2">
      <c r="A47" s="73" t="s">
        <v>261</v>
      </c>
      <c r="B47" s="74"/>
      <c r="C47" s="104" t="s">
        <v>423</v>
      </c>
      <c r="D47" s="104"/>
      <c r="E47" s="71" t="s">
        <v>262</v>
      </c>
      <c r="F47" s="72"/>
    </row>
    <row r="48" spans="1:6" x14ac:dyDescent="0.2">
      <c r="A48" s="73" t="s">
        <v>263</v>
      </c>
      <c r="B48" s="74"/>
      <c r="C48" s="104" t="s">
        <v>426</v>
      </c>
      <c r="D48" s="104"/>
      <c r="E48" s="104" t="s">
        <v>428</v>
      </c>
      <c r="F48" s="104"/>
    </row>
    <row r="49" spans="1:6" x14ac:dyDescent="0.2">
      <c r="A49" s="67" t="s">
        <v>264</v>
      </c>
      <c r="B49" s="68"/>
      <c r="C49" s="85" t="s">
        <v>265</v>
      </c>
      <c r="D49" s="86"/>
      <c r="E49" s="86"/>
      <c r="F49" s="87"/>
    </row>
    <row r="50" spans="1:6" x14ac:dyDescent="0.2">
      <c r="A50" s="82" t="s">
        <v>266</v>
      </c>
      <c r="B50" s="83"/>
      <c r="C50" s="83"/>
      <c r="D50" s="83"/>
      <c r="E50" s="83"/>
      <c r="F50" s="84"/>
    </row>
    <row r="51" spans="1:6" x14ac:dyDescent="0.2">
      <c r="A51" s="69" t="s">
        <v>267</v>
      </c>
      <c r="B51" s="70"/>
      <c r="C51" s="104" t="s">
        <v>430</v>
      </c>
      <c r="D51" s="104"/>
      <c r="E51" s="105" t="s">
        <v>628</v>
      </c>
      <c r="F51" s="74"/>
    </row>
    <row r="52" spans="1:6" x14ac:dyDescent="0.2">
      <c r="A52" s="73" t="s">
        <v>268</v>
      </c>
      <c r="B52" s="74"/>
      <c r="C52" s="75" t="s">
        <v>441</v>
      </c>
      <c r="D52" s="77"/>
      <c r="E52" s="105"/>
      <c r="F52" s="74"/>
    </row>
    <row r="53" spans="1:6" x14ac:dyDescent="0.2">
      <c r="A53" s="73" t="s">
        <v>269</v>
      </c>
      <c r="B53" s="74"/>
      <c r="C53" s="104" t="s">
        <v>452</v>
      </c>
      <c r="D53" s="104"/>
      <c r="E53" s="105"/>
      <c r="F53" s="74"/>
    </row>
    <row r="54" spans="1:6" x14ac:dyDescent="0.2">
      <c r="A54" s="67" t="s">
        <v>270</v>
      </c>
      <c r="B54" s="68"/>
      <c r="C54" s="106" t="s">
        <v>471</v>
      </c>
      <c r="D54" s="106"/>
      <c r="E54" s="108"/>
      <c r="F54" s="74"/>
    </row>
    <row r="55" spans="1:6" x14ac:dyDescent="0.2">
      <c r="A55" s="82" t="s">
        <v>271</v>
      </c>
      <c r="B55" s="83"/>
      <c r="C55" s="83"/>
      <c r="D55" s="83"/>
      <c r="E55" s="83"/>
      <c r="F55" s="84"/>
    </row>
    <row r="56" spans="1:6" x14ac:dyDescent="0.2">
      <c r="A56" s="69" t="s">
        <v>272</v>
      </c>
      <c r="B56" s="70"/>
      <c r="C56" s="107" t="s">
        <v>481</v>
      </c>
      <c r="D56" s="107"/>
      <c r="E56" s="105" t="s">
        <v>629</v>
      </c>
      <c r="F56" s="74"/>
    </row>
    <row r="57" spans="1:6" x14ac:dyDescent="0.2">
      <c r="A57" s="73" t="s">
        <v>273</v>
      </c>
      <c r="B57" s="74"/>
      <c r="C57" s="104" t="s">
        <v>491</v>
      </c>
      <c r="D57" s="104"/>
      <c r="E57" s="105"/>
      <c r="F57" s="74"/>
    </row>
    <row r="58" spans="1:6" x14ac:dyDescent="0.2">
      <c r="A58" s="73" t="s">
        <v>274</v>
      </c>
      <c r="B58" s="74"/>
      <c r="C58" s="104" t="s">
        <v>501</v>
      </c>
      <c r="D58" s="104"/>
      <c r="E58" s="105"/>
      <c r="F58" s="74"/>
    </row>
    <row r="59" spans="1:6" x14ac:dyDescent="0.2">
      <c r="A59" s="73" t="s">
        <v>275</v>
      </c>
      <c r="B59" s="74"/>
      <c r="C59" s="104" t="s">
        <v>511</v>
      </c>
      <c r="D59" s="104"/>
      <c r="E59" s="105"/>
      <c r="F59" s="74"/>
    </row>
    <row r="60" spans="1:6" x14ac:dyDescent="0.2">
      <c r="A60" s="73" t="s">
        <v>276</v>
      </c>
      <c r="B60" s="74"/>
      <c r="C60" s="104" t="s">
        <v>521</v>
      </c>
      <c r="D60" s="104"/>
      <c r="E60" s="105"/>
      <c r="F60" s="74"/>
    </row>
    <row r="61" spans="1:6" x14ac:dyDescent="0.2">
      <c r="A61" s="73" t="s">
        <v>277</v>
      </c>
      <c r="B61" s="74"/>
      <c r="C61" s="104" t="s">
        <v>531</v>
      </c>
      <c r="D61" s="104"/>
      <c r="E61" s="105"/>
      <c r="F61" s="74"/>
    </row>
    <row r="62" spans="1:6" x14ac:dyDescent="0.2">
      <c r="A62" s="67" t="s">
        <v>278</v>
      </c>
      <c r="B62" s="68"/>
      <c r="C62" s="102" t="s">
        <v>541</v>
      </c>
      <c r="D62" s="102"/>
      <c r="E62" s="105"/>
      <c r="F62" s="74"/>
    </row>
    <row r="63" spans="1:6" x14ac:dyDescent="0.2">
      <c r="A63" s="82" t="s">
        <v>279</v>
      </c>
      <c r="B63" s="83"/>
      <c r="C63" s="83"/>
      <c r="D63" s="83"/>
      <c r="E63" s="83"/>
      <c r="F63" s="84"/>
    </row>
    <row r="64" spans="1:6" ht="37.15" customHeight="1" x14ac:dyDescent="0.2">
      <c r="A64" s="69" t="s">
        <v>280</v>
      </c>
      <c r="B64" s="70"/>
      <c r="C64" s="63" t="s">
        <v>293</v>
      </c>
      <c r="D64" s="64" t="s">
        <v>284</v>
      </c>
      <c r="E64" s="63" t="s">
        <v>287</v>
      </c>
      <c r="F64" s="65" t="s">
        <v>290</v>
      </c>
    </row>
    <row r="65" spans="1:6" ht="37.15" customHeight="1" x14ac:dyDescent="0.2">
      <c r="A65" s="73" t="s">
        <v>281</v>
      </c>
      <c r="B65" s="74"/>
      <c r="C65" s="63" t="s">
        <v>294</v>
      </c>
      <c r="D65" s="64" t="s">
        <v>285</v>
      </c>
      <c r="E65" s="63" t="s">
        <v>288</v>
      </c>
      <c r="F65" s="65" t="s">
        <v>291</v>
      </c>
    </row>
    <row r="66" spans="1:6" ht="37.15" customHeight="1" x14ac:dyDescent="0.2">
      <c r="A66" s="73" t="s">
        <v>282</v>
      </c>
      <c r="B66" s="74"/>
      <c r="C66" s="60" t="s">
        <v>296</v>
      </c>
      <c r="D66" s="64" t="s">
        <v>286</v>
      </c>
      <c r="E66" s="63" t="s">
        <v>289</v>
      </c>
      <c r="F66" s="65" t="s">
        <v>292</v>
      </c>
    </row>
    <row r="67" spans="1:6" ht="37.15" customHeight="1" x14ac:dyDescent="0.2">
      <c r="A67" s="67" t="s">
        <v>283</v>
      </c>
      <c r="B67" s="68"/>
      <c r="C67" s="60" t="s">
        <v>295</v>
      </c>
      <c r="D67" s="102" t="s">
        <v>297</v>
      </c>
      <c r="E67" s="102"/>
      <c r="F67" s="102"/>
    </row>
    <row r="68" spans="1:6" x14ac:dyDescent="0.2">
      <c r="A68" s="103" t="s">
        <v>298</v>
      </c>
      <c r="B68" s="103"/>
      <c r="C68" s="103"/>
      <c r="D68" s="103"/>
      <c r="E68" s="103"/>
      <c r="F68" s="103"/>
    </row>
    <row r="69" spans="1:6" x14ac:dyDescent="0.2">
      <c r="A69" s="69" t="s">
        <v>299</v>
      </c>
      <c r="B69" s="70"/>
      <c r="C69" s="104" t="s">
        <v>569</v>
      </c>
      <c r="D69" s="104"/>
      <c r="E69" s="104"/>
      <c r="F69" s="104"/>
    </row>
    <row r="70" spans="1:6" x14ac:dyDescent="0.2">
      <c r="A70" s="91" t="s">
        <v>300</v>
      </c>
      <c r="B70" s="92"/>
      <c r="C70" s="93" t="s">
        <v>305</v>
      </c>
      <c r="D70" s="94"/>
      <c r="E70" s="94"/>
      <c r="F70" s="95"/>
    </row>
    <row r="71" spans="1:6" x14ac:dyDescent="0.2">
      <c r="A71" s="73" t="s">
        <v>301</v>
      </c>
      <c r="B71" s="74"/>
      <c r="C71" s="81" t="s">
        <v>573</v>
      </c>
      <c r="D71" s="81"/>
      <c r="E71" s="81"/>
      <c r="F71" s="81"/>
    </row>
    <row r="72" spans="1:6" x14ac:dyDescent="0.2">
      <c r="A72" s="73" t="s">
        <v>302</v>
      </c>
      <c r="B72" s="74"/>
      <c r="C72" s="81" t="s">
        <v>306</v>
      </c>
      <c r="D72" s="81"/>
      <c r="E72" s="81"/>
      <c r="F72" s="81"/>
    </row>
    <row r="73" spans="1:6" x14ac:dyDescent="0.2">
      <c r="A73" s="73" t="s">
        <v>303</v>
      </c>
      <c r="B73" s="74"/>
      <c r="C73" s="81" t="s">
        <v>307</v>
      </c>
      <c r="D73" s="81"/>
      <c r="E73" s="81"/>
      <c r="F73" s="81"/>
    </row>
    <row r="74" spans="1:6" x14ac:dyDescent="0.2">
      <c r="A74" s="67" t="s">
        <v>304</v>
      </c>
      <c r="B74" s="68"/>
      <c r="C74" s="81" t="s">
        <v>308</v>
      </c>
      <c r="D74" s="81"/>
      <c r="E74" s="81"/>
      <c r="F74" s="81"/>
    </row>
    <row r="75" spans="1:6" x14ac:dyDescent="0.2">
      <c r="A75" s="96" t="s">
        <v>635</v>
      </c>
      <c r="B75" s="97"/>
      <c r="C75" s="97"/>
      <c r="D75" s="97"/>
      <c r="E75" s="97"/>
      <c r="F75" s="98"/>
    </row>
    <row r="76" spans="1:6" x14ac:dyDescent="0.2">
      <c r="A76" s="99"/>
      <c r="B76" s="100"/>
      <c r="C76" s="100"/>
      <c r="D76" s="100"/>
      <c r="E76" s="100"/>
      <c r="F76" s="101"/>
    </row>
    <row r="77" spans="1:6" x14ac:dyDescent="0.2">
      <c r="A77" s="78" t="s">
        <v>576</v>
      </c>
      <c r="B77" s="79"/>
      <c r="C77" s="79"/>
      <c r="D77" s="79"/>
      <c r="E77" s="79"/>
      <c r="F77" s="80"/>
    </row>
    <row r="78" spans="1:6" x14ac:dyDescent="0.2">
      <c r="A78" s="78" t="s">
        <v>581</v>
      </c>
      <c r="B78" s="79"/>
      <c r="C78" s="79"/>
      <c r="D78" s="79"/>
      <c r="E78" s="79"/>
      <c r="F78" s="80"/>
    </row>
    <row r="79" spans="1:6" x14ac:dyDescent="0.2">
      <c r="A79" s="78" t="s">
        <v>586</v>
      </c>
      <c r="B79" s="79"/>
      <c r="C79" s="79"/>
      <c r="D79" s="79"/>
      <c r="E79" s="79"/>
      <c r="F79" s="80"/>
    </row>
    <row r="80" spans="1:6" x14ac:dyDescent="0.2">
      <c r="A80" s="78" t="s">
        <v>591</v>
      </c>
      <c r="B80" s="79"/>
      <c r="C80" s="79"/>
      <c r="D80" s="79"/>
      <c r="E80" s="79"/>
      <c r="F80" s="80"/>
    </row>
    <row r="81" spans="1:6" x14ac:dyDescent="0.2">
      <c r="A81" s="78" t="s">
        <v>596</v>
      </c>
      <c r="B81" s="79"/>
      <c r="C81" s="79"/>
      <c r="D81" s="79"/>
      <c r="E81" s="79"/>
      <c r="F81" s="80"/>
    </row>
    <row r="82" spans="1:6" x14ac:dyDescent="0.2">
      <c r="A82" s="82" t="s">
        <v>309</v>
      </c>
      <c r="B82" s="83"/>
      <c r="C82" s="83"/>
      <c r="D82" s="83"/>
      <c r="E82" s="83"/>
      <c r="F82" s="84"/>
    </row>
    <row r="83" spans="1:6" x14ac:dyDescent="0.2">
      <c r="A83" s="78" t="s">
        <v>601</v>
      </c>
      <c r="B83" s="79"/>
      <c r="C83" s="79"/>
      <c r="D83" s="79"/>
      <c r="E83" s="79"/>
      <c r="F83" s="80"/>
    </row>
    <row r="84" spans="1:6" x14ac:dyDescent="0.2">
      <c r="A84" s="78" t="s">
        <v>606</v>
      </c>
      <c r="B84" s="79"/>
      <c r="C84" s="79"/>
      <c r="D84" s="79"/>
      <c r="E84" s="79"/>
      <c r="F84" s="80"/>
    </row>
    <row r="85" spans="1:6" x14ac:dyDescent="0.2">
      <c r="A85" s="78" t="s">
        <v>611</v>
      </c>
      <c r="B85" s="79"/>
      <c r="C85" s="79"/>
      <c r="D85" s="79"/>
      <c r="E85" s="79"/>
      <c r="F85" s="80"/>
    </row>
    <row r="86" spans="1:6" x14ac:dyDescent="0.2">
      <c r="A86" s="78" t="s">
        <v>616</v>
      </c>
      <c r="B86" s="79"/>
      <c r="C86" s="79"/>
      <c r="D86" s="79"/>
      <c r="E86" s="79"/>
      <c r="F86" s="80"/>
    </row>
    <row r="87" spans="1:6" x14ac:dyDescent="0.2">
      <c r="A87" s="78" t="s">
        <v>621</v>
      </c>
      <c r="B87" s="79"/>
      <c r="C87" s="79"/>
      <c r="D87" s="79"/>
      <c r="E87" s="79"/>
      <c r="F87" s="80"/>
    </row>
    <row r="88" spans="1:6" x14ac:dyDescent="0.2">
      <c r="A88" s="82" t="s">
        <v>310</v>
      </c>
      <c r="B88" s="83"/>
      <c r="C88" s="83"/>
      <c r="D88" s="83"/>
      <c r="E88" s="83"/>
      <c r="F88" s="84"/>
    </row>
    <row r="89" spans="1:6" x14ac:dyDescent="0.2">
      <c r="A89" s="85" t="s">
        <v>311</v>
      </c>
      <c r="B89" s="86"/>
      <c r="C89" s="86"/>
      <c r="D89" s="86"/>
      <c r="E89" s="86"/>
      <c r="F89" s="87"/>
    </row>
    <row r="90" spans="1:6" x14ac:dyDescent="0.2">
      <c r="A90" s="78"/>
      <c r="B90" s="79"/>
      <c r="C90" s="79"/>
      <c r="D90" s="79"/>
      <c r="E90" s="79"/>
      <c r="F90" s="80"/>
    </row>
    <row r="91" spans="1:6" x14ac:dyDescent="0.2">
      <c r="A91" s="78"/>
      <c r="B91" s="79"/>
      <c r="C91" s="79"/>
      <c r="D91" s="79"/>
      <c r="E91" s="79"/>
      <c r="F91" s="80"/>
    </row>
    <row r="92" spans="1:6" x14ac:dyDescent="0.2">
      <c r="A92" s="78"/>
      <c r="B92" s="79"/>
      <c r="C92" s="79"/>
      <c r="D92" s="79"/>
      <c r="E92" s="79"/>
      <c r="F92" s="80"/>
    </row>
    <row r="93" spans="1:6" x14ac:dyDescent="0.2">
      <c r="A93" s="78"/>
      <c r="B93" s="79"/>
      <c r="C93" s="79"/>
      <c r="D93" s="79"/>
      <c r="E93" s="79"/>
      <c r="F93" s="80"/>
    </row>
    <row r="94" spans="1:6" x14ac:dyDescent="0.2">
      <c r="A94" s="78"/>
      <c r="B94" s="79"/>
      <c r="C94" s="79"/>
      <c r="D94" s="79"/>
      <c r="E94" s="79"/>
      <c r="F94" s="80"/>
    </row>
    <row r="95" spans="1:6" x14ac:dyDescent="0.2">
      <c r="A95" s="78"/>
      <c r="B95" s="79"/>
      <c r="C95" s="79"/>
      <c r="D95" s="79"/>
      <c r="E95" s="79"/>
      <c r="F95" s="80"/>
    </row>
    <row r="96" spans="1:6" x14ac:dyDescent="0.2">
      <c r="A96" s="88"/>
      <c r="B96" s="89"/>
      <c r="C96" s="89"/>
      <c r="D96" s="89"/>
      <c r="E96" s="89"/>
      <c r="F96" s="90"/>
    </row>
    <row r="97" spans="1:6" x14ac:dyDescent="0.2">
      <c r="A97" s="82" t="s">
        <v>313</v>
      </c>
      <c r="B97" s="83"/>
      <c r="C97" s="83"/>
      <c r="D97" s="83"/>
      <c r="E97" s="83"/>
      <c r="F97" s="84"/>
    </row>
    <row r="98" spans="1:6" x14ac:dyDescent="0.2">
      <c r="A98" s="69" t="s">
        <v>630</v>
      </c>
      <c r="B98" s="70"/>
      <c r="C98" s="75" t="s">
        <v>325</v>
      </c>
      <c r="D98" s="76"/>
      <c r="E98" s="76"/>
      <c r="F98" s="77"/>
    </row>
    <row r="99" spans="1:6" ht="25.5" customHeight="1" x14ac:dyDescent="0.2">
      <c r="A99" s="73" t="s">
        <v>314</v>
      </c>
      <c r="B99" s="74"/>
      <c r="C99" s="75" t="s">
        <v>326</v>
      </c>
      <c r="D99" s="76"/>
      <c r="E99" s="76"/>
      <c r="F99" s="77"/>
    </row>
    <row r="100" spans="1:6" ht="25.5" customHeight="1" x14ac:dyDescent="0.2">
      <c r="A100" s="67" t="s">
        <v>315</v>
      </c>
      <c r="B100" s="68"/>
      <c r="C100" s="75" t="s">
        <v>327</v>
      </c>
      <c r="D100" s="76"/>
      <c r="E100" s="76"/>
      <c r="F100" s="77"/>
    </row>
    <row r="101" spans="1:6" x14ac:dyDescent="0.2">
      <c r="A101" s="69" t="s">
        <v>631</v>
      </c>
      <c r="B101" s="70"/>
      <c r="C101" s="75" t="s">
        <v>328</v>
      </c>
      <c r="D101" s="76"/>
      <c r="E101" s="76"/>
      <c r="F101" s="77"/>
    </row>
    <row r="102" spans="1:6" ht="25.5" customHeight="1" x14ac:dyDescent="0.2">
      <c r="A102" s="73" t="s">
        <v>316</v>
      </c>
      <c r="B102" s="74"/>
      <c r="C102" s="75" t="s">
        <v>329</v>
      </c>
      <c r="D102" s="76"/>
      <c r="E102" s="76"/>
      <c r="F102" s="77"/>
    </row>
    <row r="103" spans="1:6" ht="25.5" customHeight="1" x14ac:dyDescent="0.2">
      <c r="A103" s="67" t="s">
        <v>317</v>
      </c>
      <c r="B103" s="68"/>
      <c r="C103" s="75" t="s">
        <v>330</v>
      </c>
      <c r="D103" s="76"/>
      <c r="E103" s="76"/>
      <c r="F103" s="77"/>
    </row>
    <row r="104" spans="1:6" x14ac:dyDescent="0.2">
      <c r="A104" s="69" t="s">
        <v>632</v>
      </c>
      <c r="B104" s="70"/>
      <c r="C104" s="75" t="s">
        <v>331</v>
      </c>
      <c r="D104" s="76"/>
      <c r="E104" s="76"/>
      <c r="F104" s="77"/>
    </row>
    <row r="105" spans="1:6" ht="25.5" customHeight="1" x14ac:dyDescent="0.2">
      <c r="A105" s="73" t="s">
        <v>318</v>
      </c>
      <c r="B105" s="74"/>
      <c r="C105" s="75" t="s">
        <v>332</v>
      </c>
      <c r="D105" s="76"/>
      <c r="E105" s="76"/>
      <c r="F105" s="77"/>
    </row>
    <row r="106" spans="1:6" ht="25.5" customHeight="1" x14ac:dyDescent="0.2">
      <c r="A106" s="67" t="s">
        <v>319</v>
      </c>
      <c r="B106" s="68"/>
      <c r="C106" s="75" t="s">
        <v>333</v>
      </c>
      <c r="D106" s="76"/>
      <c r="E106" s="76"/>
      <c r="F106" s="77"/>
    </row>
    <row r="107" spans="1:6" x14ac:dyDescent="0.2">
      <c r="A107" s="69" t="s">
        <v>633</v>
      </c>
      <c r="B107" s="70"/>
      <c r="C107" s="75" t="s">
        <v>334</v>
      </c>
      <c r="D107" s="76"/>
      <c r="E107" s="76"/>
      <c r="F107" s="77"/>
    </row>
    <row r="108" spans="1:6" ht="25.5" customHeight="1" x14ac:dyDescent="0.2">
      <c r="A108" s="73" t="s">
        <v>320</v>
      </c>
      <c r="B108" s="74"/>
      <c r="C108" s="75" t="s">
        <v>335</v>
      </c>
      <c r="D108" s="76"/>
      <c r="E108" s="76"/>
      <c r="F108" s="77"/>
    </row>
    <row r="109" spans="1:6" ht="25.5" customHeight="1" x14ac:dyDescent="0.2">
      <c r="A109" s="67" t="s">
        <v>321</v>
      </c>
      <c r="B109" s="68"/>
      <c r="C109" s="75" t="s">
        <v>336</v>
      </c>
      <c r="D109" s="76"/>
      <c r="E109" s="76"/>
      <c r="F109" s="77"/>
    </row>
    <row r="110" spans="1:6" x14ac:dyDescent="0.2">
      <c r="A110" s="69" t="s">
        <v>634</v>
      </c>
      <c r="B110" s="70"/>
      <c r="C110" s="75" t="s">
        <v>337</v>
      </c>
      <c r="D110" s="76"/>
      <c r="E110" s="76"/>
      <c r="F110" s="77"/>
    </row>
    <row r="111" spans="1:6" ht="25.5" customHeight="1" x14ac:dyDescent="0.2">
      <c r="A111" s="73" t="s">
        <v>322</v>
      </c>
      <c r="B111" s="74"/>
      <c r="C111" s="75" t="s">
        <v>338</v>
      </c>
      <c r="D111" s="76"/>
      <c r="E111" s="76"/>
      <c r="F111" s="77"/>
    </row>
    <row r="112" spans="1:6" ht="25.5" customHeight="1" x14ac:dyDescent="0.2">
      <c r="A112" s="67" t="s">
        <v>323</v>
      </c>
      <c r="B112" s="68"/>
      <c r="C112" s="75" t="s">
        <v>339</v>
      </c>
      <c r="D112" s="76"/>
      <c r="E112" s="76"/>
      <c r="F112" s="77"/>
    </row>
    <row r="113" spans="1:6" ht="25.5" customHeight="1" x14ac:dyDescent="0.2">
      <c r="A113" s="71" t="s">
        <v>324</v>
      </c>
      <c r="B113" s="72"/>
      <c r="C113" s="75" t="s">
        <v>340</v>
      </c>
      <c r="D113" s="76"/>
      <c r="E113" s="76"/>
      <c r="F113" s="77"/>
    </row>
  </sheetData>
  <mergeCells count="186">
    <mergeCell ref="A1:F1"/>
    <mergeCell ref="A2:B2"/>
    <mergeCell ref="C3:E3"/>
    <mergeCell ref="A4:F4"/>
    <mergeCell ref="A5:F5"/>
    <mergeCell ref="A6:B6"/>
    <mergeCell ref="C6:F6"/>
    <mergeCell ref="C11:F11"/>
    <mergeCell ref="C12:F12"/>
    <mergeCell ref="A3:B3"/>
    <mergeCell ref="A13:F13"/>
    <mergeCell ref="A14:B14"/>
    <mergeCell ref="C14:F14"/>
    <mergeCell ref="A15:B15"/>
    <mergeCell ref="C15:F15"/>
    <mergeCell ref="A7:B7"/>
    <mergeCell ref="C7:F7"/>
    <mergeCell ref="A8:B8"/>
    <mergeCell ref="C8:F8"/>
    <mergeCell ref="A9:F9"/>
    <mergeCell ref="C10:F10"/>
    <mergeCell ref="A10:B10"/>
    <mergeCell ref="A11:B11"/>
    <mergeCell ref="A12:B12"/>
    <mergeCell ref="A19:B19"/>
    <mergeCell ref="C19:F19"/>
    <mergeCell ref="A20:F20"/>
    <mergeCell ref="A21:B21"/>
    <mergeCell ref="C21:F21"/>
    <mergeCell ref="A22:B22"/>
    <mergeCell ref="C22:F22"/>
    <mergeCell ref="A16:B16"/>
    <mergeCell ref="C16:F16"/>
    <mergeCell ref="A17:B17"/>
    <mergeCell ref="C17:F17"/>
    <mergeCell ref="A18:B18"/>
    <mergeCell ref="C18:F18"/>
    <mergeCell ref="A26:B26"/>
    <mergeCell ref="C26:F26"/>
    <mergeCell ref="A27:B27"/>
    <mergeCell ref="C27:F27"/>
    <mergeCell ref="A28:B28"/>
    <mergeCell ref="C28:F28"/>
    <mergeCell ref="A23:B23"/>
    <mergeCell ref="C23:F23"/>
    <mergeCell ref="A24:B24"/>
    <mergeCell ref="C24:F24"/>
    <mergeCell ref="A25:B25"/>
    <mergeCell ref="C25:F25"/>
    <mergeCell ref="A32:B32"/>
    <mergeCell ref="C32:F32"/>
    <mergeCell ref="A33:B33"/>
    <mergeCell ref="C33:F33"/>
    <mergeCell ref="A34:B34"/>
    <mergeCell ref="C34:F34"/>
    <mergeCell ref="A29:B29"/>
    <mergeCell ref="C29:F29"/>
    <mergeCell ref="A30:B30"/>
    <mergeCell ref="C30:F30"/>
    <mergeCell ref="A31:B31"/>
    <mergeCell ref="C31:F31"/>
    <mergeCell ref="A39:B39"/>
    <mergeCell ref="C39:D39"/>
    <mergeCell ref="E39:F39"/>
    <mergeCell ref="A40:B40"/>
    <mergeCell ref="C40:F40"/>
    <mergeCell ref="A41:B41"/>
    <mergeCell ref="C41:F41"/>
    <mergeCell ref="A35:B35"/>
    <mergeCell ref="C35:F35"/>
    <mergeCell ref="A36:B36"/>
    <mergeCell ref="C36:F36"/>
    <mergeCell ref="A37:F37"/>
    <mergeCell ref="A38:B38"/>
    <mergeCell ref="C38:F38"/>
    <mergeCell ref="A47:B47"/>
    <mergeCell ref="C47:D47"/>
    <mergeCell ref="E47:F47"/>
    <mergeCell ref="A48:B48"/>
    <mergeCell ref="C48:D48"/>
    <mergeCell ref="E48:F48"/>
    <mergeCell ref="A42:B42"/>
    <mergeCell ref="C43:D43"/>
    <mergeCell ref="A44:B44"/>
    <mergeCell ref="C44:D44"/>
    <mergeCell ref="C45:F45"/>
    <mergeCell ref="C46:F46"/>
    <mergeCell ref="A43:B43"/>
    <mergeCell ref="E43:F43"/>
    <mergeCell ref="E44:F44"/>
    <mergeCell ref="A45:B45"/>
    <mergeCell ref="A46:B46"/>
    <mergeCell ref="A53:B53"/>
    <mergeCell ref="C53:D53"/>
    <mergeCell ref="A54:B54"/>
    <mergeCell ref="C54:D54"/>
    <mergeCell ref="A55:F55"/>
    <mergeCell ref="C56:D56"/>
    <mergeCell ref="E51:F54"/>
    <mergeCell ref="A49:B49"/>
    <mergeCell ref="C49:F49"/>
    <mergeCell ref="A50:F50"/>
    <mergeCell ref="A51:B51"/>
    <mergeCell ref="C51:D51"/>
    <mergeCell ref="A52:B52"/>
    <mergeCell ref="C52:D52"/>
    <mergeCell ref="A56:B56"/>
    <mergeCell ref="A60:B60"/>
    <mergeCell ref="C60:D60"/>
    <mergeCell ref="A61:B61"/>
    <mergeCell ref="C61:D61"/>
    <mergeCell ref="C62:D62"/>
    <mergeCell ref="A63:F63"/>
    <mergeCell ref="E56:F62"/>
    <mergeCell ref="A57:B57"/>
    <mergeCell ref="C57:D57"/>
    <mergeCell ref="A58:B58"/>
    <mergeCell ref="C58:D58"/>
    <mergeCell ref="A59:B59"/>
    <mergeCell ref="C59:D59"/>
    <mergeCell ref="A62:B62"/>
    <mergeCell ref="A70:B70"/>
    <mergeCell ref="C70:F70"/>
    <mergeCell ref="A71:B71"/>
    <mergeCell ref="C71:F71"/>
    <mergeCell ref="A72:B72"/>
    <mergeCell ref="C72:F72"/>
    <mergeCell ref="A75:F76"/>
    <mergeCell ref="A64:B64"/>
    <mergeCell ref="A65:B65"/>
    <mergeCell ref="A66:B66"/>
    <mergeCell ref="D67:F67"/>
    <mergeCell ref="A68:F68"/>
    <mergeCell ref="A69:B69"/>
    <mergeCell ref="C69:F69"/>
    <mergeCell ref="A67:B67"/>
    <mergeCell ref="A85:F85"/>
    <mergeCell ref="A104:B104"/>
    <mergeCell ref="A73:B73"/>
    <mergeCell ref="C73:F73"/>
    <mergeCell ref="A74:B74"/>
    <mergeCell ref="C74:F74"/>
    <mergeCell ref="A77:F77"/>
    <mergeCell ref="A78:F78"/>
    <mergeCell ref="A86:F86"/>
    <mergeCell ref="A87:F87"/>
    <mergeCell ref="A88:F88"/>
    <mergeCell ref="A97:F97"/>
    <mergeCell ref="C98:F98"/>
    <mergeCell ref="A98:B98"/>
    <mergeCell ref="A101:B101"/>
    <mergeCell ref="A79:F79"/>
    <mergeCell ref="A80:F80"/>
    <mergeCell ref="A81:F81"/>
    <mergeCell ref="A82:F82"/>
    <mergeCell ref="A83:F83"/>
    <mergeCell ref="A84:F84"/>
    <mergeCell ref="A89:F96"/>
    <mergeCell ref="A99:B99"/>
    <mergeCell ref="C99:F99"/>
    <mergeCell ref="A100:B100"/>
    <mergeCell ref="C100:F100"/>
    <mergeCell ref="C101:F101"/>
    <mergeCell ref="A103:B103"/>
    <mergeCell ref="C103:F103"/>
    <mergeCell ref="C104:F104"/>
    <mergeCell ref="A105:B105"/>
    <mergeCell ref="C105:F105"/>
    <mergeCell ref="A102:B102"/>
    <mergeCell ref="C102:F102"/>
    <mergeCell ref="A106:B106"/>
    <mergeCell ref="A107:B107"/>
    <mergeCell ref="A110:B110"/>
    <mergeCell ref="A113:B113"/>
    <mergeCell ref="A111:B111"/>
    <mergeCell ref="C111:F111"/>
    <mergeCell ref="A112:B112"/>
    <mergeCell ref="C112:F112"/>
    <mergeCell ref="C113:F113"/>
    <mergeCell ref="C110:F110"/>
    <mergeCell ref="C107:F107"/>
    <mergeCell ref="A108:B108"/>
    <mergeCell ref="C108:F108"/>
    <mergeCell ref="A109:B109"/>
    <mergeCell ref="C109:F109"/>
    <mergeCell ref="C106:F106"/>
  </mergeCells>
  <conditionalFormatting sqref="D2">
    <cfRule type="expression" dxfId="11" priority="13">
      <formula>ISBLANK($D$2)</formula>
    </cfRule>
  </conditionalFormatting>
  <conditionalFormatting sqref="E2">
    <cfRule type="expression" dxfId="10" priority="12">
      <formula>ISBLANK($E$2)</formula>
    </cfRule>
  </conditionalFormatting>
  <conditionalFormatting sqref="C49:F49">
    <cfRule type="containsBlanks" dxfId="9" priority="3">
      <formula>LEN(TRIM(C49))=0</formula>
    </cfRule>
  </conditionalFormatting>
  <conditionalFormatting sqref="C2:C3">
    <cfRule type="expression" dxfId="8" priority="14">
      <formula>ISBLANK($C$2)</formula>
    </cfRule>
  </conditionalFormatting>
  <conditionalFormatting sqref="C2:E2 C3">
    <cfRule type="containsBlanks" dxfId="7" priority="11">
      <formula>LEN(TRIM(C2))=0</formula>
    </cfRule>
  </conditionalFormatting>
  <conditionalFormatting sqref="C21:F21 C6:F8 C10:F12 C14:F19">
    <cfRule type="containsBlanks" dxfId="6" priority="7">
      <formula>LEN(TRIM(C6))=0</formula>
    </cfRule>
  </conditionalFormatting>
  <conditionalFormatting sqref="C23:F23 C25:F26 C28:F36">
    <cfRule type="containsBlanks" dxfId="5" priority="6">
      <formula>LEN(TRIM(C23))=0</formula>
    </cfRule>
  </conditionalFormatting>
  <conditionalFormatting sqref="C38:F38 C39 C40:F41 D42 F42 C43:D44">
    <cfRule type="containsBlanks" dxfId="4" priority="5">
      <formula>LEN(TRIM(C38))=0</formula>
    </cfRule>
  </conditionalFormatting>
  <conditionalFormatting sqref="C47:D47 C48:D48 E48:F48">
    <cfRule type="containsBlanks" dxfId="3" priority="4">
      <formula>LEN(TRIM(C47))=0</formula>
    </cfRule>
  </conditionalFormatting>
  <conditionalFormatting sqref="A89:F96 A83:F83 A77:F77 C69:F69 C56:D56 C51:D51 C71:F74">
    <cfRule type="containsBlanks" dxfId="2" priority="1">
      <formula>LEN(TRIM(A51))=0</formula>
    </cfRule>
  </conditionalFormatting>
  <conditionalFormatting sqref="D64:D66">
    <cfRule type="containsBlanks" dxfId="1" priority="2">
      <formula>LEN(TRIM(D64))=0</formula>
    </cfRule>
  </conditionalFormatting>
  <conditionalFormatting sqref="C98:F113">
    <cfRule type="containsBlanks" dxfId="0" priority="10">
      <formula>LEN(TRIM(C98))=0</formula>
    </cfRule>
  </conditionalFormatting>
  <pageMargins left="0.75" right="0.75" top="1" bottom="1" header="0.51" footer="0.51"/>
  <pageSetup scale="51" orientation="portrait" r:id="rId1"/>
  <rowBreaks count="1" manualBreakCount="1">
    <brk id="49" max="16383" man="1"/>
  </rowBreaks>
  <extLst>
    <ext xmlns:x14="http://schemas.microsoft.com/office/spreadsheetml/2009/9/main" uri="{CCE6A557-97BC-4b89-ADB6-D9C93CAAB3DF}">
      <x14:dataValidations xmlns:xm="http://schemas.microsoft.com/office/excel/2006/main" count="42">
        <x14:dataValidation type="list" allowBlank="1" showInputMessage="1" showErrorMessage="1">
          <x14:formula1>
            <xm:f>'DROPDOWN LIST'!$B$121:$B$132</xm:f>
          </x14:formula1>
          <xm:sqref>C2</xm:sqref>
        </x14:dataValidation>
        <x14:dataValidation type="list" allowBlank="1" showInputMessage="1" showErrorMessage="1">
          <x14:formula1>
            <xm:f>'DROPDOWN LIST'!$C$121:$C$151</xm:f>
          </x14:formula1>
          <xm:sqref>D2</xm:sqref>
        </x14:dataValidation>
        <x14:dataValidation type="list" allowBlank="1" showInputMessage="1" showErrorMessage="1">
          <x14:formula1>
            <xm:f>'DROPDOWN LIST'!$D$121:$D$126</xm:f>
          </x14:formula1>
          <xm:sqref>E2</xm:sqref>
        </x14:dataValidation>
        <x14:dataValidation type="list" allowBlank="1" showInputMessage="1" showErrorMessage="1">
          <x14:formula1>
            <xm:f>'DROPDOWN LIST'!$I$134:$I$138</xm:f>
          </x14:formula1>
          <xm:sqref>C3:E3</xm:sqref>
        </x14:dataValidation>
        <x14:dataValidation type="list" allowBlank="1" showInputMessage="1" showErrorMessage="1">
          <x14:formula1>
            <xm:f>'DROPDOWN LIST'!$B$136:$B$137</xm:f>
          </x14:formula1>
          <xm:sqref>A5:F5</xm:sqref>
        </x14:dataValidation>
        <x14:dataValidation type="list" allowBlank="1" showInputMessage="1" showErrorMessage="1">
          <x14:formula1>
            <xm:f>'DROPDOWN LIST'!$E$126:$E$131</xm:f>
          </x14:formula1>
          <xm:sqref>C21:F21</xm:sqref>
        </x14:dataValidation>
        <x14:dataValidation type="list" allowBlank="1" showInputMessage="1" showErrorMessage="1">
          <x14:formula1>
            <xm:f>'DROPDOWN LIST'!$F$126:$F$130</xm:f>
          </x14:formula1>
          <xm:sqref>C23:F23</xm:sqref>
        </x14:dataValidation>
        <x14:dataValidation type="list" allowBlank="1" showInputMessage="1" showErrorMessage="1">
          <x14:formula1>
            <xm:f>'DROPDOWN LIST'!$G$126:$G$128</xm:f>
          </x14:formula1>
          <xm:sqref>C25:F25</xm:sqref>
        </x14:dataValidation>
        <x14:dataValidation type="list" allowBlank="1" showInputMessage="1" showErrorMessage="1">
          <x14:formula1>
            <xm:f>'DROPDOWN LIST'!$G$131:$G$134</xm:f>
          </x14:formula1>
          <xm:sqref>C26:F26</xm:sqref>
        </x14:dataValidation>
        <x14:dataValidation type="list" allowBlank="1" showInputMessage="1" showErrorMessage="1">
          <x14:formula1>
            <xm:f>'DROPDOWN LIST'!$G$136:$G$138</xm:f>
          </x14:formula1>
          <xm:sqref>C28:F28</xm:sqref>
        </x14:dataValidation>
        <x14:dataValidation type="list" allowBlank="1" showInputMessage="1" showErrorMessage="1">
          <x14:formula1>
            <xm:f>'DROPDOWN LIST'!$E$137:$E$139</xm:f>
          </x14:formula1>
          <xm:sqref>C38:F38</xm:sqref>
        </x14:dataValidation>
        <x14:dataValidation type="list" allowBlank="1" showInputMessage="1" showErrorMessage="1">
          <x14:formula1>
            <xm:f>'DROPDOWN LIST'!$E$121:$E$124</xm:f>
          </x14:formula1>
          <xm:sqref>C39:D39</xm:sqref>
        </x14:dataValidation>
        <x14:dataValidation type="list" allowBlank="1" showInputMessage="1" showErrorMessage="1">
          <x14:formula1>
            <xm:f>'DROPDOWN LIST'!$A$136:$A$138</xm:f>
          </x14:formula1>
          <xm:sqref>C43:D43</xm:sqref>
        </x14:dataValidation>
        <x14:dataValidation type="list" allowBlank="1" showInputMessage="1" showErrorMessage="1">
          <x14:formula1>
            <xm:f>'DROPDOWN LIST'!$A$140:$A$143</xm:f>
          </x14:formula1>
          <xm:sqref>C44:D44</xm:sqref>
        </x14:dataValidation>
        <x14:dataValidation type="list" allowBlank="1" showInputMessage="1" showErrorMessage="1">
          <x14:formula1>
            <xm:f>'DROPDOWN LIST'!$E$133:$E$135</xm:f>
          </x14:formula1>
          <xm:sqref>C47:D47</xm:sqref>
        </x14:dataValidation>
        <x14:dataValidation type="list" allowBlank="1" showInputMessage="1" showErrorMessage="1">
          <x14:formula1>
            <xm:f>'DROPDOWN LIST'!$E$141:$E$142</xm:f>
          </x14:formula1>
          <xm:sqref>C48:D48</xm:sqref>
        </x14:dataValidation>
        <x14:dataValidation type="list" allowBlank="1" showInputMessage="1" showErrorMessage="1">
          <x14:formula1>
            <xm:f>'DROPDOWN LIST'!$J$120:$J$130</xm:f>
          </x14:formula1>
          <xm:sqref>C51:D51</xm:sqref>
        </x14:dataValidation>
        <x14:dataValidation type="list" allowBlank="1" showInputMessage="1" showErrorMessage="1">
          <x14:formula1>
            <xm:f>'DROPDOWN LIST'!$F$141:$F$144</xm:f>
          </x14:formula1>
          <xm:sqref>C69:F69</xm:sqref>
        </x14:dataValidation>
        <x14:dataValidation type="list" allowBlank="1" showInputMessage="1" showErrorMessage="1">
          <x14:formula1>
            <xm:f>'DROPDOWN LIST'!$H$121:$H$123</xm:f>
          </x14:formula1>
          <xm:sqref>C71:F71</xm:sqref>
        </x14:dataValidation>
        <x14:dataValidation type="list" allowBlank="1" showInputMessage="1" showErrorMessage="1">
          <x14:formula1>
            <xm:f>'DROPDOWN LIST'!$F$146:$F$150</xm:f>
          </x14:formula1>
          <xm:sqref>A77:F77</xm:sqref>
        </x14:dataValidation>
        <x14:dataValidation type="list" allowBlank="1" showInputMessage="1" showErrorMessage="1">
          <x14:formula1>
            <xm:f>'DROPDOWN LIST'!$H$141:$H$145</xm:f>
          </x14:formula1>
          <xm:sqref>A83:F83</xm:sqref>
        </x14:dataValidation>
        <x14:dataValidation type="list" allowBlank="1" showInputMessage="1" showErrorMessage="1">
          <x14:formula1>
            <xm:f>'DROPDOWN LIST'!$H$131:$H$134</xm:f>
          </x14:formula1>
          <xm:sqref>C32:F32</xm:sqref>
        </x14:dataValidation>
        <x14:dataValidation type="list" allowBlank="1" showInputMessage="1" showErrorMessage="1">
          <x14:formula1>
            <xm:f>'DROPDOWN LIST'!$D$141:$D$142</xm:f>
          </x14:formula1>
          <xm:sqref>E48:F48</xm:sqref>
        </x14:dataValidation>
        <x14:dataValidation type="list" allowBlank="1" showInputMessage="1" showErrorMessage="1">
          <x14:formula1>
            <xm:f>'DROPDOWN LIST'!$K$120:$K$130</xm:f>
          </x14:formula1>
          <xm:sqref>C52:D52</xm:sqref>
        </x14:dataValidation>
        <x14:dataValidation type="list" allowBlank="1" showInputMessage="1" showErrorMessage="1">
          <x14:formula1>
            <xm:f>'DROPDOWN LIST'!$L$120:$L$130</xm:f>
          </x14:formula1>
          <xm:sqref>C53:D53</xm:sqref>
        </x14:dataValidation>
        <x14:dataValidation type="list" allowBlank="1" showInputMessage="1" showErrorMessage="1">
          <x14:formula1>
            <xm:f>'DROPDOWN LIST'!$M$120:$M$130</xm:f>
          </x14:formula1>
          <xm:sqref>C54:D54</xm:sqref>
        </x14:dataValidation>
        <x14:dataValidation type="list" allowBlank="1" showInputMessage="1" showErrorMessage="1">
          <x14:formula1>
            <xm:f>'DROPDOWN LIST'!$B$51:$B$61</xm:f>
          </x14:formula1>
          <xm:sqref>C56:D56</xm:sqref>
        </x14:dataValidation>
        <x14:dataValidation type="list" allowBlank="1" showInputMessage="1" showErrorMessage="1">
          <x14:formula1>
            <xm:f>'DROPDOWN LIST'!$C$51:$C$61</xm:f>
          </x14:formula1>
          <xm:sqref>C57:D57</xm:sqref>
        </x14:dataValidation>
        <x14:dataValidation type="list" allowBlank="1" showInputMessage="1" showErrorMessage="1">
          <x14:formula1>
            <xm:f>'DROPDOWN LIST'!$D$51:$D$61</xm:f>
          </x14:formula1>
          <xm:sqref>C58:D58</xm:sqref>
        </x14:dataValidation>
        <x14:dataValidation type="list" allowBlank="1" showInputMessage="1" showErrorMessage="1">
          <x14:formula1>
            <xm:f>'DROPDOWN LIST'!$E$51:$E$61</xm:f>
          </x14:formula1>
          <xm:sqref>C59:D59</xm:sqref>
        </x14:dataValidation>
        <x14:dataValidation type="list" allowBlank="1" showInputMessage="1" showErrorMessage="1">
          <x14:formula1>
            <xm:f>'DROPDOWN LIST'!$F$51:$F$61</xm:f>
          </x14:formula1>
          <xm:sqref>C60:D60</xm:sqref>
        </x14:dataValidation>
        <x14:dataValidation type="list" allowBlank="1" showInputMessage="1" showErrorMessage="1">
          <x14:formula1>
            <xm:f>'DROPDOWN LIST'!$G$51:$G$61</xm:f>
          </x14:formula1>
          <xm:sqref>C61:D61</xm:sqref>
        </x14:dataValidation>
        <x14:dataValidation type="list" allowBlank="1" showInputMessage="1" showErrorMessage="1">
          <x14:formula1>
            <xm:f>'DROPDOWN LIST'!$H$51:$H$61</xm:f>
          </x14:formula1>
          <xm:sqref>C62:D62</xm:sqref>
        </x14:dataValidation>
        <x14:dataValidation type="list" allowBlank="1" showInputMessage="1" showErrorMessage="1">
          <x14:formula1>
            <xm:f>'DROPDOWN LIST'!$F$121:$F$124</xm:f>
          </x14:formula1>
          <xm:sqref>E39:F39</xm:sqref>
        </x14:dataValidation>
        <x14:dataValidation type="list" allowBlank="1" showInputMessage="1" showErrorMessage="1">
          <x14:formula1>
            <xm:f>'DROPDOWN LIST'!$G$146:$G$150</xm:f>
          </x14:formula1>
          <xm:sqref>A78:F78</xm:sqref>
        </x14:dataValidation>
        <x14:dataValidation type="list" allowBlank="1" showInputMessage="1" showErrorMessage="1">
          <x14:formula1>
            <xm:f>'DROPDOWN LIST'!$H$146:$H$150</xm:f>
          </x14:formula1>
          <xm:sqref>A79:F79</xm:sqref>
        </x14:dataValidation>
        <x14:dataValidation type="list" allowBlank="1" showInputMessage="1" showErrorMessage="1">
          <x14:formula1>
            <xm:f>'DROPDOWN LIST'!$I$146:$I$150</xm:f>
          </x14:formula1>
          <xm:sqref>A80:F80</xm:sqref>
        </x14:dataValidation>
        <x14:dataValidation type="list" allowBlank="1" showInputMessage="1" showErrorMessage="1">
          <x14:formula1>
            <xm:f>'DROPDOWN LIST'!$J$146:$J$150</xm:f>
          </x14:formula1>
          <xm:sqref>A81:F81</xm:sqref>
        </x14:dataValidation>
        <x14:dataValidation type="list" allowBlank="1" showInputMessage="1" showErrorMessage="1">
          <x14:formula1>
            <xm:f>'DROPDOWN LIST'!$I$141:$I$145</xm:f>
          </x14:formula1>
          <xm:sqref>A84:F84</xm:sqref>
        </x14:dataValidation>
        <x14:dataValidation type="list" allowBlank="1" showInputMessage="1" showErrorMessage="1">
          <x14:formula1>
            <xm:f>'DROPDOWN LIST'!$J$141:$J$145</xm:f>
          </x14:formula1>
          <xm:sqref>A85:F85</xm:sqref>
        </x14:dataValidation>
        <x14:dataValidation type="list" allowBlank="1" showInputMessage="1" showErrorMessage="1">
          <x14:formula1>
            <xm:f>'DROPDOWN LIST'!$K$141:$K$145</xm:f>
          </x14:formula1>
          <xm:sqref>A86:F86</xm:sqref>
        </x14:dataValidation>
        <x14:dataValidation type="list" allowBlank="1" showInputMessage="1" showErrorMessage="1">
          <x14:formula1>
            <xm:f>'DROPDOWN LIST'!$L$141:$L$145</xm:f>
          </x14:formula1>
          <xm:sqref>A87:F87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130"/>
  <sheetViews>
    <sheetView tabSelected="1" view="pageBreakPreview" zoomScaleNormal="100" workbookViewId="0">
      <selection activeCell="H14" sqref="H14"/>
    </sheetView>
  </sheetViews>
  <sheetFormatPr defaultColWidth="9.140625" defaultRowHeight="12.75" x14ac:dyDescent="0.2"/>
  <cols>
    <col min="2" max="2" width="1.140625" customWidth="1"/>
    <col min="3" max="3" width="3.28515625" customWidth="1"/>
    <col min="5" max="5" width="3" customWidth="1"/>
    <col min="6" max="6" width="4.7109375" customWidth="1"/>
    <col min="7" max="7" width="2.85546875" customWidth="1"/>
    <col min="8" max="8" width="9" customWidth="1"/>
    <col min="9" max="9" width="2.5703125" customWidth="1"/>
    <col min="10" max="10" width="8.7109375" customWidth="1"/>
    <col min="11" max="11" width="2.85546875" customWidth="1"/>
    <col min="12" max="12" width="8" customWidth="1"/>
    <col min="13" max="13" width="3.42578125" customWidth="1"/>
    <col min="14" max="14" width="7.140625" customWidth="1"/>
    <col min="15" max="15" width="3.140625" customWidth="1"/>
    <col min="16" max="16" width="5.42578125" customWidth="1"/>
    <col min="17" max="17" width="3.5703125" customWidth="1"/>
    <col min="18" max="18" width="8.7109375" customWidth="1"/>
    <col min="19" max="19" width="4" customWidth="1"/>
    <col min="20" max="20" width="3.42578125" customWidth="1"/>
    <col min="21" max="21" width="3.140625" customWidth="1"/>
  </cols>
  <sheetData>
    <row r="2" spans="1:23" ht="15" x14ac:dyDescent="0.25">
      <c r="P2" s="36" t="s">
        <v>0</v>
      </c>
      <c r="Q2" s="36"/>
      <c r="R2" s="36"/>
      <c r="S2" s="36"/>
    </row>
    <row r="3" spans="1:23" x14ac:dyDescent="0.2">
      <c r="O3" s="37" t="str">
        <f>IF(BVRTEMP!C3="PERSONAL LOANS","X","")</f>
        <v/>
      </c>
      <c r="P3" s="33" t="s">
        <v>1</v>
      </c>
      <c r="Q3" s="33"/>
      <c r="R3" s="33"/>
      <c r="S3" s="33"/>
      <c r="T3" s="33"/>
      <c r="U3" s="13" t="str">
        <f>IF(BVRTEMP!C3="AUTO LOANS","X","")</f>
        <v/>
      </c>
      <c r="V3" s="33" t="s">
        <v>2</v>
      </c>
      <c r="W3" s="33"/>
    </row>
    <row r="4" spans="1:23" x14ac:dyDescent="0.2">
      <c r="O4" s="38" t="str">
        <f>IF(BVRTEMP!C3="SALARY LOANS","X","")</f>
        <v/>
      </c>
      <c r="P4" s="33" t="s">
        <v>3</v>
      </c>
      <c r="Q4" s="33"/>
      <c r="R4" s="33"/>
      <c r="S4" s="33"/>
      <c r="T4" s="33"/>
      <c r="U4" s="14" t="str">
        <f>IF(BVRTEMP!C3="COMMERCIAL LOANS","X","")</f>
        <v/>
      </c>
      <c r="V4" s="33" t="s">
        <v>4</v>
      </c>
      <c r="W4" s="33"/>
    </row>
    <row r="5" spans="1:23" x14ac:dyDescent="0.2">
      <c r="O5" s="38" t="str">
        <f>IF(BVRTEMP!C3="REAL ESTATE","X","")</f>
        <v/>
      </c>
      <c r="P5" s="33" t="s">
        <v>5</v>
      </c>
      <c r="Q5" s="33"/>
      <c r="R5" s="33"/>
      <c r="S5" s="33"/>
      <c r="T5" s="33"/>
      <c r="U5" s="33"/>
      <c r="V5" s="33"/>
      <c r="W5" s="33"/>
    </row>
    <row r="6" spans="1:23" x14ac:dyDescent="0.2">
      <c r="P6" s="33"/>
      <c r="Q6" s="33"/>
      <c r="R6" s="33"/>
      <c r="S6" s="33"/>
      <c r="T6" s="33"/>
      <c r="U6" s="33"/>
      <c r="V6" s="33"/>
      <c r="W6" s="33"/>
    </row>
    <row r="7" spans="1:23" ht="13.5" x14ac:dyDescent="0.25">
      <c r="A7" s="3" t="s">
        <v>6</v>
      </c>
      <c r="B7" s="4"/>
      <c r="C7" s="4"/>
      <c r="D7" s="164"/>
      <c r="E7" s="164"/>
      <c r="F7" s="164"/>
      <c r="G7" s="164"/>
      <c r="H7" s="165"/>
      <c r="I7" s="4" t="s">
        <v>7</v>
      </c>
      <c r="J7" s="4"/>
      <c r="K7" s="4"/>
      <c r="L7" s="164" t="str">
        <f>CONCATENATE(BVRTEMP!C2,"-",BVRTEMP!D2,"-",BVRTEMP!E2)</f>
        <v>SELECT||pt=C:2||val=Jan-SELECT||pt=D:2||val=1-SELECT||pt=E:2||val=2018</v>
      </c>
      <c r="M7" s="164"/>
      <c r="N7" s="164"/>
      <c r="O7" s="164"/>
      <c r="P7" s="165"/>
      <c r="Q7" s="44" t="s">
        <v>8</v>
      </c>
      <c r="R7" s="44"/>
      <c r="S7" s="189"/>
      <c r="T7" s="189"/>
      <c r="U7" s="189"/>
      <c r="V7" s="189"/>
      <c r="W7" s="190"/>
    </row>
    <row r="8" spans="1:23" x14ac:dyDescent="0.2">
      <c r="A8" s="5" t="s">
        <v>9</v>
      </c>
      <c r="B8" s="6"/>
      <c r="C8" s="6"/>
      <c r="D8" s="7"/>
      <c r="E8" s="7"/>
      <c r="F8" s="7"/>
      <c r="G8" s="7"/>
      <c r="H8" s="7"/>
      <c r="I8" s="7"/>
      <c r="J8" s="7"/>
      <c r="K8" s="7"/>
      <c r="L8" s="5" t="s">
        <v>10</v>
      </c>
      <c r="M8" s="6"/>
      <c r="N8" s="6"/>
      <c r="O8" s="144" t="str">
        <f>CONCATENATE(BVRTEMP!C10,", ",BVRTEMP!C11," ",BVRTEMP!C12)</f>
        <v>INPUT||pt=C:10||val=, INPUT||pt=C:11||val= INPUT||pt=C:12||val=</v>
      </c>
      <c r="P8" s="144"/>
      <c r="Q8" s="144"/>
      <c r="R8" s="144"/>
      <c r="S8" s="144"/>
      <c r="T8" s="144"/>
      <c r="U8" s="144"/>
      <c r="V8" s="144"/>
      <c r="W8" s="145"/>
    </row>
    <row r="9" spans="1:23" x14ac:dyDescent="0.2">
      <c r="A9" s="191" t="str">
        <f>IF(BVRTEMP!A5="BORROWER",CONCATENATE(BVRTEMP!C6,", ",BVRTEMP!C7," ",BVRTEMP!C8),"")</f>
        <v/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5" t="s">
        <v>11</v>
      </c>
      <c r="M9" s="16"/>
      <c r="N9" s="16"/>
      <c r="O9" s="193" t="str">
        <f>IF(BVRTEMP!A5="CO-MAKER",CONCATENATE(BVRTEMP!C6,", ",BVRTEMP!C7," ",BVRTEMP!C8),"")</f>
        <v/>
      </c>
      <c r="P9" s="193"/>
      <c r="Q9" s="193"/>
      <c r="R9" s="193"/>
      <c r="S9" s="193"/>
      <c r="T9" s="193"/>
      <c r="U9" s="193"/>
      <c r="V9" s="193"/>
      <c r="W9" s="194"/>
    </row>
    <row r="10" spans="1:23" x14ac:dyDescent="0.2">
      <c r="A10" s="5" t="s">
        <v>12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 t="s">
        <v>13</v>
      </c>
      <c r="Q10" s="7"/>
      <c r="R10" s="7"/>
      <c r="S10" s="7"/>
      <c r="T10" s="7"/>
      <c r="U10" s="7"/>
      <c r="V10" s="7"/>
      <c r="W10" s="39"/>
    </row>
    <row r="11" spans="1:23" x14ac:dyDescent="0.2">
      <c r="A11" s="186" t="str">
        <f>BVRTEMP!C14</f>
        <v>INPUT||pt=C:14||val=</v>
      </c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8"/>
      <c r="P11" s="152" t="str">
        <f>BVRTEMP!C15</f>
        <v>INPUT||pt=C:15||val=</v>
      </c>
      <c r="Q11" s="148"/>
      <c r="R11" s="148"/>
      <c r="S11" s="148"/>
      <c r="T11" s="148"/>
      <c r="U11" s="148"/>
      <c r="V11" s="148"/>
      <c r="W11" s="149"/>
    </row>
    <row r="12" spans="1:23" x14ac:dyDescent="0.2">
      <c r="A12" s="8" t="s">
        <v>14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15</v>
      </c>
      <c r="Q12" s="7"/>
      <c r="R12" s="7"/>
      <c r="S12" s="7"/>
      <c r="T12" s="7"/>
      <c r="U12" s="7"/>
      <c r="V12" s="7"/>
      <c r="W12" s="39"/>
    </row>
    <row r="13" spans="1:23" ht="18.75" customHeight="1" x14ac:dyDescent="0.2">
      <c r="A13" s="152" t="str">
        <f>BVRTEMP!C16</f>
        <v>INPUT||pt=C:16||val=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9"/>
      <c r="P13" s="152" t="str">
        <f>BVRTEMP!C17</f>
        <v>INPUT||pt=C:17||val=</v>
      </c>
      <c r="Q13" s="148"/>
      <c r="R13" s="148"/>
      <c r="S13" s="148"/>
      <c r="T13" s="148"/>
      <c r="U13" s="148"/>
      <c r="V13" s="148"/>
      <c r="W13" s="149"/>
    </row>
    <row r="14" spans="1:23" x14ac:dyDescent="0.2">
      <c r="A14" s="8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 t="s">
        <v>15</v>
      </c>
      <c r="Q14" s="7"/>
      <c r="R14" s="7"/>
      <c r="S14" s="7"/>
      <c r="T14" s="7"/>
      <c r="U14" s="7"/>
      <c r="V14" s="7"/>
      <c r="W14" s="39"/>
    </row>
    <row r="15" spans="1:23" x14ac:dyDescent="0.2">
      <c r="A15" s="152" t="str">
        <f>BVRTEMP!C18</f>
        <v>INPUT||pt=C:18||val=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52" t="str">
        <f>BVRTEMP!C19</f>
        <v>INPUT||pt=C:19||val=</v>
      </c>
      <c r="Q15" s="148"/>
      <c r="R15" s="148"/>
      <c r="S15" s="148"/>
      <c r="T15" s="148"/>
      <c r="U15" s="148"/>
      <c r="V15" s="148"/>
      <c r="W15" s="149"/>
    </row>
    <row r="16" spans="1:23" x14ac:dyDescent="0.2">
      <c r="A16" s="8" t="s">
        <v>17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39"/>
      <c r="P16" s="8"/>
      <c r="Q16" s="7"/>
      <c r="R16" s="7"/>
      <c r="S16" s="7"/>
      <c r="T16" s="7"/>
      <c r="U16" s="7"/>
      <c r="V16" s="7"/>
      <c r="W16" s="39"/>
    </row>
    <row r="17" spans="1:24" x14ac:dyDescent="0.2">
      <c r="A17" s="152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9"/>
      <c r="P17" s="152"/>
      <c r="Q17" s="148"/>
      <c r="R17" s="148"/>
      <c r="S17" s="148"/>
      <c r="T17" s="148"/>
      <c r="U17" s="148"/>
      <c r="V17" s="148"/>
      <c r="W17" s="149"/>
    </row>
    <row r="18" spans="1:24" ht="3" customHeight="1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5"/>
    </row>
    <row r="19" spans="1:24" x14ac:dyDescent="0.2">
      <c r="A19" s="11" t="s">
        <v>18</v>
      </c>
      <c r="B19" s="12"/>
      <c r="C19" s="12"/>
      <c r="D19" s="10"/>
      <c r="E19" s="10"/>
      <c r="F19" s="10"/>
      <c r="G19" s="13" t="str">
        <f>IF(OR(BVRTEMP!C39="PRIVATE VEHICLES",BVRTEMP!E39="PRIVATE VEHICLES"),"X","")</f>
        <v/>
      </c>
      <c r="H19" s="10" t="s">
        <v>19</v>
      </c>
      <c r="I19" s="10"/>
      <c r="J19" s="10"/>
      <c r="K19" s="13" t="str">
        <f>IF(OR(BVRTEMP!C39="BUSES / JEEPNEYS",BVRTEMP!E39="BUSES / JEEPNEYS"),"X","")</f>
        <v/>
      </c>
      <c r="L19" s="10" t="s">
        <v>20</v>
      </c>
      <c r="M19" s="10"/>
      <c r="N19" s="10"/>
      <c r="O19" s="13" t="str">
        <f>IF(OR(BVRTEMP!C39="TRICYCLE ONLY",BVRTEMP!E39="TRICYCLE ONLY"),"X","")</f>
        <v/>
      </c>
      <c r="P19" s="10" t="s">
        <v>21</v>
      </c>
      <c r="Q19" s="10"/>
      <c r="R19" s="10"/>
      <c r="S19" s="10"/>
      <c r="T19" s="10"/>
      <c r="U19" s="13" t="str">
        <f>IF(OR(BVRTEMP!C39="INACCESSIBLE",BVRTEMP!E39="INACCESSIBLE"),"X","")</f>
        <v/>
      </c>
      <c r="V19" s="10" t="s">
        <v>22</v>
      </c>
      <c r="W19" s="45"/>
    </row>
    <row r="20" spans="1:24" x14ac:dyDescent="0.2">
      <c r="A20" s="11" t="s">
        <v>23</v>
      </c>
      <c r="B20" s="12"/>
      <c r="C20" s="12"/>
      <c r="D20" s="10"/>
      <c r="E20" s="10"/>
      <c r="F20" s="10"/>
      <c r="G20" s="14" t="str">
        <f>IF(NOT(ISBLANK(BVRTEMP!C41)),"X","")</f>
        <v>X</v>
      </c>
      <c r="H20" s="10" t="s">
        <v>24</v>
      </c>
      <c r="I20" s="10"/>
      <c r="J20" s="172" t="str">
        <f>IF(G20="X",BVRTEMP!C41,"")</f>
        <v>INPUT||pt=C:41||val=</v>
      </c>
      <c r="K20" s="172"/>
      <c r="L20" s="172"/>
      <c r="M20" s="172"/>
      <c r="N20" s="10"/>
      <c r="O20" s="14" t="str">
        <f>IF(NOT(ISBLANK(BVRTEMP!C40)),"X","")</f>
        <v>X</v>
      </c>
      <c r="P20" s="10" t="s">
        <v>25</v>
      </c>
      <c r="Q20" s="10"/>
      <c r="R20" s="172" t="str">
        <f>IF(O20="X",BVRTEMP!C40,"")</f>
        <v>INPUT||pt=C:40||val=</v>
      </c>
      <c r="S20" s="172"/>
      <c r="T20" s="172"/>
      <c r="U20" s="172"/>
      <c r="V20" s="172"/>
      <c r="W20" s="45"/>
    </row>
    <row r="21" spans="1:24" ht="9" customHeight="1" x14ac:dyDescent="0.2">
      <c r="A21" s="15"/>
      <c r="B21" s="16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46"/>
    </row>
    <row r="22" spans="1:24" ht="3.95" customHeight="1" x14ac:dyDescent="0.2">
      <c r="A22" s="11"/>
      <c r="B22" s="11"/>
      <c r="C22" s="12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39"/>
    </row>
    <row r="23" spans="1:24" x14ac:dyDescent="0.2">
      <c r="A23" s="18" t="s">
        <v>26</v>
      </c>
      <c r="B23" s="19"/>
      <c r="C23" s="20" t="s">
        <v>27</v>
      </c>
      <c r="D23" s="20"/>
      <c r="E23" s="20"/>
      <c r="F23" s="10"/>
      <c r="G23" s="13" t="str">
        <f>IF(BVRTEMP!C21="OFFICE","X","")</f>
        <v/>
      </c>
      <c r="H23" s="10" t="s">
        <v>28</v>
      </c>
      <c r="I23" s="13" t="str">
        <f>IF(BVRTEMP!C21="PLANT","X","")</f>
        <v/>
      </c>
      <c r="J23" s="10" t="s">
        <v>29</v>
      </c>
      <c r="K23" s="13" t="str">
        <f>IF(BVRTEMP!C21="BRANCH","X","")</f>
        <v/>
      </c>
      <c r="L23" s="10" t="s">
        <v>30</v>
      </c>
      <c r="M23" s="13" t="str">
        <f>IF(BVRTEMP!C21="STALL","X","")</f>
        <v/>
      </c>
      <c r="N23" s="10" t="s">
        <v>31</v>
      </c>
      <c r="O23" s="13" t="str">
        <f>IF(BVRTEMP!C21="SITE","X","")</f>
        <v/>
      </c>
      <c r="P23" s="10" t="s">
        <v>32</v>
      </c>
      <c r="Q23" s="13" t="str">
        <f>IF(BVRTEMP!C21="OTHERS","X","")</f>
        <v/>
      </c>
      <c r="R23" s="10" t="s">
        <v>33</v>
      </c>
      <c r="S23" s="10"/>
      <c r="T23" s="10"/>
      <c r="U23" s="10"/>
      <c r="V23" s="10"/>
      <c r="W23" s="45"/>
    </row>
    <row r="24" spans="1:24" ht="3" customHeight="1" x14ac:dyDescent="0.2">
      <c r="A24" s="12"/>
      <c r="B24" s="15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46"/>
    </row>
    <row r="25" spans="1:24" ht="3.95" customHeight="1" x14ac:dyDescent="0.2">
      <c r="A25" s="12"/>
      <c r="B25" s="11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5"/>
      <c r="X25" s="47"/>
    </row>
    <row r="26" spans="1:24" x14ac:dyDescent="0.2">
      <c r="A26" s="21" t="s">
        <v>34</v>
      </c>
      <c r="B26" s="19"/>
      <c r="C26" s="20" t="s">
        <v>35</v>
      </c>
      <c r="D26" s="20"/>
      <c r="E26" s="10"/>
      <c r="F26" s="10"/>
      <c r="G26" s="13" t="str">
        <f>IF(BVRTEMP!C23="DIRECTOR","X","")</f>
        <v/>
      </c>
      <c r="H26" s="10" t="s">
        <v>36</v>
      </c>
      <c r="I26" s="13" t="str">
        <f>IF(BVRTEMP!C23="OFFICER","X","")</f>
        <v/>
      </c>
      <c r="J26" s="10" t="s">
        <v>37</v>
      </c>
      <c r="K26" s="13" t="str">
        <f>IF(BVRTEMP!C23="OWNER","X","")</f>
        <v/>
      </c>
      <c r="L26" s="10" t="s">
        <v>38</v>
      </c>
      <c r="M26" s="13" t="str">
        <f>IF(BVRTEMP!C23="PARTNER","X","")</f>
        <v/>
      </c>
      <c r="N26" s="10" t="s">
        <v>39</v>
      </c>
      <c r="O26" s="13" t="str">
        <f>IF(BVRTEMP!C23="OTHERS","X","")</f>
        <v/>
      </c>
      <c r="P26" s="10" t="s">
        <v>40</v>
      </c>
      <c r="Q26" s="146"/>
      <c r="R26" s="146"/>
      <c r="S26" s="146"/>
      <c r="T26" s="146"/>
      <c r="U26" s="146"/>
      <c r="V26" s="146"/>
      <c r="W26" s="45"/>
    </row>
    <row r="27" spans="1:24" ht="3" customHeight="1" x14ac:dyDescent="0.2">
      <c r="A27" s="12"/>
      <c r="B27" s="15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46"/>
    </row>
    <row r="28" spans="1:24" ht="3" customHeight="1" x14ac:dyDescent="0.2">
      <c r="A28" s="12"/>
      <c r="B28" s="11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45"/>
    </row>
    <row r="29" spans="1:24" x14ac:dyDescent="0.2">
      <c r="A29" s="12" t="s">
        <v>41</v>
      </c>
      <c r="B29" s="11"/>
      <c r="C29" s="20" t="s">
        <v>42</v>
      </c>
      <c r="D29" s="20"/>
      <c r="E29" s="20"/>
      <c r="F29" s="10"/>
      <c r="G29" s="13" t="str">
        <f>IF(BVRTEMP!C25="CORPORATION","X","")</f>
        <v/>
      </c>
      <c r="H29" s="10" t="s">
        <v>43</v>
      </c>
      <c r="I29" s="40" t="str">
        <f>IF(BVRTEMP!C25="PARTNERSHIP","X","")</f>
        <v/>
      </c>
      <c r="J29" s="41" t="s">
        <v>44</v>
      </c>
      <c r="K29" s="40"/>
      <c r="L29" s="10" t="s">
        <v>45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5"/>
      <c r="X29" s="47"/>
    </row>
    <row r="30" spans="1:24" ht="3.95" customHeight="1" x14ac:dyDescent="0.2">
      <c r="A30" s="12"/>
      <c r="B30" s="15"/>
      <c r="C30" s="16"/>
      <c r="D30" s="17"/>
      <c r="E30" s="17"/>
      <c r="F30" s="17"/>
      <c r="G30" s="17"/>
      <c r="H30" s="17"/>
      <c r="I30" s="17"/>
      <c r="J30" s="24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46"/>
      <c r="X30" s="47"/>
    </row>
    <row r="31" spans="1:24" ht="3.95" customHeight="1" x14ac:dyDescent="0.2">
      <c r="A31" s="12"/>
      <c r="B31" s="11"/>
      <c r="C31" s="12"/>
      <c r="D31" s="10"/>
      <c r="E31" s="10"/>
      <c r="F31" s="10"/>
      <c r="G31" s="10"/>
      <c r="H31" s="10"/>
      <c r="I31" s="10"/>
      <c r="J31" s="4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5"/>
      <c r="X31" s="47"/>
    </row>
    <row r="32" spans="1:24" x14ac:dyDescent="0.2">
      <c r="A32" s="12" t="s">
        <v>46</v>
      </c>
      <c r="B32" s="11"/>
      <c r="C32" s="20" t="s">
        <v>47</v>
      </c>
      <c r="D32" s="20"/>
      <c r="E32" s="20"/>
      <c r="F32" s="10"/>
      <c r="G32" s="13" t="str">
        <f>IF(BVRTEMP!C26="MANUFACTURING","X","")</f>
        <v/>
      </c>
      <c r="H32" s="10" t="s">
        <v>48</v>
      </c>
      <c r="I32" s="10"/>
      <c r="J32" s="10"/>
      <c r="K32" s="13" t="str">
        <f>IF(BVRTEMP!C26="TRADING","X","")</f>
        <v/>
      </c>
      <c r="L32" s="10" t="s">
        <v>49</v>
      </c>
      <c r="M32" s="13" t="str">
        <f>IF(BVRTEMP!C26="SERVICES","X","")</f>
        <v/>
      </c>
      <c r="N32" s="10" t="s">
        <v>50</v>
      </c>
      <c r="O32" s="13" t="str">
        <f>IF(BVRTEMP!C26="OTHERS","X","")</f>
        <v/>
      </c>
      <c r="P32" s="10" t="s">
        <v>40</v>
      </c>
      <c r="Q32" s="10"/>
      <c r="R32" s="10"/>
      <c r="S32" s="10"/>
      <c r="T32" s="10"/>
      <c r="U32" s="10"/>
      <c r="V32" s="10"/>
      <c r="W32" s="45"/>
      <c r="X32" s="47"/>
    </row>
    <row r="33" spans="1:23" ht="6" customHeight="1" x14ac:dyDescent="0.2">
      <c r="A33" s="161" t="s">
        <v>51</v>
      </c>
      <c r="B33" s="22"/>
      <c r="C33" s="23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46"/>
    </row>
    <row r="34" spans="1:23" ht="6" customHeight="1" x14ac:dyDescent="0.2">
      <c r="A34" s="161"/>
      <c r="B34" s="19"/>
      <c r="C34" s="2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45"/>
    </row>
    <row r="35" spans="1:23" x14ac:dyDescent="0.2">
      <c r="A35" s="12" t="s">
        <v>52</v>
      </c>
      <c r="B35" s="11"/>
      <c r="C35" s="20" t="s">
        <v>53</v>
      </c>
      <c r="D35" s="20"/>
      <c r="E35" s="20"/>
      <c r="F35" s="10"/>
      <c r="G35" s="13" t="str">
        <f>IF(BVRTEMP!C28="SEC","X","")</f>
        <v/>
      </c>
      <c r="H35" s="10" t="s">
        <v>54</v>
      </c>
      <c r="I35" s="13" t="str">
        <f>IF(BVRTEMP!C28="DTI","X","")</f>
        <v/>
      </c>
      <c r="J35" s="10" t="s">
        <v>55</v>
      </c>
      <c r="K35" s="13" t="str">
        <f>IF(BVRTEMP!C28="BOI","X","")</f>
        <v/>
      </c>
      <c r="L35" s="10" t="s">
        <v>56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45"/>
    </row>
    <row r="36" spans="1:23" ht="3" customHeight="1" x14ac:dyDescent="0.2">
      <c r="A36" s="12"/>
      <c r="B36" s="15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46"/>
    </row>
    <row r="37" spans="1:23" ht="12.95" customHeight="1" x14ac:dyDescent="0.2">
      <c r="A37" s="12" t="s">
        <v>57</v>
      </c>
      <c r="B37" s="15"/>
      <c r="C37" s="24" t="s">
        <v>58</v>
      </c>
      <c r="D37" s="24"/>
      <c r="E37" s="24"/>
      <c r="F37" s="148" t="str">
        <f>BVRTEMP!C29</f>
        <v>INPUT||pt=C:29||val=</v>
      </c>
      <c r="G37" s="148"/>
      <c r="H37" s="148"/>
      <c r="I37" s="148"/>
      <c r="J37" s="24" t="s">
        <v>59</v>
      </c>
      <c r="K37" s="24"/>
      <c r="L37" s="24"/>
      <c r="M37" s="148" t="str">
        <f>BVRTEMP!C30</f>
        <v>INPUT||pt=C:30||val=</v>
      </c>
      <c r="N37" s="148"/>
      <c r="O37" s="148"/>
      <c r="P37" s="148"/>
      <c r="Q37" s="148"/>
      <c r="R37" s="27" t="s">
        <v>60</v>
      </c>
      <c r="S37" s="27"/>
      <c r="T37" s="163" t="str">
        <f>BVRTEMP!C31</f>
        <v>INPUT||pt=C:31||val=</v>
      </c>
      <c r="U37" s="163"/>
      <c r="V37" s="163"/>
      <c r="W37" s="48"/>
    </row>
    <row r="38" spans="1:23" x14ac:dyDescent="0.2">
      <c r="A38" s="12" t="s">
        <v>61</v>
      </c>
      <c r="B38" s="25"/>
      <c r="C38" s="4" t="s">
        <v>62</v>
      </c>
      <c r="D38" s="26"/>
      <c r="E38" s="17"/>
      <c r="F38" s="17"/>
      <c r="G38" s="17"/>
      <c r="H38" s="166" t="str">
        <f>BVRTEMP!C32</f>
        <v>SELECT||pt=C:32||val=MANUFACTURING</v>
      </c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85"/>
    </row>
    <row r="39" spans="1:23" x14ac:dyDescent="0.2">
      <c r="A39" s="12" t="s">
        <v>63</v>
      </c>
      <c r="B39" s="25"/>
      <c r="C39" s="24" t="s">
        <v>64</v>
      </c>
      <c r="D39" s="24"/>
      <c r="E39" s="24"/>
      <c r="F39" s="24"/>
      <c r="G39" s="166" t="str">
        <f>IF(OR(H38="TRADING",H38="TRADING / MANUFACTURING"),BVRTEMP!C33,"")</f>
        <v/>
      </c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85"/>
    </row>
    <row r="40" spans="1:23" x14ac:dyDescent="0.2">
      <c r="A40" s="10" t="s">
        <v>65</v>
      </c>
      <c r="B40" s="15" t="s">
        <v>66</v>
      </c>
      <c r="C40" s="4" t="s">
        <v>67</v>
      </c>
      <c r="D40" s="4"/>
      <c r="E40" s="4"/>
      <c r="F40" s="17"/>
      <c r="G40" s="166" t="str">
        <f>IF(H38="SERVICES",BVRTEMP!C33,"")</f>
        <v/>
      </c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85"/>
    </row>
    <row r="41" spans="1:23" x14ac:dyDescent="0.2">
      <c r="A41" s="12" t="s">
        <v>68</v>
      </c>
      <c r="B41" s="11"/>
      <c r="C41" s="20" t="s">
        <v>69</v>
      </c>
      <c r="D41" s="20"/>
      <c r="E41" s="10"/>
      <c r="F41" s="162" t="str">
        <f>BVRTEMP!C34</f>
        <v>INPUT||pt=C:34||val=</v>
      </c>
      <c r="G41" s="162"/>
      <c r="H41" s="162"/>
      <c r="I41" s="162"/>
      <c r="J41" s="8" t="s">
        <v>69</v>
      </c>
      <c r="K41" s="7"/>
      <c r="L41" s="162" t="str">
        <f>BVRTEMP!C35</f>
        <v>INPUT||pt=C:35||val=</v>
      </c>
      <c r="M41" s="162"/>
      <c r="N41" s="162"/>
      <c r="O41" s="162"/>
      <c r="P41" s="162"/>
      <c r="Q41" s="176"/>
      <c r="R41" s="7" t="s">
        <v>70</v>
      </c>
      <c r="S41" s="178" t="str">
        <f>BVRTEMP!C36</f>
        <v>INPUT||pt=C:36||val=</v>
      </c>
      <c r="T41" s="179"/>
      <c r="U41" s="179"/>
      <c r="V41" s="179"/>
      <c r="W41" s="180"/>
    </row>
    <row r="42" spans="1:23" x14ac:dyDescent="0.2">
      <c r="A42" s="12" t="s">
        <v>71</v>
      </c>
      <c r="B42" s="15"/>
      <c r="C42" s="24" t="s">
        <v>72</v>
      </c>
      <c r="D42" s="24"/>
      <c r="E42" s="17"/>
      <c r="F42" s="163"/>
      <c r="G42" s="163"/>
      <c r="H42" s="163"/>
      <c r="I42" s="163"/>
      <c r="J42" s="42" t="s">
        <v>73</v>
      </c>
      <c r="K42" s="17"/>
      <c r="L42" s="163"/>
      <c r="M42" s="163"/>
      <c r="N42" s="163"/>
      <c r="O42" s="163"/>
      <c r="P42" s="163"/>
      <c r="Q42" s="177"/>
      <c r="R42" s="17" t="s">
        <v>74</v>
      </c>
      <c r="S42" s="181"/>
      <c r="T42" s="181"/>
      <c r="U42" s="181"/>
      <c r="V42" s="181"/>
      <c r="W42" s="182"/>
    </row>
    <row r="43" spans="1:23" x14ac:dyDescent="0.2">
      <c r="A43" s="6"/>
      <c r="B43" s="11"/>
      <c r="C43" s="20" t="s">
        <v>75</v>
      </c>
      <c r="D43" s="20"/>
      <c r="E43" s="20"/>
      <c r="F43" s="10"/>
      <c r="G43" s="10"/>
      <c r="H43" s="10" t="s">
        <v>76</v>
      </c>
      <c r="I43" s="10"/>
      <c r="J43" s="43" t="str">
        <f>BVRTEMP!D42</f>
        <v>INPUT||pt=D:42||val=</v>
      </c>
      <c r="K43" s="7" t="s">
        <v>77</v>
      </c>
      <c r="L43" s="7"/>
      <c r="M43" s="7"/>
      <c r="N43" s="7"/>
      <c r="O43" s="7" t="s">
        <v>78</v>
      </c>
      <c r="P43" s="7"/>
      <c r="Q43" s="7"/>
      <c r="R43" s="7"/>
      <c r="S43" s="164" t="str">
        <f>BVRTEMP!F42</f>
        <v>INPUT||pt=F:42||val=</v>
      </c>
      <c r="T43" s="164"/>
      <c r="U43" s="164"/>
      <c r="V43" s="7" t="s">
        <v>79</v>
      </c>
      <c r="W43" s="39"/>
    </row>
    <row r="44" spans="1:23" ht="3.95" customHeight="1" x14ac:dyDescent="0.2">
      <c r="A44" s="12"/>
      <c r="B44" s="11"/>
      <c r="C44" s="1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45"/>
    </row>
    <row r="45" spans="1:23" x14ac:dyDescent="0.2">
      <c r="A45" s="10"/>
      <c r="B45" s="9"/>
      <c r="C45" s="20" t="s">
        <v>80</v>
      </c>
      <c r="D45" s="20"/>
      <c r="E45" s="13" t="str">
        <f>IF(BVRTEMP!C43="CONCRETE","X","")</f>
        <v/>
      </c>
      <c r="F45" s="10" t="s">
        <v>81</v>
      </c>
      <c r="G45" s="10"/>
      <c r="H45" s="10"/>
      <c r="I45" s="13" t="str">
        <f>IF(BVRTEMP!C43="WOODEN","X","")</f>
        <v/>
      </c>
      <c r="J45" s="10" t="s">
        <v>82</v>
      </c>
      <c r="K45" s="13" t="str">
        <f>IF(BVRTEMP!C43="MIXED","X","")</f>
        <v/>
      </c>
      <c r="L45" s="10" t="s">
        <v>83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45"/>
    </row>
    <row r="46" spans="1:23" ht="3" customHeight="1" x14ac:dyDescent="0.2">
      <c r="A46" s="10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45"/>
    </row>
    <row r="47" spans="1:23" x14ac:dyDescent="0.2">
      <c r="A47" s="28" t="s">
        <v>84</v>
      </c>
      <c r="B47" s="29"/>
      <c r="C47" s="20" t="s">
        <v>85</v>
      </c>
      <c r="D47" s="20"/>
      <c r="E47" s="13" t="str">
        <f>IF(BVRTEMP!C44="OWNED","X","")</f>
        <v/>
      </c>
      <c r="F47" s="10" t="s">
        <v>86</v>
      </c>
      <c r="G47" s="10"/>
      <c r="H47" s="10"/>
      <c r="I47" s="13" t="str">
        <f>IF(BVRTEMP!C44="RENTED","X","")</f>
        <v/>
      </c>
      <c r="J47" s="10" t="s">
        <v>87</v>
      </c>
      <c r="K47" s="13" t="str">
        <f>IF(BVRTEMP!C44="LEASED","X","")</f>
        <v/>
      </c>
      <c r="L47" s="10" t="s">
        <v>88</v>
      </c>
      <c r="M47" s="13" t="str">
        <f>IF(BVRTEMP!C44="OTHERS","X","")</f>
        <v/>
      </c>
      <c r="N47" s="10" t="s">
        <v>33</v>
      </c>
      <c r="O47" s="146" t="str">
        <f>IF(M47="X",BVRTEMP!C45,"")</f>
        <v/>
      </c>
      <c r="P47" s="146"/>
      <c r="Q47" s="146"/>
      <c r="R47" s="146"/>
      <c r="S47" s="146"/>
      <c r="T47" s="146"/>
      <c r="U47" s="146"/>
      <c r="V47" s="146"/>
      <c r="W47" s="45"/>
    </row>
    <row r="48" spans="1:23" ht="3" customHeight="1" x14ac:dyDescent="0.2">
      <c r="A48" s="28"/>
      <c r="B48" s="30"/>
      <c r="C48" s="31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46"/>
    </row>
    <row r="49" spans="1:23" ht="3" customHeight="1" x14ac:dyDescent="0.2">
      <c r="A49" s="28"/>
      <c r="B49" s="29"/>
      <c r="C49" s="28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45"/>
    </row>
    <row r="50" spans="1:23" x14ac:dyDescent="0.2">
      <c r="A50" s="28" t="s">
        <v>89</v>
      </c>
      <c r="B50" s="29"/>
      <c r="C50" s="20" t="s">
        <v>90</v>
      </c>
      <c r="D50" s="20"/>
      <c r="E50" s="10"/>
      <c r="F50" s="10"/>
      <c r="G50" s="10"/>
      <c r="H50" s="10"/>
      <c r="I50" s="35"/>
      <c r="J50" s="10" t="s">
        <v>91</v>
      </c>
      <c r="K50" s="10"/>
      <c r="L50" s="10"/>
      <c r="M50" s="10"/>
      <c r="N50" s="10"/>
      <c r="O50" s="10"/>
      <c r="P50" s="10" t="s">
        <v>92</v>
      </c>
      <c r="Q50" s="10"/>
      <c r="R50" s="10"/>
      <c r="S50" s="10"/>
      <c r="T50" s="10"/>
      <c r="U50" s="10"/>
      <c r="V50" s="10"/>
      <c r="W50" s="45"/>
    </row>
    <row r="51" spans="1:23" x14ac:dyDescent="0.2">
      <c r="A51" s="28" t="s">
        <v>93</v>
      </c>
      <c r="B51" s="29"/>
      <c r="C51" s="20" t="s">
        <v>94</v>
      </c>
      <c r="D51" s="146" t="str">
        <f>IF(OR(I47="X",K47="X"),BVRTEMP!C46,"")</f>
        <v/>
      </c>
      <c r="E51" s="146"/>
      <c r="F51" s="146"/>
      <c r="G51" s="146"/>
      <c r="H51" s="10"/>
      <c r="I51" s="35"/>
      <c r="J51" s="10" t="s">
        <v>95</v>
      </c>
      <c r="K51" s="10"/>
      <c r="L51" s="10"/>
      <c r="M51" s="10"/>
      <c r="N51" s="10"/>
      <c r="O51" s="10"/>
      <c r="P51" s="146" t="str">
        <f>IF(OR(I47="X",K47="X"),BVRTEMP!C45,"")</f>
        <v/>
      </c>
      <c r="Q51" s="146"/>
      <c r="R51" s="146"/>
      <c r="S51" s="146"/>
      <c r="T51" s="146"/>
      <c r="U51" s="146"/>
      <c r="V51" s="10"/>
      <c r="W51" s="45"/>
    </row>
    <row r="52" spans="1:23" ht="3.95" customHeight="1" x14ac:dyDescent="0.2">
      <c r="A52" s="28"/>
      <c r="B52" s="29"/>
      <c r="C52" s="28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45"/>
    </row>
    <row r="53" spans="1:23" ht="3.95" customHeight="1" x14ac:dyDescent="0.2">
      <c r="A53" s="28"/>
      <c r="B53" s="29"/>
      <c r="C53" s="28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45"/>
    </row>
    <row r="54" spans="1:23" x14ac:dyDescent="0.2">
      <c r="A54" s="28" t="s">
        <v>34</v>
      </c>
      <c r="B54" s="29"/>
      <c r="C54" s="20" t="s">
        <v>96</v>
      </c>
      <c r="D54" s="20"/>
      <c r="E54" s="13" t="str">
        <f>IF(BVRTEMP!C47="GOOD","X","")</f>
        <v/>
      </c>
      <c r="F54" s="10" t="s">
        <v>97</v>
      </c>
      <c r="G54" s="13" t="str">
        <f>IF(BVRTEMP!C47="FAIR","X","")</f>
        <v/>
      </c>
      <c r="H54" s="32" t="s">
        <v>98</v>
      </c>
      <c r="I54" s="13" t="str">
        <f>IF(BVRTEMP!C47="POOR","X","")</f>
        <v/>
      </c>
      <c r="J54" s="10" t="s">
        <v>99</v>
      </c>
      <c r="K54" s="10"/>
      <c r="L54" s="10" t="s">
        <v>100</v>
      </c>
      <c r="M54" s="13" t="str">
        <f>IF(BVRTEMP!C38="RESIDENTIAL","X","")</f>
        <v/>
      </c>
      <c r="N54" s="10" t="s">
        <v>101</v>
      </c>
      <c r="O54" s="10"/>
      <c r="P54" s="10"/>
      <c r="Q54" s="13" t="str">
        <f>IF(BVRTEMP!C38="COMMERCIAL","X","")</f>
        <v/>
      </c>
      <c r="R54" s="10" t="s">
        <v>102</v>
      </c>
      <c r="S54" s="13" t="str">
        <f>IF(BVRTEMP!C38="INDUSTRIAL","X","")</f>
        <v/>
      </c>
      <c r="T54" s="10" t="s">
        <v>103</v>
      </c>
      <c r="U54" s="10"/>
      <c r="V54" s="10"/>
      <c r="W54" s="45"/>
    </row>
    <row r="55" spans="1:23" ht="3" customHeight="1" x14ac:dyDescent="0.2">
      <c r="A55" s="28"/>
      <c r="B55" s="30"/>
      <c r="C55" s="24"/>
      <c r="D55" s="24"/>
      <c r="E55" s="33"/>
      <c r="F55" s="33"/>
      <c r="G55" s="33"/>
      <c r="H55" s="3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45"/>
    </row>
    <row r="56" spans="1:23" x14ac:dyDescent="0.2">
      <c r="A56" s="28" t="s">
        <v>104</v>
      </c>
      <c r="B56" s="30"/>
      <c r="C56" s="24" t="s">
        <v>105</v>
      </c>
      <c r="D56" s="24"/>
      <c r="E56" s="4"/>
      <c r="F56" s="4"/>
      <c r="G56" s="164" t="str">
        <f>BVRTEMP!C49</f>
        <v>INPUT||pt=C:49||val=</v>
      </c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5"/>
    </row>
    <row r="57" spans="1:23" ht="3" customHeight="1" x14ac:dyDescent="0.2">
      <c r="A57" s="28"/>
      <c r="B57" s="29"/>
      <c r="C57" s="28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49"/>
    </row>
    <row r="58" spans="1:23" x14ac:dyDescent="0.2">
      <c r="A58" s="28" t="s">
        <v>34</v>
      </c>
      <c r="B58" s="29"/>
      <c r="C58" s="172" t="s">
        <v>106</v>
      </c>
      <c r="D58" s="172"/>
      <c r="E58" s="10"/>
      <c r="F58" s="10"/>
      <c r="G58" s="13" t="str">
        <f>IF(OR(BVRTEMP!C48="LAND",BVRTEMP!E48="LAND"),"X","")</f>
        <v/>
      </c>
      <c r="H58" s="10" t="s">
        <v>107</v>
      </c>
      <c r="I58" s="13" t="str">
        <f>IF(OR(BVRTEMP!C48="BUILDING",BVRTEMP!E48="BUILDING"),"X","")</f>
        <v/>
      </c>
      <c r="J58" s="10" t="s">
        <v>108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45"/>
    </row>
    <row r="59" spans="1:23" ht="5.0999999999999996" customHeight="1" x14ac:dyDescent="0.2">
      <c r="A59" s="28"/>
      <c r="B59" s="29"/>
      <c r="C59" s="28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45"/>
    </row>
    <row r="60" spans="1:23" ht="5.0999999999999996" customHeight="1" x14ac:dyDescent="0.2">
      <c r="A60" s="28"/>
      <c r="B60" s="29"/>
      <c r="C60" s="28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45"/>
    </row>
    <row r="61" spans="1:23" x14ac:dyDescent="0.2">
      <c r="A61" s="28" t="s">
        <v>109</v>
      </c>
      <c r="B61" s="29"/>
      <c r="C61" s="172" t="s">
        <v>110</v>
      </c>
      <c r="D61" s="172"/>
      <c r="E61" s="10"/>
      <c r="F61" s="10"/>
      <c r="G61" s="35"/>
      <c r="H61" s="10" t="s">
        <v>111</v>
      </c>
      <c r="I61" s="10"/>
      <c r="J61" s="10"/>
      <c r="K61" s="10"/>
      <c r="L61" s="10"/>
      <c r="M61" s="10"/>
      <c r="N61" s="10"/>
      <c r="O61" s="35"/>
      <c r="P61" s="10" t="s">
        <v>112</v>
      </c>
      <c r="Q61" s="10"/>
      <c r="R61" s="10"/>
      <c r="S61" s="10"/>
      <c r="T61" s="10"/>
      <c r="U61" s="10"/>
      <c r="V61" s="10"/>
      <c r="W61" s="45"/>
    </row>
    <row r="62" spans="1:23" ht="5.0999999999999996" customHeight="1" x14ac:dyDescent="0.2">
      <c r="A62" s="28"/>
      <c r="B62" s="29"/>
      <c r="C62" s="28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5"/>
    </row>
    <row r="63" spans="1:23" x14ac:dyDescent="0.2">
      <c r="A63" s="28" t="s">
        <v>34</v>
      </c>
      <c r="B63" s="29"/>
      <c r="C63" s="28"/>
      <c r="D63" s="10"/>
      <c r="E63" s="10"/>
      <c r="F63" s="10"/>
      <c r="G63" s="35"/>
      <c r="H63" s="10" t="s">
        <v>113</v>
      </c>
      <c r="I63" s="10"/>
      <c r="J63" s="10"/>
      <c r="K63" s="10"/>
      <c r="L63" s="10"/>
      <c r="M63" s="10"/>
      <c r="N63" s="10"/>
      <c r="O63" s="35"/>
      <c r="P63" s="10" t="s">
        <v>114</v>
      </c>
      <c r="Q63" s="10"/>
      <c r="R63" s="10"/>
      <c r="S63" s="10"/>
      <c r="T63" s="10"/>
      <c r="U63" s="10"/>
      <c r="V63" s="10"/>
      <c r="W63" s="45"/>
    </row>
    <row r="64" spans="1:23" ht="3" customHeight="1" x14ac:dyDescent="0.2">
      <c r="A64" s="28"/>
      <c r="B64" s="30"/>
      <c r="C64" s="31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46"/>
    </row>
    <row r="65" spans="1:23" ht="3" customHeight="1" x14ac:dyDescent="0.2">
      <c r="A65" s="28"/>
      <c r="B65" s="29"/>
      <c r="C65" s="28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45"/>
    </row>
    <row r="66" spans="1:23" x14ac:dyDescent="0.2">
      <c r="A66" s="28" t="s">
        <v>115</v>
      </c>
      <c r="B66" s="29"/>
      <c r="C66" s="20" t="s">
        <v>116</v>
      </c>
      <c r="D66" s="20"/>
      <c r="E66" s="10"/>
      <c r="F66" s="10"/>
      <c r="G66" s="13" t="str">
        <f>IF(BVRTEMP!C51&gt;0,"X","")</f>
        <v>X</v>
      </c>
      <c r="H66" s="10" t="s">
        <v>117</v>
      </c>
      <c r="I66" s="172" t="str">
        <f>BVRTEMP!C51</f>
        <v>SELECT||pt=C:51||val=0</v>
      </c>
      <c r="J66" s="172"/>
      <c r="K66" s="172"/>
      <c r="L66" s="172"/>
      <c r="M66" s="10"/>
      <c r="N66" s="10"/>
      <c r="O66" s="13" t="str">
        <f>IF(BVRTEMP!C53&gt;0,"X","")</f>
        <v>X</v>
      </c>
      <c r="P66" s="10" t="s">
        <v>118</v>
      </c>
      <c r="Q66" s="10"/>
      <c r="R66" s="10"/>
      <c r="S66" s="172" t="str">
        <f>BVRTEMP!C53</f>
        <v>SELECT||pt=C:53||val=0</v>
      </c>
      <c r="T66" s="172"/>
      <c r="U66" s="172"/>
      <c r="V66" s="172"/>
      <c r="W66" s="45"/>
    </row>
    <row r="67" spans="1:23" x14ac:dyDescent="0.2">
      <c r="A67" s="28" t="s">
        <v>119</v>
      </c>
      <c r="B67" s="29"/>
      <c r="C67" s="183" t="s">
        <v>120</v>
      </c>
      <c r="D67" s="183"/>
      <c r="E67" s="10"/>
      <c r="F67" s="10"/>
      <c r="G67" s="13" t="str">
        <f>IF(BVRTEMP!C52&gt;0,"X","")</f>
        <v>X</v>
      </c>
      <c r="H67" s="10" t="s">
        <v>121</v>
      </c>
      <c r="I67" s="172" t="str">
        <f>BVRTEMP!C52</f>
        <v>SELECT||pt=C:52||val=0</v>
      </c>
      <c r="J67" s="172"/>
      <c r="K67" s="172"/>
      <c r="L67" s="172"/>
      <c r="M67" s="10"/>
      <c r="N67" s="10"/>
      <c r="O67" s="38" t="str">
        <f>IF(BVRTEMP!C54&gt;0,"X","")</f>
        <v>X</v>
      </c>
      <c r="P67" s="10" t="s">
        <v>122</v>
      </c>
      <c r="Q67" s="10"/>
      <c r="R67" s="10"/>
      <c r="S67" s="172" t="str">
        <f>BVRTEMP!C54</f>
        <v>SELECT||pt=C:54||val=0</v>
      </c>
      <c r="T67" s="172"/>
      <c r="U67" s="172"/>
      <c r="V67" s="172"/>
      <c r="W67" s="45"/>
    </row>
    <row r="68" spans="1:23" ht="3.95" customHeight="1" x14ac:dyDescent="0.2">
      <c r="A68" s="28"/>
      <c r="B68" s="30"/>
      <c r="C68" s="31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53"/>
      <c r="P68" s="17"/>
      <c r="Q68" s="17"/>
      <c r="R68" s="17"/>
      <c r="S68" s="17"/>
      <c r="T68" s="17"/>
      <c r="U68" s="17"/>
      <c r="V68" s="17"/>
      <c r="W68" s="46"/>
    </row>
    <row r="69" spans="1:23" x14ac:dyDescent="0.2">
      <c r="A69" s="10"/>
      <c r="B69" s="9"/>
      <c r="C69" s="146" t="s">
        <v>123</v>
      </c>
      <c r="D69" s="18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45"/>
    </row>
    <row r="70" spans="1:23" x14ac:dyDescent="0.2">
      <c r="A70" s="10"/>
      <c r="B70" s="9"/>
      <c r="C70" s="146" t="s">
        <v>124</v>
      </c>
      <c r="D70" s="184"/>
      <c r="E70" s="10"/>
      <c r="F70" s="10"/>
      <c r="G70" s="13" t="str">
        <f>IF(BVRTEMP!C56&gt;0,"X","")</f>
        <v>X</v>
      </c>
      <c r="H70" s="10" t="s">
        <v>125</v>
      </c>
      <c r="I70" s="10"/>
      <c r="J70" s="32" t="str">
        <f>BVRTEMP!C56</f>
        <v>SELECT||pt=C:56||val=0</v>
      </c>
      <c r="K70" s="13" t="str">
        <f>IF(BVRTEMP!C58&gt;0,"X","")</f>
        <v>X</v>
      </c>
      <c r="L70" s="10" t="s">
        <v>126</v>
      </c>
      <c r="M70" s="10"/>
      <c r="N70" s="32" t="str">
        <f>BVRTEMP!C58</f>
        <v>SELECT||pt=C:58||val=0</v>
      </c>
      <c r="O70" s="13" t="str">
        <f>IF(BVRTEMP!C60&gt;0,"X","")</f>
        <v>X</v>
      </c>
      <c r="P70" s="10" t="s">
        <v>127</v>
      </c>
      <c r="Q70" s="10"/>
      <c r="R70" s="32" t="str">
        <f>BVRTEMP!C60</f>
        <v>SELECT||pt=C:60||val=0</v>
      </c>
      <c r="S70" s="10"/>
      <c r="T70" s="10"/>
      <c r="U70" s="13" t="str">
        <f>IF(BVRTEMP!C72&gt;0,"X","")</f>
        <v>X</v>
      </c>
      <c r="V70" s="10" t="s">
        <v>128</v>
      </c>
      <c r="W70" s="49" t="str">
        <f>BVRTEMP!C62</f>
        <v>SELECT||pt=C:62||val=0</v>
      </c>
    </row>
    <row r="71" spans="1:23" x14ac:dyDescent="0.2">
      <c r="A71" s="10"/>
      <c r="B71" s="9"/>
      <c r="C71" s="172" t="s">
        <v>129</v>
      </c>
      <c r="D71" s="172"/>
      <c r="E71" s="10"/>
      <c r="F71" s="10"/>
      <c r="G71" s="14" t="str">
        <f>IF(BVRTEMP!C57&gt;0,"X","")</f>
        <v>X</v>
      </c>
      <c r="H71" s="10" t="s">
        <v>130</v>
      </c>
      <c r="I71" s="10"/>
      <c r="J71" s="32" t="str">
        <f>BVRTEMP!C57</f>
        <v>SELECT||pt=C:57||val=0</v>
      </c>
      <c r="K71" s="14" t="str">
        <f>IF(BVRTEMP!C59&gt;0,"X","")</f>
        <v>X</v>
      </c>
      <c r="L71" s="10" t="s">
        <v>131</v>
      </c>
      <c r="M71" s="10"/>
      <c r="N71" s="32" t="str">
        <f>BVRTEMP!C59</f>
        <v>SELECT||pt=C:59||val=0</v>
      </c>
      <c r="O71" s="14" t="str">
        <f>IF(BVRTEMP!C71&gt;0,"X","")</f>
        <v>X</v>
      </c>
      <c r="P71" s="10" t="s">
        <v>132</v>
      </c>
      <c r="Q71" s="10"/>
      <c r="R71" s="32" t="str">
        <f>BVRTEMP!C61</f>
        <v>SELECT||pt=C:61||val=0</v>
      </c>
      <c r="S71" s="10"/>
      <c r="T71" s="10"/>
      <c r="U71" s="14"/>
      <c r="V71" s="10" t="s">
        <v>33</v>
      </c>
      <c r="W71" s="49"/>
    </row>
    <row r="72" spans="1:23" ht="3" customHeight="1" x14ac:dyDescent="0.2">
      <c r="A72" s="10"/>
      <c r="B72" s="42"/>
      <c r="C72" s="17"/>
      <c r="D72" s="17"/>
      <c r="E72" s="10"/>
      <c r="F72" s="10"/>
      <c r="G72" s="10"/>
      <c r="H72" s="10"/>
      <c r="I72" s="10"/>
      <c r="J72" s="32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45"/>
    </row>
    <row r="73" spans="1:23" x14ac:dyDescent="0.2">
      <c r="A73" s="7"/>
      <c r="B73" s="50"/>
      <c r="C73" s="175" t="s">
        <v>133</v>
      </c>
      <c r="D73" s="175"/>
      <c r="E73" s="175"/>
      <c r="F73" s="175"/>
      <c r="G73" s="175"/>
      <c r="H73" s="175"/>
      <c r="I73" s="175"/>
      <c r="J73" s="175"/>
      <c r="K73" s="175"/>
      <c r="L73" s="169" t="s">
        <v>134</v>
      </c>
      <c r="M73" s="170"/>
      <c r="N73" s="170"/>
      <c r="O73" s="170"/>
      <c r="P73" s="170"/>
      <c r="Q73" s="170"/>
      <c r="R73" s="171"/>
      <c r="S73" s="169" t="s">
        <v>135</v>
      </c>
      <c r="T73" s="170"/>
      <c r="U73" s="170"/>
      <c r="V73" s="170"/>
      <c r="W73" s="171"/>
    </row>
    <row r="74" spans="1:23" x14ac:dyDescent="0.2">
      <c r="A74" s="10"/>
      <c r="B74" s="42"/>
      <c r="C74" s="24" t="s">
        <v>136</v>
      </c>
      <c r="D74" s="24"/>
      <c r="E74" s="17"/>
      <c r="F74" s="17"/>
      <c r="G74" s="146"/>
      <c r="H74" s="146"/>
      <c r="I74" s="146"/>
      <c r="J74" s="146"/>
      <c r="K74" s="10"/>
      <c r="L74" s="167" t="str">
        <f>BVRTEMP!D64</f>
        <v>INPUT||pt=D:64||val=</v>
      </c>
      <c r="M74" s="167"/>
      <c r="N74" s="167"/>
      <c r="O74" s="167"/>
      <c r="P74" s="167"/>
      <c r="Q74" s="167"/>
      <c r="R74" s="167"/>
      <c r="S74" s="167" t="str">
        <f>BVRTEMP!F64</f>
        <v>INPUT||pt=F:64||val=</v>
      </c>
      <c r="T74" s="167"/>
      <c r="U74" s="167"/>
      <c r="V74" s="167"/>
      <c r="W74" s="167"/>
    </row>
    <row r="75" spans="1:23" x14ac:dyDescent="0.2">
      <c r="A75" s="10"/>
      <c r="B75" s="42"/>
      <c r="C75" s="24" t="s">
        <v>137</v>
      </c>
      <c r="D75" s="24"/>
      <c r="E75" s="17"/>
      <c r="F75" s="17"/>
      <c r="G75" s="164"/>
      <c r="H75" s="164"/>
      <c r="I75" s="164"/>
      <c r="J75" s="164"/>
      <c r="K75" s="54"/>
      <c r="L75" s="167" t="str">
        <f>BVRTEMP!D65</f>
        <v>INPUT||pt=D:65||val=</v>
      </c>
      <c r="M75" s="167"/>
      <c r="N75" s="167"/>
      <c r="O75" s="167"/>
      <c r="P75" s="167"/>
      <c r="Q75" s="167"/>
      <c r="R75" s="167"/>
      <c r="S75" s="167" t="str">
        <f>BVRTEMP!F65</f>
        <v>INPUT||pt=F:65||val=</v>
      </c>
      <c r="T75" s="167"/>
      <c r="U75" s="167"/>
      <c r="V75" s="167"/>
      <c r="W75" s="167"/>
    </row>
    <row r="76" spans="1:23" x14ac:dyDescent="0.2">
      <c r="A76" s="10"/>
      <c r="B76" s="42"/>
      <c r="C76" s="24" t="s">
        <v>138</v>
      </c>
      <c r="D76" s="24"/>
      <c r="E76" s="24"/>
      <c r="F76" s="17"/>
      <c r="G76" s="148"/>
      <c r="H76" s="148"/>
      <c r="I76" s="148"/>
      <c r="J76" s="148"/>
      <c r="K76" s="46"/>
      <c r="L76" s="167" t="str">
        <f>BVRTEMP!D66</f>
        <v>INPUT||pt=D:66||val=</v>
      </c>
      <c r="M76" s="167"/>
      <c r="N76" s="167"/>
      <c r="O76" s="167"/>
      <c r="P76" s="167"/>
      <c r="Q76" s="167"/>
      <c r="R76" s="167"/>
      <c r="S76" s="167" t="str">
        <f>BVRTEMP!F66</f>
        <v>INPUT||pt=F:66||val=</v>
      </c>
      <c r="T76" s="167"/>
      <c r="U76" s="167"/>
      <c r="V76" s="167"/>
      <c r="W76" s="167"/>
    </row>
    <row r="77" spans="1:23" ht="18" customHeight="1" x14ac:dyDescent="0.2">
      <c r="A77" s="17"/>
      <c r="B77" s="42"/>
      <c r="C77" s="24" t="s">
        <v>139</v>
      </c>
      <c r="D77" s="24"/>
      <c r="E77" s="17"/>
      <c r="F77" s="17"/>
      <c r="G77" s="148"/>
      <c r="H77" s="148"/>
      <c r="I77" s="148"/>
      <c r="J77" s="148"/>
      <c r="K77" s="17"/>
      <c r="L77" s="173" t="str">
        <f>BVRTEMP!D67</f>
        <v>INPUT||pt=D:67||val=</v>
      </c>
      <c r="M77" s="174"/>
      <c r="N77" s="174"/>
      <c r="O77" s="174"/>
      <c r="P77" s="174"/>
      <c r="Q77" s="174"/>
      <c r="R77" s="174"/>
      <c r="S77" s="152"/>
      <c r="T77" s="148"/>
      <c r="U77" s="148"/>
      <c r="V77" s="148"/>
      <c r="W77" s="149"/>
    </row>
    <row r="78" spans="1:23" ht="6" customHeight="1" x14ac:dyDescent="0.2">
      <c r="A78" s="10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45"/>
    </row>
    <row r="79" spans="1:23" x14ac:dyDescent="0.2">
      <c r="A79" s="10"/>
      <c r="B79" s="9"/>
      <c r="C79" s="20" t="s">
        <v>140</v>
      </c>
      <c r="D79" s="20"/>
      <c r="E79" s="20"/>
      <c r="F79" s="10"/>
      <c r="G79" s="10"/>
      <c r="H79" s="10"/>
      <c r="I79" s="13" t="str">
        <f>IF(BVRTEMP!C69="SALES W/R","X","")</f>
        <v/>
      </c>
      <c r="J79" s="10" t="s">
        <v>141</v>
      </c>
      <c r="K79" s="13" t="str">
        <f>IF(BVRTEMP!C69="JOB ORDER","X","")</f>
        <v/>
      </c>
      <c r="L79" s="10" t="s">
        <v>142</v>
      </c>
      <c r="M79" s="10"/>
      <c r="N79" s="10"/>
      <c r="O79" s="13" t="str">
        <f>IF(BVRTEMP!C69="SERVICES FEES","X","")</f>
        <v/>
      </c>
      <c r="P79" s="33" t="s">
        <v>143</v>
      </c>
      <c r="Q79" s="10"/>
      <c r="R79" s="10"/>
      <c r="S79" s="13" t="str">
        <f>IF(BVRTEMP!C69="OTHERS","X","")</f>
        <v/>
      </c>
      <c r="T79" s="10" t="s">
        <v>33</v>
      </c>
      <c r="U79" s="10"/>
      <c r="V79" s="146" t="str">
        <f>IF(S79="X",BVRTEMP!C70,"")</f>
        <v/>
      </c>
      <c r="W79" s="147"/>
    </row>
    <row r="80" spans="1:23" ht="3" customHeight="1" x14ac:dyDescent="0.2">
      <c r="A80" s="10"/>
      <c r="B80" s="42"/>
      <c r="C80" s="24"/>
      <c r="D80" s="24"/>
      <c r="E80" s="24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46"/>
    </row>
    <row r="81" spans="1:23" ht="3" customHeight="1" x14ac:dyDescent="0.2">
      <c r="A81" s="10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45"/>
    </row>
    <row r="82" spans="1:23" x14ac:dyDescent="0.2">
      <c r="A82" s="10"/>
      <c r="B82" s="9"/>
      <c r="C82" s="20" t="s">
        <v>144</v>
      </c>
      <c r="D82" s="20"/>
      <c r="E82" s="20"/>
      <c r="F82" s="20"/>
      <c r="G82" s="10"/>
      <c r="H82" s="10"/>
      <c r="I82" s="10"/>
      <c r="J82" s="10" t="s">
        <v>145</v>
      </c>
      <c r="K82" s="10"/>
      <c r="L82" s="10"/>
      <c r="M82" s="35"/>
      <c r="N82" s="10" t="s">
        <v>146</v>
      </c>
      <c r="O82" s="35"/>
      <c r="P82" s="10" t="s">
        <v>147</v>
      </c>
      <c r="Q82" s="10"/>
      <c r="R82" s="10" t="s">
        <v>148</v>
      </c>
      <c r="S82" s="10"/>
      <c r="T82" s="10"/>
      <c r="U82" s="10"/>
      <c r="V82" s="10"/>
      <c r="W82" s="45"/>
    </row>
    <row r="83" spans="1:23" ht="3.95" customHeight="1" x14ac:dyDescent="0.2">
      <c r="A83" s="10"/>
      <c r="B83" s="42"/>
      <c r="C83" s="24"/>
      <c r="D83" s="24"/>
      <c r="E83" s="24"/>
      <c r="F83" s="24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46"/>
    </row>
    <row r="84" spans="1:23" ht="3.95" customHeight="1" x14ac:dyDescent="0.2">
      <c r="A84" s="10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45"/>
    </row>
    <row r="85" spans="1:23" ht="15" customHeight="1" x14ac:dyDescent="0.2">
      <c r="A85" s="10"/>
      <c r="B85" s="9"/>
      <c r="C85" s="20" t="s">
        <v>149</v>
      </c>
      <c r="D85" s="20"/>
      <c r="E85" s="20"/>
      <c r="F85" s="10"/>
      <c r="G85" s="10"/>
      <c r="H85" s="10"/>
      <c r="I85" s="13" t="str">
        <f>IF(BVRTEMP!C71="FINANCIAL STATEMENT","X","")</f>
        <v/>
      </c>
      <c r="J85" s="10" t="s">
        <v>150</v>
      </c>
      <c r="K85" s="10"/>
      <c r="L85" s="10"/>
      <c r="M85" s="13" t="str">
        <f>IF(BVRTEMP!C71="INTERVIEW","X","")</f>
        <v/>
      </c>
      <c r="N85" s="10" t="s">
        <v>151</v>
      </c>
      <c r="O85" s="13" t="str">
        <f>IF(BVRTEMP!C71="ESTIMATE","X","")</f>
        <v/>
      </c>
      <c r="P85" s="10" t="s">
        <v>152</v>
      </c>
      <c r="Q85" s="10"/>
      <c r="R85" s="10"/>
      <c r="S85" s="10"/>
      <c r="T85" s="10"/>
      <c r="U85" s="10"/>
      <c r="V85" s="10"/>
      <c r="W85" s="45"/>
    </row>
    <row r="86" spans="1:23" ht="3" customHeight="1" x14ac:dyDescent="0.2">
      <c r="A86" s="10"/>
      <c r="B86" s="42"/>
      <c r="C86" s="24"/>
      <c r="D86" s="24"/>
      <c r="E86" s="24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46"/>
    </row>
    <row r="87" spans="1:23" ht="3.95" customHeight="1" x14ac:dyDescent="0.2">
      <c r="A87" s="10"/>
      <c r="B87" s="9"/>
      <c r="C87" s="20"/>
      <c r="D87" s="20"/>
      <c r="E87" s="20"/>
      <c r="F87" s="10"/>
      <c r="G87" s="33"/>
      <c r="H87" s="33"/>
      <c r="I87" s="33"/>
      <c r="J87" s="33"/>
      <c r="K87" s="33"/>
      <c r="L87" s="33"/>
      <c r="M87" s="33"/>
      <c r="N87" s="45"/>
      <c r="O87" s="10"/>
      <c r="P87" s="10"/>
      <c r="Q87" s="10"/>
      <c r="R87" s="10"/>
      <c r="S87" s="10"/>
      <c r="T87" s="10"/>
      <c r="U87" s="10"/>
      <c r="V87" s="10"/>
      <c r="W87" s="45"/>
    </row>
    <row r="88" spans="1:23" ht="14.25" customHeight="1" x14ac:dyDescent="0.2">
      <c r="A88" s="10"/>
      <c r="B88" s="42"/>
      <c r="C88" s="148" t="s">
        <v>153</v>
      </c>
      <c r="D88" s="148"/>
      <c r="E88" s="148"/>
      <c r="F88" s="17"/>
      <c r="G88" s="148" t="str">
        <f>BVRTEMP!C72</f>
        <v>INPUT||pt=C:72||val=</v>
      </c>
      <c r="H88" s="148"/>
      <c r="I88" s="148"/>
      <c r="J88" s="148"/>
      <c r="K88" s="148"/>
      <c r="L88" s="148"/>
      <c r="M88" s="148"/>
      <c r="N88" s="45"/>
      <c r="O88" s="10" t="s">
        <v>154</v>
      </c>
      <c r="P88" s="10"/>
      <c r="Q88" s="10"/>
      <c r="R88" s="146"/>
      <c r="S88" s="146"/>
      <c r="T88" s="146"/>
      <c r="U88" s="146"/>
      <c r="V88" s="146"/>
      <c r="W88" s="147"/>
    </row>
    <row r="89" spans="1:23" ht="14.25" customHeight="1" x14ac:dyDescent="0.2">
      <c r="A89" s="10"/>
      <c r="B89" s="42"/>
      <c r="C89" s="166" t="s">
        <v>155</v>
      </c>
      <c r="D89" s="166"/>
      <c r="E89" s="17"/>
      <c r="F89" s="17"/>
      <c r="G89" s="148"/>
      <c r="H89" s="148"/>
      <c r="I89" s="148"/>
      <c r="J89" s="148"/>
      <c r="K89" s="148"/>
      <c r="L89" s="148"/>
      <c r="M89" s="148"/>
      <c r="N89" s="165"/>
      <c r="O89" s="54" t="s">
        <v>156</v>
      </c>
      <c r="P89" s="54"/>
      <c r="Q89" s="54"/>
      <c r="R89" s="164"/>
      <c r="S89" s="164"/>
      <c r="T89" s="164"/>
      <c r="U89" s="164"/>
      <c r="V89" s="164"/>
      <c r="W89" s="165"/>
    </row>
    <row r="90" spans="1:23" ht="14.25" customHeight="1" x14ac:dyDescent="0.2">
      <c r="A90" s="10"/>
      <c r="B90" s="42"/>
      <c r="C90" s="24" t="s">
        <v>157</v>
      </c>
      <c r="D90" s="24"/>
      <c r="E90" s="17"/>
      <c r="F90" s="17"/>
      <c r="G90" s="148" t="str">
        <f>BVRTEMP!C74</f>
        <v>INPUT||pt=C:74||val=</v>
      </c>
      <c r="H90" s="148"/>
      <c r="I90" s="148"/>
      <c r="J90" s="148"/>
      <c r="K90" s="148"/>
      <c r="L90" s="148"/>
      <c r="M90" s="148"/>
      <c r="N90" s="149"/>
      <c r="O90" s="54" t="s">
        <v>158</v>
      </c>
      <c r="P90" s="54"/>
      <c r="Q90" s="54"/>
      <c r="R90" s="54"/>
      <c r="S90" s="164" t="str">
        <f>BVRTEMP!C73</f>
        <v>INPUT||pt=C:73||val=</v>
      </c>
      <c r="T90" s="164"/>
      <c r="U90" s="164"/>
      <c r="V90" s="164"/>
      <c r="W90" s="165"/>
    </row>
    <row r="91" spans="1:23" ht="14.25" customHeight="1" x14ac:dyDescent="0.2">
      <c r="A91" s="17"/>
      <c r="B91" s="42"/>
      <c r="C91" s="24" t="s">
        <v>106</v>
      </c>
      <c r="D91" s="24"/>
      <c r="E91" s="17"/>
      <c r="F91" s="17"/>
      <c r="G91" s="148"/>
      <c r="H91" s="148"/>
      <c r="I91" s="148"/>
      <c r="J91" s="148"/>
      <c r="K91" s="148"/>
      <c r="L91" s="148"/>
      <c r="M91" s="148"/>
      <c r="N91" s="149"/>
      <c r="O91" s="17" t="s">
        <v>159</v>
      </c>
      <c r="P91" s="17"/>
      <c r="Q91" s="17"/>
      <c r="R91" s="17"/>
      <c r="S91" s="148"/>
      <c r="T91" s="148"/>
      <c r="U91" s="148"/>
      <c r="V91" s="148"/>
      <c r="W91" s="149"/>
    </row>
    <row r="92" spans="1:23" x14ac:dyDescent="0.2">
      <c r="A92" s="51" t="s">
        <v>160</v>
      </c>
      <c r="B92" s="28"/>
      <c r="C92" s="28"/>
      <c r="D92" s="10"/>
      <c r="E92" s="10"/>
      <c r="F92" s="12" t="s">
        <v>161</v>
      </c>
      <c r="G92" s="12"/>
      <c r="H92" s="12"/>
      <c r="I92" s="12"/>
      <c r="J92" s="12"/>
      <c r="K92" s="12"/>
      <c r="L92" s="168" t="s">
        <v>162</v>
      </c>
      <c r="M92" s="168"/>
      <c r="N92" s="168"/>
      <c r="O92" s="168"/>
      <c r="P92" s="168"/>
      <c r="Q92" s="28"/>
      <c r="R92" s="21"/>
      <c r="S92" s="21"/>
      <c r="T92" s="21" t="s">
        <v>163</v>
      </c>
      <c r="U92" s="21"/>
      <c r="V92" s="21"/>
      <c r="W92" s="55"/>
    </row>
    <row r="93" spans="1:23" x14ac:dyDescent="0.2">
      <c r="A93" s="51" t="s">
        <v>164</v>
      </c>
      <c r="B93" s="28"/>
      <c r="C93" s="28"/>
      <c r="D93" s="12"/>
      <c r="E93" s="12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153" t="str">
        <f>BVRTEMP!A89</f>
        <v>INPUT||pt=A:89||val=</v>
      </c>
      <c r="S93" s="153"/>
      <c r="T93" s="153"/>
      <c r="U93" s="153"/>
      <c r="V93" s="153"/>
      <c r="W93" s="154"/>
    </row>
    <row r="94" spans="1:23" x14ac:dyDescent="0.2">
      <c r="A94" s="51" t="s">
        <v>119</v>
      </c>
      <c r="B94" s="28"/>
      <c r="C94" s="13" t="str">
        <f>IF(OR(BVRTEMP!A77="BRISK BUSINESS",BVRTEMP!A78="BRISK BUSINESS",BVRTEMP!A79="BRISK BUSINESS",BVRTEMP!A80="BRISK BUSINESS",BVRTEMP!A81="BRISK BUSINESS"),"X","")</f>
        <v/>
      </c>
      <c r="D94" s="52" t="s">
        <v>165</v>
      </c>
      <c r="E94" s="52"/>
      <c r="F94" s="10"/>
      <c r="G94" s="10"/>
      <c r="H94" s="10"/>
      <c r="I94" s="10"/>
      <c r="J94" s="10"/>
      <c r="K94" s="13" t="str">
        <f>IF(OR(BVRTEMP!A83="NO BUSINESS ACTIVITY",BVRTEMP!A84="NO BUSINESS ACTIVITY",BVRTEMP!A85="NO BUSINESS ACTIVITY",BVRTEMP!A86="NO BUSINESS ACTIVITY",BVRTEMP!A87="NO BUSINESS ACTIVITY"),"X","")</f>
        <v/>
      </c>
      <c r="L94" s="52" t="s">
        <v>166</v>
      </c>
      <c r="M94" s="52"/>
      <c r="N94" s="52"/>
      <c r="O94" s="10"/>
      <c r="P94" s="10"/>
      <c r="Q94" s="10"/>
      <c r="R94" s="153"/>
      <c r="S94" s="153"/>
      <c r="T94" s="153"/>
      <c r="U94" s="153"/>
      <c r="V94" s="153"/>
      <c r="W94" s="154"/>
    </row>
    <row r="95" spans="1:23" x14ac:dyDescent="0.2">
      <c r="A95" s="51" t="s">
        <v>115</v>
      </c>
      <c r="B95" s="28"/>
      <c r="C95" s="14" t="str">
        <f>IF(OR(BVRTEMP!A77="HIGH INVENTORY LEVEL",BVRTEMP!A78="HIGH INVENTORY LEVEL",BVRTEMP!A79="HIGH INVENTORY LEVEL",BVRTEMP!A80="HIGH INVENTORY LEVEL",BVRTEMP!A81="HIGH INVENTORY LEVEL"),"X","")</f>
        <v/>
      </c>
      <c r="D95" s="10" t="s">
        <v>167</v>
      </c>
      <c r="E95" s="10"/>
      <c r="F95" s="10"/>
      <c r="G95" s="10"/>
      <c r="H95" s="10"/>
      <c r="I95" s="10"/>
      <c r="J95" s="10"/>
      <c r="K95" s="14" t="str">
        <f>IF(OR(BVRTEMP!A83="LOW / HIGH INVENTORY",BVRTEMP!A84="LOW / HIGH INVENTORY",BVRTEMP!A85="LOW / HIGH INVENTORY",BVRTEMP!A86="LOW / HIGH INVENTORY",BVRTEMP!A87="LOW / HIGH INVENTORY"),"X","")</f>
        <v/>
      </c>
      <c r="L95" s="10" t="s">
        <v>168</v>
      </c>
      <c r="M95" s="10"/>
      <c r="N95" s="10"/>
      <c r="O95" s="10"/>
      <c r="P95" s="10"/>
      <c r="Q95" s="10"/>
      <c r="R95" s="153"/>
      <c r="S95" s="153"/>
      <c r="T95" s="153"/>
      <c r="U95" s="153"/>
      <c r="V95" s="153"/>
      <c r="W95" s="154"/>
    </row>
    <row r="96" spans="1:23" x14ac:dyDescent="0.2">
      <c r="A96" s="51" t="s">
        <v>169</v>
      </c>
      <c r="B96" s="28"/>
      <c r="C96" s="14" t="str">
        <f>IF(OR(BVRTEMP!A77="IDEAL LOCATION",BVRTEMP!A78="IDEAL LOCATION",BVRTEMP!A79="IDEAL LOCATION",BVRTEMP!A80="IDEAL LOCATION",BVRTEMP!A81="IDEAL LOCATION"),"X","")</f>
        <v/>
      </c>
      <c r="D96" s="10" t="s">
        <v>170</v>
      </c>
      <c r="E96" s="10"/>
      <c r="F96" s="10"/>
      <c r="G96" s="10"/>
      <c r="H96" s="10"/>
      <c r="I96" s="10"/>
      <c r="J96" s="10"/>
      <c r="K96" s="13" t="str">
        <f>IF(OR(BVRTEMP!A83="POOR LOCATION",BVRTEMP!A84="POOR LOCATION",BVRTEMP!A85="POOR LOCATION",BVRTEMP!A86="POOR LOCATION",BVRTEMP!A87="POOR LOCATION"),"X","")</f>
        <v/>
      </c>
      <c r="L96" s="10" t="s">
        <v>171</v>
      </c>
      <c r="M96" s="10"/>
      <c r="N96" s="10"/>
      <c r="O96" s="10"/>
      <c r="P96" s="10"/>
      <c r="Q96" s="10"/>
      <c r="R96" s="153"/>
      <c r="S96" s="153"/>
      <c r="T96" s="153"/>
      <c r="U96" s="153"/>
      <c r="V96" s="153"/>
      <c r="W96" s="154"/>
    </row>
    <row r="97" spans="1:23" x14ac:dyDescent="0.2">
      <c r="A97" s="51" t="s">
        <v>172</v>
      </c>
      <c r="B97" s="28"/>
      <c r="C97" s="14"/>
      <c r="D97" s="10" t="s">
        <v>173</v>
      </c>
      <c r="E97" s="10"/>
      <c r="F97" s="10"/>
      <c r="G97" s="10"/>
      <c r="H97" s="10"/>
      <c r="I97" s="10"/>
      <c r="J97" s="10"/>
      <c r="K97" s="13"/>
      <c r="L97" s="10" t="s">
        <v>174</v>
      </c>
      <c r="M97" s="10"/>
      <c r="N97" s="10"/>
      <c r="O97" s="10"/>
      <c r="P97" s="10"/>
      <c r="Q97" s="10"/>
      <c r="R97" s="153"/>
      <c r="S97" s="153"/>
      <c r="T97" s="153"/>
      <c r="U97" s="153"/>
      <c r="V97" s="153"/>
      <c r="W97" s="154"/>
    </row>
    <row r="98" spans="1:23" x14ac:dyDescent="0.2">
      <c r="A98" s="51" t="s">
        <v>89</v>
      </c>
      <c r="B98" s="28"/>
      <c r="C98" s="14" t="str">
        <f>IF(OR(BVRTEMP!A77="MARKETABLE PRODUCT LINES",BVRTEMP!A78="MARKETABLE PRODUCT LINES",BVRTEMP!A79="MARKETABLE PRODUCT LINES",BVRTEMP!A80="MARKETABLE PRODUCT LINES",BVRTEMP!A81="MARKETABLE PRODUCT LINES"),"X","")</f>
        <v/>
      </c>
      <c r="D98" s="10" t="s">
        <v>175</v>
      </c>
      <c r="E98" s="10"/>
      <c r="F98" s="10"/>
      <c r="G98" s="10"/>
      <c r="H98" s="10"/>
      <c r="I98" s="10"/>
      <c r="J98" s="10"/>
      <c r="K98" s="14" t="str">
        <f>IF(OR(BVRTEMP!A83="SLOW MOVING GOODS",BVRTEMP!A84="SLOW MOVING GOODS",BVRTEMP!A85="SLOW MOVING GOODS",BVRTEMP!A86="SLOW MOVING GOODS",BVRTEMP!A87="SLOW MOVING GOODS"),"X","")</f>
        <v/>
      </c>
      <c r="L98" s="10" t="s">
        <v>176</v>
      </c>
      <c r="M98" s="10"/>
      <c r="N98" s="10"/>
      <c r="O98" s="10"/>
      <c r="P98" s="10"/>
      <c r="Q98" s="10"/>
      <c r="R98" s="153"/>
      <c r="S98" s="153"/>
      <c r="T98" s="153"/>
      <c r="U98" s="153"/>
      <c r="V98" s="153"/>
      <c r="W98" s="154"/>
    </row>
    <row r="99" spans="1:23" x14ac:dyDescent="0.2">
      <c r="A99" s="51" t="s">
        <v>109</v>
      </c>
      <c r="B99" s="28"/>
      <c r="C99" s="14"/>
      <c r="D99" s="10" t="s">
        <v>177</v>
      </c>
      <c r="E99" s="10"/>
      <c r="F99" s="10"/>
      <c r="G99" s="10"/>
      <c r="H99" s="10"/>
      <c r="I99" s="10"/>
      <c r="J99" s="10"/>
      <c r="K99" s="14"/>
      <c r="L99" s="10" t="s">
        <v>178</v>
      </c>
      <c r="M99" s="10"/>
      <c r="N99" s="10"/>
      <c r="O99" s="10"/>
      <c r="P99" s="10"/>
      <c r="Q99" s="10"/>
      <c r="R99" s="153"/>
      <c r="S99" s="153"/>
      <c r="T99" s="153"/>
      <c r="U99" s="153"/>
      <c r="V99" s="153"/>
      <c r="W99" s="154"/>
    </row>
    <row r="100" spans="1:23" x14ac:dyDescent="0.2">
      <c r="A100" s="51" t="s">
        <v>34</v>
      </c>
      <c r="B100" s="28"/>
      <c r="C100" s="14" t="str">
        <f>IF(OR(BVRTEMP!A77="COMPETENT MANAGEMENT",BVRTEMP!A78="COMPETENT MANAGEMENT",BVRTEMP!A79="COMPETENT MANAGEMENT",BVRTEMP!A80="COMPETENT MANAGEMENT",BVRTEMP!A81="COMPETENT MANAGEMENT"),"X","")</f>
        <v/>
      </c>
      <c r="D100" s="10" t="s">
        <v>179</v>
      </c>
      <c r="E100" s="10"/>
      <c r="F100" s="10"/>
      <c r="G100" s="10"/>
      <c r="H100" s="10"/>
      <c r="I100" s="10"/>
      <c r="J100" s="10"/>
      <c r="K100" s="14" t="str">
        <f>IF(OR(BVRTEMP!A83="POOR MANAGEMENT",BVRTEMP!A84="POOR MANAGEMENT",BVRTEMP!A85="POOR MANAGEMENT",BVRTEMP!A86="POOR MANAGEMENT",BVRTEMP!A87="POOR MANAGEMENT"),"X","")</f>
        <v/>
      </c>
      <c r="L100" s="10" t="s">
        <v>180</v>
      </c>
      <c r="M100" s="10"/>
      <c r="N100" s="10"/>
      <c r="O100" s="10"/>
      <c r="P100" s="10"/>
      <c r="Q100" s="10"/>
      <c r="R100" s="153"/>
      <c r="S100" s="153"/>
      <c r="T100" s="153"/>
      <c r="U100" s="153"/>
      <c r="V100" s="153"/>
      <c r="W100" s="154"/>
    </row>
    <row r="101" spans="1:23" x14ac:dyDescent="0.2">
      <c r="A101" s="51" t="s">
        <v>160</v>
      </c>
      <c r="B101" s="28"/>
      <c r="C101" s="28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53"/>
      <c r="S101" s="153"/>
      <c r="T101" s="153"/>
      <c r="U101" s="153"/>
      <c r="V101" s="153"/>
      <c r="W101" s="154"/>
    </row>
    <row r="102" spans="1:23" x14ac:dyDescent="0.2">
      <c r="A102" s="51" t="s">
        <v>181</v>
      </c>
      <c r="B102" s="28"/>
      <c r="C102" s="28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53"/>
      <c r="S102" s="153"/>
      <c r="T102" s="153"/>
      <c r="U102" s="153"/>
      <c r="V102" s="153"/>
      <c r="W102" s="154"/>
    </row>
    <row r="103" spans="1:23" ht="6.75" customHeight="1" x14ac:dyDescent="0.2">
      <c r="A103" s="14" t="s">
        <v>133</v>
      </c>
      <c r="B103" s="31"/>
      <c r="C103" s="31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55"/>
      <c r="S103" s="155"/>
      <c r="T103" s="155"/>
      <c r="U103" s="155"/>
      <c r="V103" s="155"/>
      <c r="W103" s="156"/>
    </row>
    <row r="104" spans="1:23" x14ac:dyDescent="0.2">
      <c r="A104" s="169" t="s">
        <v>182</v>
      </c>
      <c r="B104" s="170"/>
      <c r="C104" s="170"/>
      <c r="D104" s="170"/>
      <c r="E104" s="170"/>
      <c r="F104" s="171"/>
      <c r="G104" s="170" t="s">
        <v>183</v>
      </c>
      <c r="H104" s="170"/>
      <c r="I104" s="170"/>
      <c r="J104" s="170"/>
      <c r="K104" s="170"/>
      <c r="L104" s="170"/>
      <c r="M104" s="170"/>
      <c r="N104" s="169" t="s">
        <v>184</v>
      </c>
      <c r="O104" s="170"/>
      <c r="P104" s="170"/>
      <c r="Q104" s="170"/>
      <c r="R104" s="170"/>
      <c r="S104" s="170"/>
      <c r="T104" s="171"/>
      <c r="U104" s="170" t="s">
        <v>185</v>
      </c>
      <c r="V104" s="170"/>
      <c r="W104" s="171"/>
    </row>
    <row r="105" spans="1:23" ht="24.95" customHeight="1" x14ac:dyDescent="0.2">
      <c r="A105" s="157" t="str">
        <f>CONCATENATE(BVRTEMP!C98,"-",BVRTEMP!C99,"-",BVRTEMP!C100)</f>
        <v>INPUT||pt=C:98||val=-INPUT||pt=C:99||val=-INPUT||pt=C:100||val=</v>
      </c>
      <c r="B105" s="157"/>
      <c r="C105" s="157"/>
      <c r="D105" s="157"/>
      <c r="E105" s="157"/>
      <c r="F105" s="157"/>
      <c r="G105" s="150"/>
      <c r="H105" s="144"/>
      <c r="I105" s="144"/>
      <c r="J105" s="144"/>
      <c r="K105" s="144"/>
      <c r="L105" s="144"/>
      <c r="M105" s="145"/>
      <c r="N105" s="150" t="s">
        <v>186</v>
      </c>
      <c r="O105" s="144"/>
      <c r="P105" s="144"/>
      <c r="Q105" s="144"/>
      <c r="R105" s="144"/>
      <c r="S105" s="144"/>
      <c r="T105" s="145"/>
      <c r="U105" s="143">
        <f ca="1">TODAY()</f>
        <v>43882</v>
      </c>
      <c r="V105" s="144"/>
      <c r="W105" s="145"/>
    </row>
    <row r="106" spans="1:23" ht="27" customHeight="1" x14ac:dyDescent="0.2">
      <c r="A106" s="157" t="str">
        <f>CONCATENATE(BVRTEMP!C101,"-",BVRTEMP!C102,"-",BVRTEMP!C103)</f>
        <v>INPUT||pt=C:101||val=-INPUT||pt=C:102||val=-INPUT||pt=C:103||val=</v>
      </c>
      <c r="B106" s="157"/>
      <c r="C106" s="157"/>
      <c r="D106" s="157"/>
      <c r="E106" s="157"/>
      <c r="F106" s="157"/>
      <c r="G106" s="151"/>
      <c r="H106" s="146"/>
      <c r="I106" s="146"/>
      <c r="J106" s="146"/>
      <c r="K106" s="146"/>
      <c r="L106" s="146"/>
      <c r="M106" s="147"/>
      <c r="N106" s="151"/>
      <c r="O106" s="146"/>
      <c r="P106" s="146"/>
      <c r="Q106" s="146"/>
      <c r="R106" s="146"/>
      <c r="S106" s="146"/>
      <c r="T106" s="147"/>
      <c r="U106" s="146"/>
      <c r="V106" s="146"/>
      <c r="W106" s="147"/>
    </row>
    <row r="107" spans="1:23" ht="24.95" customHeight="1" x14ac:dyDescent="0.2">
      <c r="A107" s="158" t="str">
        <f>CONCATENATE(BVRTEMP!C104,"-",BVRTEMP!C105,"-",BVRTEMP!C106)</f>
        <v>INPUT||pt=C:104||val=-INPUT||pt=C:105||val=-INPUT||pt=C:106||val=</v>
      </c>
      <c r="B107" s="159"/>
      <c r="C107" s="159"/>
      <c r="D107" s="159"/>
      <c r="E107" s="159"/>
      <c r="F107" s="160"/>
      <c r="G107" s="151"/>
      <c r="H107" s="146"/>
      <c r="I107" s="146"/>
      <c r="J107" s="146"/>
      <c r="K107" s="146"/>
      <c r="L107" s="146"/>
      <c r="M107" s="147"/>
      <c r="N107" s="151"/>
      <c r="O107" s="146"/>
      <c r="P107" s="146"/>
      <c r="Q107" s="146"/>
      <c r="R107" s="146"/>
      <c r="S107" s="146"/>
      <c r="T107" s="147"/>
      <c r="U107" s="146"/>
      <c r="V107" s="146"/>
      <c r="W107" s="147"/>
    </row>
    <row r="108" spans="1:23" ht="24" customHeight="1" x14ac:dyDescent="0.2">
      <c r="A108" s="158" t="str">
        <f>CONCATENATE(BVRTEMP!C107,"-",BVRTEMP!C108,"-",BVRTEMP!C109)</f>
        <v>INPUT||pt=C:107||val=-INPUT||pt=C:108||val=-INPUT||pt=C:109||val=</v>
      </c>
      <c r="B108" s="159"/>
      <c r="C108" s="159"/>
      <c r="D108" s="159"/>
      <c r="E108" s="159"/>
      <c r="F108" s="160"/>
      <c r="G108" s="151"/>
      <c r="H108" s="146"/>
      <c r="I108" s="146"/>
      <c r="J108" s="146"/>
      <c r="K108" s="146"/>
      <c r="L108" s="146"/>
      <c r="M108" s="147"/>
      <c r="N108" s="151"/>
      <c r="O108" s="146"/>
      <c r="P108" s="146"/>
      <c r="Q108" s="146"/>
      <c r="R108" s="146"/>
      <c r="S108" s="146"/>
      <c r="T108" s="147"/>
      <c r="U108" s="146"/>
      <c r="V108" s="146"/>
      <c r="W108" s="147"/>
    </row>
    <row r="109" spans="1:23" ht="24.95" customHeight="1" x14ac:dyDescent="0.2">
      <c r="A109" s="157" t="str">
        <f>CONCATENATE(BVRTEMP!C110,"-",BVRTEMP!C111,"-",BVRTEMP!C112)</f>
        <v>INPUT||pt=C:110||val=-INPUT||pt=C:111||val=-INPUT||pt=C:112||val=</v>
      </c>
      <c r="B109" s="157"/>
      <c r="C109" s="157"/>
      <c r="D109" s="157"/>
      <c r="E109" s="157"/>
      <c r="F109" s="157"/>
      <c r="G109" s="152"/>
      <c r="H109" s="148"/>
      <c r="I109" s="148"/>
      <c r="J109" s="148"/>
      <c r="K109" s="148"/>
      <c r="L109" s="148"/>
      <c r="M109" s="149"/>
      <c r="N109" s="152"/>
      <c r="O109" s="148"/>
      <c r="P109" s="148"/>
      <c r="Q109" s="148"/>
      <c r="R109" s="148"/>
      <c r="S109" s="148"/>
      <c r="T109" s="149"/>
      <c r="U109" s="148"/>
      <c r="V109" s="148"/>
      <c r="W109" s="149"/>
    </row>
    <row r="110" spans="1:23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</row>
    <row r="111" spans="1:23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 spans="1:23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 spans="1:23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</row>
    <row r="114" spans="1:23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</row>
    <row r="115" spans="1:23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</row>
    <row r="116" spans="1:23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</row>
    <row r="117" spans="1:23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</row>
    <row r="118" spans="1:23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</row>
    <row r="119" spans="1:23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</row>
    <row r="120" spans="1:23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</row>
    <row r="121" spans="1:23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</row>
    <row r="122" spans="1:23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</row>
    <row r="123" spans="1:23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</row>
    <row r="124" spans="1:23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</row>
    <row r="125" spans="1:23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 spans="1:23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</row>
    <row r="127" spans="1:23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</row>
    <row r="128" spans="1:23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</row>
    <row r="129" spans="1:23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</row>
    <row r="130" spans="1:23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</row>
  </sheetData>
  <sheetProtection selectLockedCells="1" selectUnlockedCells="1"/>
  <mergeCells count="82">
    <mergeCell ref="D7:H7"/>
    <mergeCell ref="L7:P7"/>
    <mergeCell ref="S7:W7"/>
    <mergeCell ref="O8:W8"/>
    <mergeCell ref="A9:K9"/>
    <mergeCell ref="O9:W9"/>
    <mergeCell ref="G40:W40"/>
    <mergeCell ref="S43:U43"/>
    <mergeCell ref="O47:V47"/>
    <mergeCell ref="A11:O11"/>
    <mergeCell ref="P11:W11"/>
    <mergeCell ref="A13:O13"/>
    <mergeCell ref="P13:W13"/>
    <mergeCell ref="A15:O15"/>
    <mergeCell ref="P15:W15"/>
    <mergeCell ref="F37:I37"/>
    <mergeCell ref="M37:Q37"/>
    <mergeCell ref="T37:V37"/>
    <mergeCell ref="H38:W38"/>
    <mergeCell ref="G39:W39"/>
    <mergeCell ref="A17:O17"/>
    <mergeCell ref="P17:W17"/>
    <mergeCell ref="J20:M20"/>
    <mergeCell ref="R20:V20"/>
    <mergeCell ref="Q26:V26"/>
    <mergeCell ref="C71:D71"/>
    <mergeCell ref="C73:K73"/>
    <mergeCell ref="L73:R73"/>
    <mergeCell ref="P51:U51"/>
    <mergeCell ref="L41:Q42"/>
    <mergeCell ref="S41:W42"/>
    <mergeCell ref="C67:D67"/>
    <mergeCell ref="I67:L67"/>
    <mergeCell ref="S67:V67"/>
    <mergeCell ref="C69:D69"/>
    <mergeCell ref="C70:D70"/>
    <mergeCell ref="D51:G51"/>
    <mergeCell ref="S73:W73"/>
    <mergeCell ref="G77:J77"/>
    <mergeCell ref="L77:R77"/>
    <mergeCell ref="S77:W77"/>
    <mergeCell ref="G74:J74"/>
    <mergeCell ref="L74:R74"/>
    <mergeCell ref="S74:W74"/>
    <mergeCell ref="G75:J75"/>
    <mergeCell ref="L75:R75"/>
    <mergeCell ref="S75:W75"/>
    <mergeCell ref="G56:W56"/>
    <mergeCell ref="C58:D58"/>
    <mergeCell ref="C61:D61"/>
    <mergeCell ref="I66:L66"/>
    <mergeCell ref="S66:V66"/>
    <mergeCell ref="L92:P92"/>
    <mergeCell ref="A104:F104"/>
    <mergeCell ref="G104:M104"/>
    <mergeCell ref="N104:T104"/>
    <mergeCell ref="U104:W104"/>
    <mergeCell ref="A33:A34"/>
    <mergeCell ref="F41:I42"/>
    <mergeCell ref="G90:N90"/>
    <mergeCell ref="S90:W90"/>
    <mergeCell ref="G91:N91"/>
    <mergeCell ref="S91:W91"/>
    <mergeCell ref="V79:W79"/>
    <mergeCell ref="C88:E88"/>
    <mergeCell ref="G88:M88"/>
    <mergeCell ref="R88:W88"/>
    <mergeCell ref="C89:D89"/>
    <mergeCell ref="G89:N89"/>
    <mergeCell ref="R89:W89"/>
    <mergeCell ref="G76:J76"/>
    <mergeCell ref="L76:R76"/>
    <mergeCell ref="S76:W76"/>
    <mergeCell ref="U105:W109"/>
    <mergeCell ref="G105:M109"/>
    <mergeCell ref="N105:T109"/>
    <mergeCell ref="R93:W103"/>
    <mergeCell ref="A105:F105"/>
    <mergeCell ref="A106:F106"/>
    <mergeCell ref="A107:F107"/>
    <mergeCell ref="A108:F108"/>
    <mergeCell ref="A109:F109"/>
  </mergeCells>
  <printOptions horizontalCentered="1"/>
  <pageMargins left="0.25" right="0.25" top="0.25" bottom="0.25" header="0.5" footer="0.5"/>
  <pageSetup paperSize="5"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1:V151"/>
  <sheetViews>
    <sheetView topLeftCell="A28" workbookViewId="0">
      <selection sqref="A1:V1048576"/>
    </sheetView>
  </sheetViews>
  <sheetFormatPr defaultRowHeight="12.75" x14ac:dyDescent="0.2"/>
  <cols>
    <col min="1" max="11" width="9.140625" style="1" customWidth="1"/>
    <col min="12" max="22" width="9.140625" style="1"/>
  </cols>
  <sheetData>
    <row r="51" spans="2:8" ht="38.25" x14ac:dyDescent="0.2">
      <c r="B51" s="1" t="s">
        <v>481</v>
      </c>
      <c r="C51" s="1" t="s">
        <v>491</v>
      </c>
      <c r="D51" s="1" t="s">
        <v>501</v>
      </c>
      <c r="E51" s="1" t="s">
        <v>511</v>
      </c>
      <c r="F51" s="1" t="s">
        <v>521</v>
      </c>
      <c r="G51" s="1" t="s">
        <v>531</v>
      </c>
      <c r="H51" s="1" t="s">
        <v>541</v>
      </c>
    </row>
    <row r="52" spans="2:8" ht="38.25" x14ac:dyDescent="0.2">
      <c r="B52" s="1" t="s">
        <v>482</v>
      </c>
      <c r="C52" s="1" t="s">
        <v>492</v>
      </c>
      <c r="D52" s="1" t="s">
        <v>502</v>
      </c>
      <c r="E52" s="1" t="s">
        <v>512</v>
      </c>
      <c r="F52" s="1" t="s">
        <v>522</v>
      </c>
      <c r="G52" s="1" t="s">
        <v>532</v>
      </c>
      <c r="H52" s="1" t="s">
        <v>542</v>
      </c>
    </row>
    <row r="53" spans="2:8" ht="38.25" x14ac:dyDescent="0.2">
      <c r="B53" s="1" t="s">
        <v>483</v>
      </c>
      <c r="C53" s="1" t="s">
        <v>493</v>
      </c>
      <c r="D53" s="1" t="s">
        <v>503</v>
      </c>
      <c r="E53" s="1" t="s">
        <v>513</v>
      </c>
      <c r="F53" s="1" t="s">
        <v>523</v>
      </c>
      <c r="G53" s="1" t="s">
        <v>533</v>
      </c>
      <c r="H53" s="1" t="s">
        <v>543</v>
      </c>
    </row>
    <row r="54" spans="2:8" ht="38.25" x14ac:dyDescent="0.2">
      <c r="B54" s="1" t="s">
        <v>484</v>
      </c>
      <c r="C54" s="1" t="s">
        <v>494</v>
      </c>
      <c r="D54" s="1" t="s">
        <v>504</v>
      </c>
      <c r="E54" s="1" t="s">
        <v>514</v>
      </c>
      <c r="F54" s="1" t="s">
        <v>524</v>
      </c>
      <c r="G54" s="1" t="s">
        <v>534</v>
      </c>
      <c r="H54" s="1" t="s">
        <v>544</v>
      </c>
    </row>
    <row r="55" spans="2:8" ht="38.25" x14ac:dyDescent="0.2">
      <c r="B55" s="1" t="s">
        <v>455</v>
      </c>
      <c r="C55" s="1" t="s">
        <v>495</v>
      </c>
      <c r="D55" s="1" t="s">
        <v>505</v>
      </c>
      <c r="E55" s="1" t="s">
        <v>515</v>
      </c>
      <c r="F55" s="1" t="s">
        <v>525</v>
      </c>
      <c r="G55" s="1" t="s">
        <v>535</v>
      </c>
      <c r="H55" s="1" t="s">
        <v>545</v>
      </c>
    </row>
    <row r="56" spans="2:8" ht="38.25" x14ac:dyDescent="0.2">
      <c r="B56" s="1" t="s">
        <v>485</v>
      </c>
      <c r="C56" s="1" t="s">
        <v>456</v>
      </c>
      <c r="D56" s="1" t="s">
        <v>506</v>
      </c>
      <c r="E56" s="1" t="s">
        <v>516</v>
      </c>
      <c r="F56" s="1" t="s">
        <v>526</v>
      </c>
      <c r="G56" s="1" t="s">
        <v>536</v>
      </c>
      <c r="H56" s="1" t="s">
        <v>546</v>
      </c>
    </row>
    <row r="57" spans="2:8" ht="38.25" x14ac:dyDescent="0.2">
      <c r="B57" s="1" t="s">
        <v>486</v>
      </c>
      <c r="C57" s="1" t="s">
        <v>496</v>
      </c>
      <c r="D57" s="1" t="s">
        <v>457</v>
      </c>
      <c r="E57" s="1" t="s">
        <v>517</v>
      </c>
      <c r="F57" s="1" t="s">
        <v>527</v>
      </c>
      <c r="G57" s="1" t="s">
        <v>537</v>
      </c>
      <c r="H57" s="1" t="s">
        <v>547</v>
      </c>
    </row>
    <row r="58" spans="2:8" ht="38.25" x14ac:dyDescent="0.2">
      <c r="B58" s="1" t="s">
        <v>487</v>
      </c>
      <c r="C58" s="1" t="s">
        <v>497</v>
      </c>
      <c r="D58" s="1" t="s">
        <v>507</v>
      </c>
      <c r="E58" s="1" t="s">
        <v>458</v>
      </c>
      <c r="F58" s="1" t="s">
        <v>528</v>
      </c>
      <c r="G58" s="1" t="s">
        <v>538</v>
      </c>
      <c r="H58" s="1" t="s">
        <v>548</v>
      </c>
    </row>
    <row r="59" spans="2:8" ht="38.25" x14ac:dyDescent="0.2">
      <c r="B59" s="1" t="s">
        <v>488</v>
      </c>
      <c r="C59" s="1" t="s">
        <v>498</v>
      </c>
      <c r="D59" s="1" t="s">
        <v>508</v>
      </c>
      <c r="E59" s="1" t="s">
        <v>518</v>
      </c>
      <c r="F59" s="1" t="s">
        <v>459</v>
      </c>
      <c r="G59" s="1" t="s">
        <v>539</v>
      </c>
      <c r="H59" s="1" t="s">
        <v>549</v>
      </c>
    </row>
    <row r="60" spans="2:8" ht="38.25" x14ac:dyDescent="0.2">
      <c r="B60" s="1" t="s">
        <v>489</v>
      </c>
      <c r="C60" s="1" t="s">
        <v>499</v>
      </c>
      <c r="D60" s="1" t="s">
        <v>509</v>
      </c>
      <c r="E60" s="1" t="s">
        <v>519</v>
      </c>
      <c r="F60" s="1" t="s">
        <v>529</v>
      </c>
      <c r="G60" s="1" t="s">
        <v>460</v>
      </c>
      <c r="H60" s="1" t="s">
        <v>550</v>
      </c>
    </row>
    <row r="61" spans="2:8" ht="38.25" x14ac:dyDescent="0.2">
      <c r="B61" s="1" t="s">
        <v>490</v>
      </c>
      <c r="C61" s="1" t="s">
        <v>500</v>
      </c>
      <c r="D61" s="1" t="s">
        <v>510</v>
      </c>
      <c r="E61" s="1" t="s">
        <v>520</v>
      </c>
      <c r="F61" s="1" t="s">
        <v>530</v>
      </c>
      <c r="G61" s="1" t="s">
        <v>540</v>
      </c>
      <c r="H61" s="1" t="s">
        <v>461</v>
      </c>
    </row>
    <row r="120" spans="2:13" ht="38.25" x14ac:dyDescent="0.2">
      <c r="J120" s="1" t="s">
        <v>430</v>
      </c>
      <c r="K120" s="1" t="s">
        <v>441</v>
      </c>
      <c r="L120" s="1" t="s">
        <v>452</v>
      </c>
      <c r="M120" s="1" t="s">
        <v>471</v>
      </c>
    </row>
    <row r="121" spans="2:13" ht="76.5" x14ac:dyDescent="0.2">
      <c r="B121" s="2" t="s">
        <v>341</v>
      </c>
      <c r="C121" s="2" t="s">
        <v>353</v>
      </c>
      <c r="D121" s="2" t="s">
        <v>384</v>
      </c>
      <c r="E121" s="1" t="s">
        <v>554</v>
      </c>
      <c r="F121" s="1" t="s">
        <v>558</v>
      </c>
      <c r="H121" s="1" t="s">
        <v>573</v>
      </c>
      <c r="J121" s="1" t="s">
        <v>431</v>
      </c>
      <c r="K121" s="1" t="s">
        <v>442</v>
      </c>
      <c r="L121" s="1" t="s">
        <v>453</v>
      </c>
      <c r="M121" s="1" t="s">
        <v>472</v>
      </c>
    </row>
    <row r="122" spans="2:13" ht="76.5" x14ac:dyDescent="0.2">
      <c r="B122" s="2" t="s">
        <v>342</v>
      </c>
      <c r="C122" s="2" t="s">
        <v>354</v>
      </c>
      <c r="D122" s="2" t="s">
        <v>385</v>
      </c>
      <c r="E122" s="1" t="s">
        <v>555</v>
      </c>
      <c r="F122" s="1" t="s">
        <v>559</v>
      </c>
      <c r="H122" s="1" t="s">
        <v>574</v>
      </c>
      <c r="J122" s="1" t="s">
        <v>432</v>
      </c>
      <c r="K122" s="1" t="s">
        <v>443</v>
      </c>
      <c r="L122" s="1" t="s">
        <v>462</v>
      </c>
      <c r="M122" s="1" t="s">
        <v>454</v>
      </c>
    </row>
    <row r="123" spans="2:13" ht="76.5" x14ac:dyDescent="0.2">
      <c r="B123" s="2" t="s">
        <v>343</v>
      </c>
      <c r="C123" s="2" t="s">
        <v>355</v>
      </c>
      <c r="D123" s="2" t="s">
        <v>386</v>
      </c>
      <c r="E123" s="1" t="s">
        <v>556</v>
      </c>
      <c r="F123" s="1" t="s">
        <v>560</v>
      </c>
      <c r="H123" s="1" t="s">
        <v>575</v>
      </c>
      <c r="J123" s="1" t="s">
        <v>433</v>
      </c>
      <c r="K123" s="1" t="s">
        <v>444</v>
      </c>
      <c r="L123" s="1" t="s">
        <v>463</v>
      </c>
      <c r="M123" s="1" t="s">
        <v>473</v>
      </c>
    </row>
    <row r="124" spans="2:13" ht="51" x14ac:dyDescent="0.2">
      <c r="B124" s="2" t="s">
        <v>344</v>
      </c>
      <c r="C124" s="2" t="s">
        <v>356</v>
      </c>
      <c r="D124" s="2" t="s">
        <v>387</v>
      </c>
      <c r="E124" s="1" t="s">
        <v>557</v>
      </c>
      <c r="F124" s="1" t="s">
        <v>561</v>
      </c>
      <c r="J124" s="1" t="s">
        <v>434</v>
      </c>
      <c r="K124" s="1" t="s">
        <v>445</v>
      </c>
      <c r="L124" s="1" t="s">
        <v>464</v>
      </c>
      <c r="M124" s="1" t="s">
        <v>474</v>
      </c>
    </row>
    <row r="125" spans="2:13" ht="45" x14ac:dyDescent="0.2">
      <c r="B125" s="2" t="s">
        <v>345</v>
      </c>
      <c r="C125" s="2" t="s">
        <v>357</v>
      </c>
      <c r="D125" s="2" t="s">
        <v>388</v>
      </c>
      <c r="J125" s="1" t="s">
        <v>435</v>
      </c>
      <c r="K125" s="1" t="s">
        <v>446</v>
      </c>
      <c r="L125" s="1" t="s">
        <v>465</v>
      </c>
      <c r="M125" s="1" t="s">
        <v>475</v>
      </c>
    </row>
    <row r="126" spans="2:13" ht="76.5" x14ac:dyDescent="0.2">
      <c r="B126" s="2" t="s">
        <v>346</v>
      </c>
      <c r="C126" s="2" t="s">
        <v>358</v>
      </c>
      <c r="D126" s="2" t="s">
        <v>389</v>
      </c>
      <c r="E126" s="1" t="s">
        <v>397</v>
      </c>
      <c r="F126" s="1" t="s">
        <v>403</v>
      </c>
      <c r="G126" s="1" t="s">
        <v>408</v>
      </c>
      <c r="J126" s="1" t="s">
        <v>436</v>
      </c>
      <c r="K126" s="1" t="s">
        <v>447</v>
      </c>
      <c r="L126" s="1" t="s">
        <v>466</v>
      </c>
      <c r="M126" s="1" t="s">
        <v>476</v>
      </c>
    </row>
    <row r="127" spans="2:13" ht="51" x14ac:dyDescent="0.2">
      <c r="B127" s="2" t="s">
        <v>347</v>
      </c>
      <c r="C127" s="2" t="s">
        <v>359</v>
      </c>
      <c r="E127" s="1" t="s">
        <v>398</v>
      </c>
      <c r="F127" s="1" t="s">
        <v>404</v>
      </c>
      <c r="G127" s="1" t="s">
        <v>409</v>
      </c>
      <c r="J127" s="1" t="s">
        <v>437</v>
      </c>
      <c r="K127" s="1" t="s">
        <v>448</v>
      </c>
      <c r="L127" s="1" t="s">
        <v>467</v>
      </c>
      <c r="M127" s="1" t="s">
        <v>477</v>
      </c>
    </row>
    <row r="128" spans="2:13" ht="51" x14ac:dyDescent="0.2">
      <c r="B128" s="2" t="s">
        <v>348</v>
      </c>
      <c r="C128" s="2" t="s">
        <v>360</v>
      </c>
      <c r="E128" s="1" t="s">
        <v>399</v>
      </c>
      <c r="F128" s="1" t="s">
        <v>405</v>
      </c>
      <c r="G128" s="1" t="s">
        <v>410</v>
      </c>
      <c r="J128" s="1" t="s">
        <v>438</v>
      </c>
      <c r="K128" s="1" t="s">
        <v>449</v>
      </c>
      <c r="L128" s="1" t="s">
        <v>468</v>
      </c>
      <c r="M128" s="1" t="s">
        <v>478</v>
      </c>
    </row>
    <row r="129" spans="1:13" ht="51" x14ac:dyDescent="0.2">
      <c r="B129" s="2" t="s">
        <v>349</v>
      </c>
      <c r="C129" s="2" t="s">
        <v>361</v>
      </c>
      <c r="E129" s="1" t="s">
        <v>400</v>
      </c>
      <c r="F129" s="1" t="s">
        <v>406</v>
      </c>
      <c r="J129" s="1" t="s">
        <v>439</v>
      </c>
      <c r="K129" s="1" t="s">
        <v>450</v>
      </c>
      <c r="L129" s="1" t="s">
        <v>469</v>
      </c>
      <c r="M129" s="1" t="s">
        <v>479</v>
      </c>
    </row>
    <row r="130" spans="1:13" ht="51" x14ac:dyDescent="0.2">
      <c r="B130" s="2" t="s">
        <v>350</v>
      </c>
      <c r="C130" s="2" t="s">
        <v>362</v>
      </c>
      <c r="E130" s="1" t="s">
        <v>401</v>
      </c>
      <c r="F130" s="1" t="s">
        <v>407</v>
      </c>
      <c r="J130" s="1" t="s">
        <v>440</v>
      </c>
      <c r="K130" s="1" t="s">
        <v>451</v>
      </c>
      <c r="L130" s="1" t="s">
        <v>470</v>
      </c>
      <c r="M130" s="1" t="s">
        <v>480</v>
      </c>
    </row>
    <row r="131" spans="1:13" ht="63.75" x14ac:dyDescent="0.2">
      <c r="B131" s="2" t="s">
        <v>351</v>
      </c>
      <c r="C131" s="2" t="s">
        <v>363</v>
      </c>
      <c r="E131" s="1" t="s">
        <v>402</v>
      </c>
      <c r="G131" s="1" t="s">
        <v>412</v>
      </c>
      <c r="H131" s="1" t="s">
        <v>419</v>
      </c>
    </row>
    <row r="132" spans="1:13" ht="51" x14ac:dyDescent="0.2">
      <c r="B132" s="2" t="s">
        <v>352</v>
      </c>
      <c r="C132" s="2" t="s">
        <v>364</v>
      </c>
      <c r="G132" s="1" t="s">
        <v>413</v>
      </c>
      <c r="H132" s="1" t="s">
        <v>420</v>
      </c>
    </row>
    <row r="133" spans="1:13" ht="51" x14ac:dyDescent="0.2">
      <c r="C133" s="2" t="s">
        <v>365</v>
      </c>
      <c r="E133" s="1" t="s">
        <v>423</v>
      </c>
      <c r="G133" s="1" t="s">
        <v>414</v>
      </c>
      <c r="H133" s="1" t="s">
        <v>421</v>
      </c>
    </row>
    <row r="134" spans="1:13" ht="76.5" x14ac:dyDescent="0.2">
      <c r="C134" s="2" t="s">
        <v>366</v>
      </c>
      <c r="E134" s="1" t="s">
        <v>424</v>
      </c>
      <c r="G134" s="1" t="s">
        <v>415</v>
      </c>
      <c r="H134" s="1" t="s">
        <v>422</v>
      </c>
      <c r="I134" s="1" t="s">
        <v>390</v>
      </c>
    </row>
    <row r="135" spans="1:13" ht="51" x14ac:dyDescent="0.2">
      <c r="C135" s="2" t="s">
        <v>367</v>
      </c>
      <c r="E135" s="1" t="s">
        <v>425</v>
      </c>
      <c r="I135" s="1" t="s">
        <v>391</v>
      </c>
    </row>
    <row r="136" spans="1:13" ht="51" x14ac:dyDescent="0.2">
      <c r="A136" s="1" t="s">
        <v>562</v>
      </c>
      <c r="B136" s="1" t="s">
        <v>395</v>
      </c>
      <c r="C136" s="2" t="s">
        <v>368</v>
      </c>
      <c r="G136" s="1" t="s">
        <v>416</v>
      </c>
      <c r="I136" s="1" t="s">
        <v>392</v>
      </c>
    </row>
    <row r="137" spans="1:13" ht="51" x14ac:dyDescent="0.2">
      <c r="A137" s="1" t="s">
        <v>563</v>
      </c>
      <c r="B137" s="1" t="s">
        <v>396</v>
      </c>
      <c r="C137" s="2" t="s">
        <v>369</v>
      </c>
      <c r="E137" s="1" t="s">
        <v>551</v>
      </c>
      <c r="G137" s="1" t="s">
        <v>417</v>
      </c>
      <c r="I137" s="1" t="s">
        <v>393</v>
      </c>
    </row>
    <row r="138" spans="1:13" ht="63.75" x14ac:dyDescent="0.2">
      <c r="A138" s="1" t="s">
        <v>564</v>
      </c>
      <c r="C138" s="2" t="s">
        <v>370</v>
      </c>
      <c r="E138" s="1" t="s">
        <v>552</v>
      </c>
      <c r="G138" s="1" t="s">
        <v>418</v>
      </c>
      <c r="I138" s="1" t="s">
        <v>394</v>
      </c>
    </row>
    <row r="139" spans="1:13" ht="51" x14ac:dyDescent="0.2">
      <c r="C139" s="2" t="s">
        <v>371</v>
      </c>
      <c r="E139" s="1" t="s">
        <v>553</v>
      </c>
    </row>
    <row r="140" spans="1:13" ht="51" x14ac:dyDescent="0.2">
      <c r="A140" s="1" t="s">
        <v>565</v>
      </c>
      <c r="C140" s="2" t="s">
        <v>372</v>
      </c>
    </row>
    <row r="141" spans="1:13" ht="76.5" x14ac:dyDescent="0.2">
      <c r="A141" s="1" t="s">
        <v>566</v>
      </c>
      <c r="C141" s="2" t="s">
        <v>373</v>
      </c>
      <c r="D141" s="1" t="s">
        <v>428</v>
      </c>
      <c r="E141" s="1" t="s">
        <v>426</v>
      </c>
      <c r="F141" s="1" t="s">
        <v>569</v>
      </c>
      <c r="H141" s="1" t="s">
        <v>601</v>
      </c>
      <c r="I141" s="1" t="s">
        <v>606</v>
      </c>
      <c r="J141" s="1" t="s">
        <v>611</v>
      </c>
      <c r="K141" s="1" t="s">
        <v>616</v>
      </c>
      <c r="L141" s="1" t="s">
        <v>621</v>
      </c>
    </row>
    <row r="142" spans="1:13" ht="76.5" x14ac:dyDescent="0.2">
      <c r="A142" s="1" t="s">
        <v>567</v>
      </c>
      <c r="C142" s="2" t="s">
        <v>374</v>
      </c>
      <c r="D142" s="1" t="s">
        <v>429</v>
      </c>
      <c r="E142" s="1" t="s">
        <v>427</v>
      </c>
      <c r="F142" s="1" t="s">
        <v>570</v>
      </c>
      <c r="H142" s="1" t="s">
        <v>602</v>
      </c>
      <c r="I142" s="1" t="s">
        <v>607</v>
      </c>
      <c r="J142" s="1" t="s">
        <v>612</v>
      </c>
      <c r="K142" s="1" t="s">
        <v>617</v>
      </c>
      <c r="L142" s="1" t="s">
        <v>622</v>
      </c>
    </row>
    <row r="143" spans="1:13" ht="63.75" x14ac:dyDescent="0.2">
      <c r="A143" s="1" t="s">
        <v>568</v>
      </c>
      <c r="C143" s="2" t="s">
        <v>375</v>
      </c>
      <c r="F143" s="1" t="s">
        <v>571</v>
      </c>
      <c r="H143" s="1" t="s">
        <v>603</v>
      </c>
      <c r="I143" s="1" t="s">
        <v>608</v>
      </c>
      <c r="J143" s="1" t="s">
        <v>613</v>
      </c>
      <c r="K143" s="1" t="s">
        <v>618</v>
      </c>
      <c r="L143" s="1" t="s">
        <v>623</v>
      </c>
    </row>
    <row r="144" spans="1:13" ht="63.75" x14ac:dyDescent="0.2">
      <c r="C144" s="2" t="s">
        <v>376</v>
      </c>
      <c r="F144" s="1" t="s">
        <v>572</v>
      </c>
      <c r="H144" s="1" t="s">
        <v>604</v>
      </c>
      <c r="I144" s="1" t="s">
        <v>609</v>
      </c>
      <c r="J144" s="1" t="s">
        <v>614</v>
      </c>
      <c r="K144" s="1" t="s">
        <v>619</v>
      </c>
      <c r="L144" s="1" t="s">
        <v>624</v>
      </c>
    </row>
    <row r="145" spans="3:12" ht="63.75" x14ac:dyDescent="0.2">
      <c r="C145" s="2" t="s">
        <v>377</v>
      </c>
      <c r="H145" s="1" t="s">
        <v>605</v>
      </c>
      <c r="I145" s="1" t="s">
        <v>610</v>
      </c>
      <c r="J145" s="1" t="s">
        <v>615</v>
      </c>
      <c r="K145" s="1" t="s">
        <v>620</v>
      </c>
      <c r="L145" s="1" t="s">
        <v>625</v>
      </c>
    </row>
    <row r="146" spans="3:12" ht="63.75" x14ac:dyDescent="0.2">
      <c r="C146" s="2" t="s">
        <v>378</v>
      </c>
      <c r="F146" s="1" t="s">
        <v>576</v>
      </c>
      <c r="G146" s="1" t="s">
        <v>581</v>
      </c>
      <c r="H146" s="1" t="s">
        <v>586</v>
      </c>
      <c r="I146" s="1" t="s">
        <v>591</v>
      </c>
      <c r="J146" s="1" t="s">
        <v>596</v>
      </c>
    </row>
    <row r="147" spans="3:12" ht="76.5" x14ac:dyDescent="0.2">
      <c r="C147" s="2" t="s">
        <v>379</v>
      </c>
      <c r="F147" s="1" t="s">
        <v>577</v>
      </c>
      <c r="G147" s="1" t="s">
        <v>582</v>
      </c>
      <c r="H147" s="1" t="s">
        <v>587</v>
      </c>
      <c r="I147" s="1" t="s">
        <v>592</v>
      </c>
      <c r="J147" s="1" t="s">
        <v>597</v>
      </c>
    </row>
    <row r="148" spans="3:12" ht="63.75" x14ac:dyDescent="0.2">
      <c r="C148" s="2" t="s">
        <v>380</v>
      </c>
      <c r="F148" s="1" t="s">
        <v>580</v>
      </c>
      <c r="G148" s="1" t="s">
        <v>583</v>
      </c>
      <c r="H148" s="1" t="s">
        <v>588</v>
      </c>
      <c r="I148" s="1" t="s">
        <v>593</v>
      </c>
      <c r="J148" s="1" t="s">
        <v>598</v>
      </c>
    </row>
    <row r="149" spans="3:12" ht="76.5" x14ac:dyDescent="0.2">
      <c r="C149" s="2" t="s">
        <v>381</v>
      </c>
      <c r="F149" s="1" t="s">
        <v>578</v>
      </c>
      <c r="G149" s="1" t="s">
        <v>584</v>
      </c>
      <c r="H149" s="1" t="s">
        <v>589</v>
      </c>
      <c r="I149" s="1" t="s">
        <v>594</v>
      </c>
      <c r="J149" s="1" t="s">
        <v>599</v>
      </c>
    </row>
    <row r="150" spans="3:12" ht="76.5" x14ac:dyDescent="0.2">
      <c r="C150" s="2" t="s">
        <v>382</v>
      </c>
      <c r="F150" s="1" t="s">
        <v>579</v>
      </c>
      <c r="G150" s="1" t="s">
        <v>585</v>
      </c>
      <c r="H150" s="1" t="s">
        <v>590</v>
      </c>
      <c r="I150" s="1" t="s">
        <v>595</v>
      </c>
      <c r="J150" s="1" t="s">
        <v>600</v>
      </c>
    </row>
    <row r="151" spans="3:12" ht="45" x14ac:dyDescent="0.2">
      <c r="C151" s="2" t="s">
        <v>383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rintOptions horizontalCentered="1"/>
  <pageMargins left="0.7" right="0.7" top="0.75" bottom="0.75" header="0.3" footer="0.3"/>
  <pageSetup paperSize="5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BVRTEMP</vt:lpstr>
      <vt:lpstr>BVR</vt:lpstr>
      <vt:lpstr>DROPDOWN LIST</vt:lpstr>
      <vt:lpstr>Pictures</vt:lpstr>
      <vt:lpstr>BVRTEMP!Print_Area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ctnunez</dc:creator>
  <cp:lastModifiedBy>Dodong Pogi</cp:lastModifiedBy>
  <cp:lastPrinted>2018-01-17T07:27:01Z</cp:lastPrinted>
  <dcterms:created xsi:type="dcterms:W3CDTF">2011-06-28T01:18:17Z</dcterms:created>
  <dcterms:modified xsi:type="dcterms:W3CDTF">2020-02-21T03:09:49Z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