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570" windowHeight="8130" tabRatio="529" activeTab="1"/>
  </bookViews>
  <sheets>
    <sheet name="BVR2" sheetId="8" r:id="rId1"/>
    <sheet name="BVR" sheetId="2" r:id="rId2"/>
    <sheet name="Sheet2" sheetId="5" r:id="rId3"/>
    <sheet name="DROPDOWN LIST" sheetId="9" state="hidden" r:id="rId4"/>
  </sheets>
  <definedNames>
    <definedName name="Excel_BuiltIn_Print_Area_2">"$#REF!.$A$1:$L$60"</definedName>
    <definedName name="_xlnm.Print_Area" localSheetId="1">BVR!$A$1:$N$97</definedName>
    <definedName name="_xlnm.Print_Area" localSheetId="0">'BVR2'!$A$1:$F$164</definedName>
    <definedName name="_xlnm.Print_Area" localSheetId="2">Sheet2!$A$1:$J$55</definedName>
  </definedNames>
  <calcPr calcId="144525"/>
</workbook>
</file>

<file path=xl/calcChain.xml><?xml version="1.0" encoding="utf-8"?>
<calcChain xmlns="http://schemas.openxmlformats.org/spreadsheetml/2006/main">
  <c r="I80" i="2" l="1"/>
  <c r="E80" i="2"/>
  <c r="B62" i="2"/>
  <c r="D95" i="2"/>
  <c r="K96" i="2"/>
  <c r="A83" i="2"/>
  <c r="C76" i="2"/>
  <c r="C72" i="2"/>
  <c r="C74" i="2"/>
  <c r="C70" i="2"/>
  <c r="I66" i="2"/>
  <c r="B66" i="2"/>
  <c r="B60" i="2"/>
  <c r="I64" i="2"/>
  <c r="B64" i="2"/>
  <c r="I62" i="2"/>
  <c r="I60" i="2"/>
  <c r="C32" i="2"/>
  <c r="K55" i="2"/>
  <c r="D55" i="2"/>
  <c r="L51" i="2"/>
  <c r="L50" i="2"/>
  <c r="L49" i="2"/>
  <c r="L48" i="2"/>
  <c r="H51" i="2"/>
  <c r="H50" i="2"/>
  <c r="H49" i="2"/>
  <c r="H48" i="2"/>
  <c r="F51" i="2"/>
  <c r="F50" i="2"/>
  <c r="F49" i="2"/>
  <c r="F48" i="2"/>
  <c r="A48" i="2"/>
  <c r="A51" i="2"/>
  <c r="A50" i="2"/>
  <c r="A49" i="2"/>
  <c r="B44" i="2"/>
  <c r="B42" i="2"/>
  <c r="G42" i="2" s="1"/>
  <c r="E36" i="2"/>
  <c r="J40" i="2"/>
  <c r="C40" i="2"/>
  <c r="J39" i="2"/>
  <c r="C39" i="2"/>
  <c r="J38" i="2"/>
  <c r="C38" i="2"/>
  <c r="G34" i="2"/>
  <c r="I36" i="2"/>
  <c r="I34" i="2"/>
  <c r="E34" i="2"/>
  <c r="I32" i="2"/>
  <c r="G32" i="2"/>
  <c r="E32" i="2"/>
  <c r="E22" i="2"/>
  <c r="I30" i="2"/>
  <c r="D30" i="2"/>
  <c r="D26" i="2"/>
  <c r="M24" i="2"/>
  <c r="H24" i="2"/>
  <c r="D24" i="2"/>
  <c r="L22" i="2"/>
  <c r="I22" i="2"/>
  <c r="G22" i="2"/>
  <c r="L20" i="2"/>
  <c r="I20" i="2"/>
  <c r="G20" i="2"/>
  <c r="E20" i="2"/>
  <c r="C14" i="2"/>
  <c r="C18" i="2"/>
  <c r="C16" i="2"/>
  <c r="L14" i="2"/>
  <c r="I14" i="2"/>
  <c r="G14" i="2"/>
  <c r="E14" i="2"/>
  <c r="K12" i="2"/>
  <c r="I12" i="2"/>
  <c r="G12" i="2"/>
  <c r="E12" i="2"/>
  <c r="C12" i="2"/>
  <c r="G8" i="2"/>
  <c r="E8" i="2"/>
  <c r="D6" i="2" s="1"/>
  <c r="L1" i="2"/>
  <c r="B50" i="8"/>
  <c r="F90" i="2" s="1"/>
  <c r="B14" i="8"/>
  <c r="A91" i="2" l="1"/>
  <c r="F92" i="2"/>
  <c r="F89" i="2"/>
  <c r="F91" i="2"/>
  <c r="A92" i="2"/>
  <c r="A93" i="2"/>
  <c r="A90" i="2"/>
  <c r="F93" i="2"/>
  <c r="A89" i="2"/>
  <c r="J92" i="2" l="1"/>
  <c r="J89" i="2"/>
  <c r="J93" i="2"/>
  <c r="J90" i="2" l="1"/>
  <c r="J91" i="2"/>
</calcChain>
</file>

<file path=xl/comments1.xml><?xml version="1.0" encoding="utf-8"?>
<comments xmlns="http://schemas.openxmlformats.org/spreadsheetml/2006/main">
  <authors>
    <author>comprehensive credit</author>
  </authors>
  <commentList>
    <comment ref="C61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</commentList>
</comments>
</file>

<file path=xl/sharedStrings.xml><?xml version="1.0" encoding="utf-8"?>
<sst xmlns="http://schemas.openxmlformats.org/spreadsheetml/2006/main" count="886" uniqueCount="820">
  <si>
    <t>Date Assigned</t>
  </si>
  <si>
    <t>NAME OF BORROWER:</t>
  </si>
  <si>
    <t>Subject</t>
  </si>
  <si>
    <t>Co-Maker</t>
  </si>
  <si>
    <t>Single</t>
  </si>
  <si>
    <t>Address</t>
  </si>
  <si>
    <t>Residential</t>
  </si>
  <si>
    <t>Agricultural</t>
  </si>
  <si>
    <t>Industrial</t>
  </si>
  <si>
    <t>Name of Landlord</t>
  </si>
  <si>
    <t>Vehicles Owned</t>
  </si>
  <si>
    <t>Condition</t>
  </si>
  <si>
    <t>COMPREHENSIVE CREDIT SERVICES, INC.</t>
  </si>
  <si>
    <t>BUSINESS VERIFICATION REPORT</t>
  </si>
  <si>
    <t xml:space="preserve">Person to Verify: </t>
  </si>
  <si>
    <t>I. BACKGROUND INFORMATION</t>
  </si>
  <si>
    <t>Ownership:</t>
  </si>
  <si>
    <t xml:space="preserve">Owner </t>
  </si>
  <si>
    <t>Partner</t>
  </si>
  <si>
    <t>Incorporator</t>
  </si>
  <si>
    <t>Not Owned</t>
  </si>
  <si>
    <t>Not Verified</t>
  </si>
  <si>
    <t>Position:</t>
  </si>
  <si>
    <t>Chairman</t>
  </si>
  <si>
    <t>Director</t>
  </si>
  <si>
    <t>President</t>
  </si>
  <si>
    <t>Vice President</t>
  </si>
  <si>
    <t xml:space="preserve">Name of Business: </t>
  </si>
  <si>
    <t>Business Address:</t>
  </si>
  <si>
    <t>Type of Organization:</t>
  </si>
  <si>
    <t>Partnership</t>
  </si>
  <si>
    <t>Family Business</t>
  </si>
  <si>
    <t>Corporation</t>
  </si>
  <si>
    <t xml:space="preserve">Business Type: </t>
  </si>
  <si>
    <t>Manufacturing</t>
  </si>
  <si>
    <t>Trading</t>
  </si>
  <si>
    <t>Services</t>
  </si>
  <si>
    <t>Others</t>
  </si>
  <si>
    <t xml:space="preserve">Years of Operation: </t>
  </si>
  <si>
    <t xml:space="preserve">No. of Employees: </t>
  </si>
  <si>
    <t>Seen Employees:</t>
  </si>
  <si>
    <t>Branch/Affiliate:</t>
  </si>
  <si>
    <t>II. BUSINESS FACILITIES</t>
  </si>
  <si>
    <t xml:space="preserve">Office/Floor Area: </t>
  </si>
  <si>
    <t xml:space="preserve">Lot Area: </t>
  </si>
  <si>
    <t xml:space="preserve">Location: </t>
  </si>
  <si>
    <t>Commercial</t>
  </si>
  <si>
    <t xml:space="preserve">Business Location: </t>
  </si>
  <si>
    <t>Owned By</t>
  </si>
  <si>
    <t>Used-Free</t>
  </si>
  <si>
    <t>Rented</t>
  </si>
  <si>
    <t>Leased</t>
  </si>
  <si>
    <t>Monthly Rental</t>
  </si>
  <si>
    <t>Documents Presented / Seen</t>
  </si>
  <si>
    <t>No Documents Presented / Seen</t>
  </si>
  <si>
    <t>Vehicles Used For Business</t>
  </si>
  <si>
    <t>Year Model</t>
  </si>
  <si>
    <t>Mortgaged To</t>
  </si>
  <si>
    <t>III. BUSINESS INCOME</t>
  </si>
  <si>
    <t xml:space="preserve">Average Monthly Sales: </t>
  </si>
  <si>
    <t xml:space="preserve">Average Net Income: </t>
  </si>
  <si>
    <t>IV. OBSERVATION</t>
  </si>
  <si>
    <t>Positive Indicators</t>
  </si>
  <si>
    <t>Negative Indicators</t>
  </si>
  <si>
    <t>Moderate Business</t>
  </si>
  <si>
    <t>No Business Activity</t>
  </si>
  <si>
    <t>High Inventory Level</t>
  </si>
  <si>
    <t>Low Inventory Level</t>
  </si>
  <si>
    <t>Good Location</t>
  </si>
  <si>
    <t>Poor Location</t>
  </si>
  <si>
    <t>Marketable Product Line</t>
  </si>
  <si>
    <t>Slow Moving Goods</t>
  </si>
  <si>
    <t>V. BUSINESS DETAILS</t>
  </si>
  <si>
    <t>Nature of Business:</t>
  </si>
  <si>
    <t>Customers:</t>
  </si>
  <si>
    <t>Suppliers:</t>
  </si>
  <si>
    <t>Major Banks:</t>
  </si>
  <si>
    <t>VI. OTHER REMARKS / RECOMMENDATION</t>
  </si>
  <si>
    <t>Business:</t>
  </si>
  <si>
    <t>Verified</t>
  </si>
  <si>
    <t>Remarks:</t>
  </si>
  <si>
    <t>Informants</t>
  </si>
  <si>
    <t>Relationship / Position</t>
  </si>
  <si>
    <t xml:space="preserve">Credit Investigator: </t>
  </si>
  <si>
    <t xml:space="preserve">Signature: </t>
  </si>
  <si>
    <t xml:space="preserve">CI Agency: </t>
  </si>
  <si>
    <t>Date:</t>
  </si>
  <si>
    <t>MARY JOY P. RAPADA</t>
  </si>
  <si>
    <t>LABEL||pt=A:1||val=BV REPORT</t>
  </si>
  <si>
    <t>LABEL||pt=A:2||val=BUSINESS DATA</t>
  </si>
  <si>
    <t>LABEL||pt=A:3||val=CHECKING ON:</t>
  </si>
  <si>
    <t>LABEL||pt=A:4||val=SUBJECT NAME</t>
  </si>
  <si>
    <t>LABEL||pt=A:5||val=LAST</t>
  </si>
  <si>
    <t>LABEL||pt=A:6||val=FIRST</t>
  </si>
  <si>
    <t>LABEL||pt=A:7||val=MIDDLE</t>
  </si>
  <si>
    <t>LABEL||pt=A:8||val=BUSINESS NAME</t>
  </si>
  <si>
    <t>LABEL||pt=A:9||val=BUSINESS ADDRESS</t>
  </si>
  <si>
    <t>LABEL||pt=A:10||val=REQUESTED BY</t>
  </si>
  <si>
    <t>LABEL||pt=A:11||val=REQUESTOR</t>
  </si>
  <si>
    <t>LABEL||pt=A:12||val=DATE REQUESTED</t>
  </si>
  <si>
    <t>LABEL||pt=A:13||val=BARANGAY INTERVIEW</t>
  </si>
  <si>
    <t>LABEL||pt=A:14||val=FIELD VISIT</t>
  </si>
  <si>
    <t>LABEL||pt=A:15||val=BUSINESS REGISTRATION</t>
  </si>
  <si>
    <t>LABEL||pt=A:16||val=YEARS OF OPERATION</t>
  </si>
  <si>
    <t>LABEL||pt=A:17||val=SUBJECT OWNERSHIP</t>
  </si>
  <si>
    <t>LABEL||pt=A:18||val=SUBJECT REPUTATION</t>
  </si>
  <si>
    <t>LABEL||pt=A:19||val=BUSINESS EXISTENCE</t>
  </si>
  <si>
    <t>LABEL||pt=A:20||val=INFORMANT NAME</t>
  </si>
  <si>
    <t>LABEL||pt=A:21||val=INFORMANT POSITION</t>
  </si>
  <si>
    <t>LABEL||pt=A:22||val=NEIGHBOR 1 INTERVIEW</t>
  </si>
  <si>
    <t>LABEL||pt=A:23||val=BUSINESS EXISTENCE</t>
  </si>
  <si>
    <t>LABEL||pt=A:24||val=YEARS OF OPERATION</t>
  </si>
  <si>
    <t>LABEL||pt=A:25||val=SUBJECT OWNERSHIP</t>
  </si>
  <si>
    <t>LABEL||pt=A:26||val=SUBJECT REPUTATION</t>
  </si>
  <si>
    <t>LABEL||pt=A:27||val=BUSINESS ACTIVITY</t>
  </si>
  <si>
    <t>LABEL||pt=A:28||val=INFORMANT NAME</t>
  </si>
  <si>
    <t>LABEL||pt=A:29||val=INFORMANT ADDRESS</t>
  </si>
  <si>
    <t>LABEL||pt=A:30||val=RELATIONSHIP WITH SUBJECT</t>
  </si>
  <si>
    <t>LABEL||pt=A:31||val=NEIGHBOR 2 INTERVIEW</t>
  </si>
  <si>
    <t>LABEL||pt=A:32||val=BUSINESS EXISTENCE</t>
  </si>
  <si>
    <t>LABEL||pt=A:33||val=YEARS OF OPERATION</t>
  </si>
  <si>
    <t>LABEL||pt=A:34||val=SUBJECT OWNERSHIP</t>
  </si>
  <si>
    <t>LABEL||pt=A:35||val=SUBJECT REPUTATION</t>
  </si>
  <si>
    <t>LABEL||pt=A:36||val=BUSINESS ACTIVITY</t>
  </si>
  <si>
    <t>LABEL||pt=A:37||val=INFORMANT NAME</t>
  </si>
  <si>
    <t>LABEL||pt=A:38||val=INFORMANT ADDRESS</t>
  </si>
  <si>
    <t>LABEL||pt=A:39||val=RELATIONSHIP WITH SUBJECT</t>
  </si>
  <si>
    <t>LABEL||pt=A:40||val=NEIGHBOR 3 INTERVIEW</t>
  </si>
  <si>
    <t>LABEL||pt=A:41||val=BUSINESS EXISTENCE</t>
  </si>
  <si>
    <t>LABEL||pt=A:42||val=YEARS OF OPERATION</t>
  </si>
  <si>
    <t>LABEL||pt=A:43||val=SUBJECT OWNERSHIP</t>
  </si>
  <si>
    <t>LABEL||pt=A:44||val=SUBJECT REPUTATION</t>
  </si>
  <si>
    <t>LABEL||pt=A:45||val=BUSINESS ACTIVITY</t>
  </si>
  <si>
    <t>LABEL||pt=A:46||val=INFORMANT NAME</t>
  </si>
  <si>
    <t>LABEL||pt=A:47||val=INFORMANT ADDRESS</t>
  </si>
  <si>
    <t>LABEL||pt=A:48||val=RELATIONSHIP WITH SUBJECT</t>
  </si>
  <si>
    <t>LABEL||pt=A:49||val=BUSINESS SITE INSPECTION AND INTERVIEW</t>
  </si>
  <si>
    <t>LABEL||pt=A:50||val=FIELD VISIT</t>
  </si>
  <si>
    <t>LABEL||pt=A:51||val=INFORMANT NAME</t>
  </si>
  <si>
    <t>LABEL||pt=A:52||val=INFORMANT POSITION</t>
  </si>
  <si>
    <t>LABEL||pt=A:53||val=SUBJECT OWNERSHIP</t>
  </si>
  <si>
    <t>LABEL||pt=A:54||val=SUBJECT POSITION</t>
  </si>
  <si>
    <t>LABEL||pt=A:55||val=BUSINESS EXISTENCE</t>
  </si>
  <si>
    <t>LABEL||pt=A:56||val=YEARS OF OPERATION</t>
  </si>
  <si>
    <t>LABEL||pt=A:57||val=ORGANIZATION TYPE</t>
  </si>
  <si>
    <t>LABEL||pt=A:58||val=BUSINESS TYPE</t>
  </si>
  <si>
    <t>LABEL||pt=A:59||val=BUSINESS CONTACT NUMBER</t>
  </si>
  <si>
    <t>LABEL||pt=A:60||val=MAJOR PRODUCTS / SERVICES</t>
  </si>
  <si>
    <t>LABEL||pt=A:61||val=DATE ORGANIZED</t>
  </si>
  <si>
    <t>LABEL||pt=A:62||val=NUMBER OF EMPLOYEES</t>
  </si>
  <si>
    <t>LABEL||pt=A:63||val=CLAIMED EMPLOYEES</t>
  </si>
  <si>
    <t>LABEL||pt=A:64||val=SEEN EMPLOYEES</t>
  </si>
  <si>
    <t>LABEL||pt=A:65||val=CUSTOMERS</t>
  </si>
  <si>
    <t>LABEL||pt=A:66||val=DOCUMENTS</t>
  </si>
  <si>
    <t>LABEL||pt=A:67||val=INVENTORY</t>
  </si>
  <si>
    <t>LABEL||pt=A:68||val=NUMBER OF CUSTOMERS SEEN</t>
  </si>
  <si>
    <t>LABEL||pt=A:70||val=AVERAGE MONTHLY NET INCOME</t>
  </si>
  <si>
    <t>LABEL||pt=A:69||val=AVERAGE MONTHLY GROSS INCOME</t>
  </si>
  <si>
    <t>LABEL||pt=A:71||val=MAIN SUPPLIERS</t>
  </si>
  <si>
    <t>LABEL||pt=A:72||val=NAME OF COMPANY</t>
  </si>
  <si>
    <t>LABEL||pt=A:73||val=CONTACT PERSON</t>
  </si>
  <si>
    <t>LABEL||pt=A:74||val=CONTACT NUMBER(S)</t>
  </si>
  <si>
    <t>LABEL||pt=A:75||val=NAME OF COMPANY</t>
  </si>
  <si>
    <t>LABEL||pt=A:76||val=CONTACT PERSON</t>
  </si>
  <si>
    <t>LABEL||pt=A:77||val=CONTACT NUMBER(S)</t>
  </si>
  <si>
    <t>LABEL||pt=A:78||val=NAME OF COMPANY</t>
  </si>
  <si>
    <t>LABEL||pt=A:79||val=CONTACT PERSON</t>
  </si>
  <si>
    <t>LABEL||pt=A:80||val=CONTACT NUMBER(S)</t>
  </si>
  <si>
    <t>LABEL||pt=A:81||val=MAIN CLIENTS</t>
  </si>
  <si>
    <t>LABEL||pt=A:82||val=NAME OF COMPANY</t>
  </si>
  <si>
    <t>LABEL||pt=A:83||val=CONTACT PERSON</t>
  </si>
  <si>
    <t>LABEL||pt=A:84||val=CONTACT NUMBER(S)</t>
  </si>
  <si>
    <t>LABEL||pt=A:85||val=NAME OF COMPANY</t>
  </si>
  <si>
    <t>LABEL||pt=A:86||val=CONTACT PERSON</t>
  </si>
  <si>
    <t>LABEL||pt=A:87||val=CONTACT NUMBER(S)</t>
  </si>
  <si>
    <t>LABEL||pt=A:88||val=NAME OF COMPANY</t>
  </si>
  <si>
    <t>LABEL||pt=A:89||val=CONTACT PERSON</t>
  </si>
  <si>
    <t>LABEL||pt=A:90||val=CONTACT NUMBER(S)</t>
  </si>
  <si>
    <t>LABEL||pt=A:91||val=MAJOR BANKS</t>
  </si>
  <si>
    <t>LABEL||pt=A:92||val=NAME OF COMPANY</t>
  </si>
  <si>
    <t>LABEL||pt=A:93||val=CONTACT PERSON</t>
  </si>
  <si>
    <t>LABEL||pt=A:94||val=CONTACT NUMBER(S)</t>
  </si>
  <si>
    <t>LABEL||pt=A:95||val=NAME OF COMPANY</t>
  </si>
  <si>
    <t>LABEL||pt=A:96||val=CONTACT PERSON</t>
  </si>
  <si>
    <t>LABEL||pt=A:97||val=CONTACT NUMBER(S)</t>
  </si>
  <si>
    <t>LABEL||pt=A:98||val=NAME OF COMPANY</t>
  </si>
  <si>
    <t>LABEL||pt=A:99||val=CONTACT PERSON</t>
  </si>
  <si>
    <t>LABEL||pt=A:100||val=CONTACT NUMBER(S)</t>
  </si>
  <si>
    <t>LABEL||pt=A:101||val=PRODUCT SAMPLE PRICE</t>
  </si>
  <si>
    <t>LABEL||pt=A:102||val=PRODUCT NAME</t>
  </si>
  <si>
    <t>LABEL||pt=A:103||val=QUANTITY</t>
  </si>
  <si>
    <t>LABEL||pt=A:104||val=PRODUCT NAME</t>
  </si>
  <si>
    <t>LABEL||pt=A:105||val=QUANTITY</t>
  </si>
  <si>
    <t>LABEL||pt=A:106||val=PRODUCT NAME</t>
  </si>
  <si>
    <t>LABEL||pt=A:107||val=QUANTITY</t>
  </si>
  <si>
    <t>LABEL||pt=A:108||val=PRODUCT NAME</t>
  </si>
  <si>
    <t>LABEL||pt=A:109||val=QUANTITY</t>
  </si>
  <si>
    <t>LABEL||pt=A:110||val=FACILITIES</t>
  </si>
  <si>
    <t>LABEL||pt=A:111||val=BRANCHES/AFFILIATES</t>
  </si>
  <si>
    <t>LABEL||pt=A:112||val=OFFICE/FLOOR AREA</t>
  </si>
  <si>
    <t>LABEL||pt=A:113||val=LOT AREA</t>
  </si>
  <si>
    <t>LABEL||pt=A:114||val=GENERAL CONDITION</t>
  </si>
  <si>
    <t>LABEL||pt=A:115||val=BUSINESS LOCATION OWNERSHIP</t>
  </si>
  <si>
    <t>LABEL||pt=A:116||val=MONTHLY RENTAL</t>
  </si>
  <si>
    <t>LABEL||pt=A:117||val=NAME OF LANDLORD</t>
  </si>
  <si>
    <t>LABEL||pt=A:118||val=LANDLORD ADDRESS</t>
  </si>
  <si>
    <t>LABEL||pt=A:119||val=PAYMENT STATUS</t>
  </si>
  <si>
    <t>LABEL||pt=A:120||val=HOUSE / BUILDING COLOR</t>
  </si>
  <si>
    <t>LABEL||pt=A:121||val=NUMBER OF FLOORS</t>
  </si>
  <si>
    <t>LABEL||pt=A:122||val=CORNER</t>
  </si>
  <si>
    <t>LABEL||pt=A:123||val=GENERAL LOCATION</t>
  </si>
  <si>
    <t>LABEL||pt=A:124||val=FIXED ASSETS</t>
  </si>
  <si>
    <t>LABEL||pt=A:125||val=LAND</t>
  </si>
  <si>
    <t>LABEL||pt=A:126||val=BUILDING</t>
  </si>
  <si>
    <t>LABEL||pt=A:127||val=FIXTURES</t>
  </si>
  <si>
    <t>LABEL||pt=A:128||val=TABLE</t>
  </si>
  <si>
    <t>LABEL||pt=A:129||val=AIRCON</t>
  </si>
  <si>
    <t>LABEL||pt=A:130||val=COMPUTERS</t>
  </si>
  <si>
    <t>LABEL||pt=A:131||val=OTHERS</t>
  </si>
  <si>
    <t>LABEL||pt=A:132||val=VEHICLES USED FOR BUSINESS</t>
  </si>
  <si>
    <t>LABEL||pt=A:133||val=TYPE</t>
  </si>
  <si>
    <t>LABEL||pt=A:134||val=PLATE/CONDUCTION #</t>
  </si>
  <si>
    <t>LABEL||pt=A:135||val=MORTGAGED TO</t>
  </si>
  <si>
    <t>LABEL||pt=A:136||val=VISIBILITY</t>
  </si>
  <si>
    <t>LABEL||pt=A:137||val=TYPE</t>
  </si>
  <si>
    <t>LABEL||pt=A:138||val=PLATE/CONDUCTION #</t>
  </si>
  <si>
    <t>LABEL||pt=A:139||val=MORTGAGED TO</t>
  </si>
  <si>
    <t>LABEL||pt=A:140||val=VISIBILITY</t>
  </si>
  <si>
    <t>LABEL||pt=A:141||val=TYPE</t>
  </si>
  <si>
    <t>LABEL||pt=A:142||val=PLATE/CONDUCTION #</t>
  </si>
  <si>
    <t>LABEL||pt=A:143||val=MORTGAGED TO</t>
  </si>
  <si>
    <t>LABEL||pt=A:144||val=VISIBILITY</t>
  </si>
  <si>
    <t>LABEL||pt=A:145||val=TYPE</t>
  </si>
  <si>
    <t>LABEL||pt=A:146||val=PLATE/CONDUCTION #</t>
  </si>
  <si>
    <t>LABEL||pt=A:147||val=MORTGAGED TO</t>
  </si>
  <si>
    <t>LABEL||pt=A:148||val=VISIBILITY</t>
  </si>
  <si>
    <t>LABEL||pt=A:149||val=OBSERVATION</t>
  </si>
  <si>
    <t>LABEL||pt=A:150||val=BUSINESS ACTIVITY</t>
  </si>
  <si>
    <t>LABEL||pt=A:151||val=LOCATION</t>
  </si>
  <si>
    <t>LABEL||pt=A:152||val=PRODUCT</t>
  </si>
  <si>
    <t>LABEL||pt=A:153||val=REMARKS</t>
  </si>
  <si>
    <t>LABEL||pt=A:157||val=CI INFORMATION</t>
  </si>
  <si>
    <t>LABEL||pt=A:158||val=CI NAME</t>
  </si>
  <si>
    <t>LABEL||pt=A:159||val=DATE OF VISIT</t>
  </si>
  <si>
    <t>LABEL||pt=D:159||val=TIME OF VISIT</t>
  </si>
  <si>
    <t>LABEL||pt=D:16||val=YEARS</t>
  </si>
  <si>
    <t>LABEL||pt=F:16||val=MONTHS</t>
  </si>
  <si>
    <t>LABEL||pt=D:21||val=BARANGAY NAME</t>
  </si>
  <si>
    <t>LABEL||pt=D:24||val=YEARS</t>
  </si>
  <si>
    <t>LABEL||pt=F:24||val=MONTHS</t>
  </si>
  <si>
    <t>LABEL||pt=F:33||val=MONTHS</t>
  </si>
  <si>
    <t>LABEL||pt=D:33||val=YEARS</t>
  </si>
  <si>
    <t>LABEL||pt=D:42||val=YEARS</t>
  </si>
  <si>
    <t>LABEL||pt=F:42||val=MONTHS</t>
  </si>
  <si>
    <t>LABEL||pt=E:50||val=VERIFIED BUSINESS</t>
  </si>
  <si>
    <t>LABEL||pt=F:56||val=MONTH(S)</t>
  </si>
  <si>
    <t>LABEL||pt=D:56||val=YEAR(S)</t>
  </si>
  <si>
    <t>LABEL||pt=D:63||val=REGULAR</t>
  </si>
  <si>
    <t>LABEL||pt=F:63||val=CONTRACTUAL</t>
  </si>
  <si>
    <t>LABEL||pt=C:65||val=COMPETITORS</t>
  </si>
  <si>
    <t>LABEL||pt=E:65||val=INVENTORY SEEN</t>
  </si>
  <si>
    <t>LABEL||pt=D:66||val=REGISTRATION NUMBER</t>
  </si>
  <si>
    <t>LABEL||pt=C:67||val=OPERATING HOURS</t>
  </si>
  <si>
    <t>LABEL||pt=E:68||val=SIGNAGE</t>
  </si>
  <si>
    <t>LABEL||pt=F:69||val=PHP</t>
  </si>
  <si>
    <t>LABEL||pt=F:70||val=PHP</t>
  </si>
  <si>
    <t>LABEL||pt=D:103||val=PRICE (PHP)</t>
  </si>
  <si>
    <t>LABEL||pt=F:103||val=PHP</t>
  </si>
  <si>
    <t>LABEL||pt=F:105||val=PHP</t>
  </si>
  <si>
    <t>LABEL||pt=D:105||val=PRICE (PHP)</t>
  </si>
  <si>
    <t>LABEL||pt=D:107||val=PRICE (PHP)</t>
  </si>
  <si>
    <t>LABEL||pt=F:107||val=PHP</t>
  </si>
  <si>
    <t>LABEL||pt=F:109||val=PHP</t>
  </si>
  <si>
    <t>LABEL||pt=D:109||val=PRICE (PHP)</t>
  </si>
  <si>
    <t>LABEL||pt=D:112||val=SQM</t>
  </si>
  <si>
    <t>LABEL||pt=C:113||val=SQM</t>
  </si>
  <si>
    <t>LABEL||pt=E:113||val=LOCATION</t>
  </si>
  <si>
    <t>LABEL||pt=F:119||val=MONTH(S)</t>
  </si>
  <si>
    <t>LABEL||pt=D:120||val=FENCE</t>
  </si>
  <si>
    <t>LABEL||pt=D:121||val=GATE</t>
  </si>
  <si>
    <t>LABEL||pt=D:122||val=LANDMARK</t>
  </si>
  <si>
    <t>LABEL||pt=D:123||val=BUSINESS LOCATED AT</t>
  </si>
  <si>
    <t>LABEL||pt=D:125||val=MACHINERIES</t>
  </si>
  <si>
    <t>LABEL||pt=D:126||val=TRANSPORTATION EQUIPMENTS</t>
  </si>
  <si>
    <t>LABEL||pt=D:128||val=CALCULATORS</t>
  </si>
  <si>
    <t>LABEL||pt=D:129||val=TYPEWRITERS</t>
  </si>
  <si>
    <t>LABEL||pt=D:130||val=FILING CABINETS</t>
  </si>
  <si>
    <t>LABEL||pt=D:133||val=MAKE YEAR/MODEL</t>
  </si>
  <si>
    <t>LABEL||pt=D:134||val=MONTHLY AMORT.</t>
  </si>
  <si>
    <t>LABEL||pt=D:136||val=OWNERSHIP</t>
  </si>
  <si>
    <t>LABEL||pt=D:137||val=MAKE YEAR/MODEL</t>
  </si>
  <si>
    <t>LABEL||pt=D:138||val=MONTHLY AMORT.</t>
  </si>
  <si>
    <t>LABEL||pt=D:140||val=OWNERSHIP</t>
  </si>
  <si>
    <t>LABEL||pt=D:141||val=MAKE YEAR/MODEL</t>
  </si>
  <si>
    <t>LABEL||pt=D:142||val=MONTHLY AMORT.</t>
  </si>
  <si>
    <t>LABEL||pt=D:144||val=OWNERSHIP</t>
  </si>
  <si>
    <t>LABEL||pt=D:145||val=MAKE YEAR/MODEL</t>
  </si>
  <si>
    <t>LABEL||pt=D:146||val=MONTHLY AMORT.</t>
  </si>
  <si>
    <t>LABEL||pt=D:148||val=OWNERSHIP</t>
  </si>
  <si>
    <t>LABEL||pt=D:150||val=INVENTORY</t>
  </si>
  <si>
    <t>LABEL||pt=D:151||val=MANAGEMENT</t>
  </si>
  <si>
    <t>LABEL||pt=D:152||val=CREDIT REPUTATION</t>
  </si>
  <si>
    <t>BLANK||pt=E:3||val=</t>
  </si>
  <si>
    <t>BLANK||pt=F:14||val=</t>
  </si>
  <si>
    <t>BLANK||pt=F:15||val=</t>
  </si>
  <si>
    <t>BLANK||pt=E:17||val=</t>
  </si>
  <si>
    <t>BLANK||pt=E:18||val=</t>
  </si>
  <si>
    <t>BLANK||pt=F:19||val=</t>
  </si>
  <si>
    <t>BLANK||pt=F:23||val=</t>
  </si>
  <si>
    <t>BLANK||pt=E:25||val=</t>
  </si>
  <si>
    <t>BLANK||pt=E:26||val=</t>
  </si>
  <si>
    <t>BLANK||pt=D:27||val=</t>
  </si>
  <si>
    <t>BLANK||pt=F:30||val=</t>
  </si>
  <si>
    <t>BLANK||pt=F:32||val=</t>
  </si>
  <si>
    <t>BLANK||pt=E:34||val=</t>
  </si>
  <si>
    <t>BLANK||pt=E:35||val=</t>
  </si>
  <si>
    <t>BLANK||pt=D:36||val=</t>
  </si>
  <si>
    <t>BLANK||pt=F:39||val=</t>
  </si>
  <si>
    <t>BLANK||pt=F:41||val=</t>
  </si>
  <si>
    <t>BLANK||pt=E:43||val=</t>
  </si>
  <si>
    <t>BLANK||pt=E:44||val=</t>
  </si>
  <si>
    <t>BLANK||pt=D:45||val=</t>
  </si>
  <si>
    <t>BLANK||pt=F:48||val=</t>
  </si>
  <si>
    <t>BLANK||pt=E:53||val=</t>
  </si>
  <si>
    <t>BLANK||pt=E:54||val=</t>
  </si>
  <si>
    <t>BLANK||pt=F:55||val=</t>
  </si>
  <si>
    <t>BLANK||pt=E:57||val=</t>
  </si>
  <si>
    <t>BLANK||pt=E:58||val=</t>
  </si>
  <si>
    <t>BLANK||pt=F:59||val=</t>
  </si>
  <si>
    <t>BLANK||pt=F:61||val=</t>
  </si>
  <si>
    <t>BLANK||pt=D:64||val=</t>
  </si>
  <si>
    <t>BLANK||pt=E:74||val=</t>
  </si>
  <si>
    <t>BLANK||pt=E:77||val=</t>
  </si>
  <si>
    <t>BLANK||pt=E:80||val=</t>
  </si>
  <si>
    <t>BLANK||pt=E:84||val=</t>
  </si>
  <si>
    <t>BLANK||pt=E:87||val=</t>
  </si>
  <si>
    <t>BLANK||pt=E:90||val=</t>
  </si>
  <si>
    <t>BLANK||pt=E:94||val=</t>
  </si>
  <si>
    <t>BLANK||pt=E:97||val=</t>
  </si>
  <si>
    <t>BLANK||pt=E:100||val=</t>
  </si>
  <si>
    <t>BLANK||pt=E:112||val=</t>
  </si>
  <si>
    <t>BLANK||pt=D:113||val=</t>
  </si>
  <si>
    <t>BLANK||pt=E:114||val=</t>
  </si>
  <si>
    <t>BLANK||pt=E:115||val=</t>
  </si>
  <si>
    <t>BLANK||pt=E:116||val=</t>
  </si>
  <si>
    <t>BLANK||pt=D:119||val=</t>
  </si>
  <si>
    <t>BLANK||pt=A:160||val=</t>
  </si>
  <si>
    <t>INPUT||pt=B:5||val=</t>
  </si>
  <si>
    <t>INPUT||pt=B:6||val=</t>
  </si>
  <si>
    <t>INPUT||pt=B:7||val=</t>
  </si>
  <si>
    <t>INPUT||pt=C:8||val=</t>
  </si>
  <si>
    <t>INPUT||pt=B:9||val=</t>
  </si>
  <si>
    <t>INPUT||pt=B:11||val=</t>
  </si>
  <si>
    <t>INPUT||pt=B:12||val=</t>
  </si>
  <si>
    <t>INPUT||pt=C:16||val=</t>
  </si>
  <si>
    <t>INPUT||pt=E:16||val=</t>
  </si>
  <si>
    <t>INPUT||pt=C:20||val=</t>
  </si>
  <si>
    <t>INPUT||pt=C:21||val=</t>
  </si>
  <si>
    <t>INPUT||pt=F:21||val=</t>
  </si>
  <si>
    <t>INPUT||pt=C:24||val=</t>
  </si>
  <si>
    <t>INPUT||pt=E:24||val=</t>
  </si>
  <si>
    <t>INPUT||pt=C:28||val=</t>
  </si>
  <si>
    <t>INPUT||pt=C:29||val=</t>
  </si>
  <si>
    <t>INPUT||pt=D:30||val=</t>
  </si>
  <si>
    <t>INPUT||pt=C:33||val=</t>
  </si>
  <si>
    <t>INPUT||pt=E:33||val=</t>
  </si>
  <si>
    <t>INPUT||pt=C:37||val=</t>
  </si>
  <si>
    <t>INPUT||pt=C:38||val=</t>
  </si>
  <si>
    <t>INPUT||pt=D:39||val=</t>
  </si>
  <si>
    <t>INPUT||pt=C:42||val=</t>
  </si>
  <si>
    <t>INPUT||pt=E:42||val=</t>
  </si>
  <si>
    <t>INPUT||pt=C:46||val=</t>
  </si>
  <si>
    <t>INPUT||pt=C:47||val=</t>
  </si>
  <si>
    <t>INPUT||pt=D:48||val=</t>
  </si>
  <si>
    <t>INPUT||pt=C:51||val=</t>
  </si>
  <si>
    <t>INPUT||pt=C:52||val=</t>
  </si>
  <si>
    <t>INPUT||pt=C:56||val=</t>
  </si>
  <si>
    <t>INPUT||pt=E:56||val=</t>
  </si>
  <si>
    <t>INPUT||pt=D:59||val=</t>
  </si>
  <si>
    <t>INPUT||pt=E:59||val=</t>
  </si>
  <si>
    <t>INPUT||pt=D:60||val=</t>
  </si>
  <si>
    <t>INPUT||pt=C:63||val=</t>
  </si>
  <si>
    <t>INPUT||pt=C:64||val=</t>
  </si>
  <si>
    <t>INPUT||pt=E:63||val=</t>
  </si>
  <si>
    <t>INPUT||pt=B:65||val=</t>
  </si>
  <si>
    <t>INPUT||pt=D:65||val=</t>
  </si>
  <si>
    <t>INPUT||pt=F:65||val=</t>
  </si>
  <si>
    <t>INPUT||pt=F:66||val=</t>
  </si>
  <si>
    <t>INPUT||pt=E:67||val=</t>
  </si>
  <si>
    <t>INPUT||pt=D:68||val=</t>
  </si>
  <si>
    <t>INPUT||pt=D:69||val=</t>
  </si>
  <si>
    <t>INPUT||pt=D:70||val=</t>
  </si>
  <si>
    <t>INPUT||pt=C:72||val=</t>
  </si>
  <si>
    <t>INPUT||pt=C:73||val=</t>
  </si>
  <si>
    <t>INPUT||pt=C:74||val=</t>
  </si>
  <si>
    <t>INPUT||pt=D:74||val=</t>
  </si>
  <si>
    <t>INPUT||pt=C:75||val=</t>
  </si>
  <si>
    <t>INPUT||pt=C:76||val=</t>
  </si>
  <si>
    <t>INPUT||pt=D:77||val=</t>
  </si>
  <si>
    <t>INPUT||pt=C:77||val=</t>
  </si>
  <si>
    <t>INPUT||pt=C:78||val=</t>
  </si>
  <si>
    <t>INPUT||pt=C:79||val=</t>
  </si>
  <si>
    <t>INPUT||pt=C:80||val=</t>
  </si>
  <si>
    <t>INPUT||pt=D:80||val=</t>
  </si>
  <si>
    <t>INPUT||pt=C:82||val=</t>
  </si>
  <si>
    <t>INPUT||pt=C:83||val=</t>
  </si>
  <si>
    <t>INPUT||pt=D:84||val=</t>
  </si>
  <si>
    <t>INPUT||pt=C:84||val=</t>
  </si>
  <si>
    <t>INPUT||pt=C:85||val=</t>
  </si>
  <si>
    <t>INPUT||pt=C:86||val=</t>
  </si>
  <si>
    <t>INPUT||pt=C:87||val=</t>
  </si>
  <si>
    <t>INPUT||pt=D:87||val=</t>
  </si>
  <si>
    <t>INPUT||pt=C:88||val=</t>
  </si>
  <si>
    <t>INPUT||pt=C:89||val=</t>
  </si>
  <si>
    <t>INPUT||pt=D:90||val=</t>
  </si>
  <si>
    <t>INPUT||pt=C:90||val=</t>
  </si>
  <si>
    <t>INPUT||pt=C:92||val=</t>
  </si>
  <si>
    <t>INPUT||pt=C:93||val=</t>
  </si>
  <si>
    <t>INPUT||pt=C:94||val=</t>
  </si>
  <si>
    <t>INPUT||pt=D:94||val=</t>
  </si>
  <si>
    <t>INPUT||pt=C:95||val=</t>
  </si>
  <si>
    <t>INPUT||pt=C:96||val=</t>
  </si>
  <si>
    <t>INPUT||pt=D:97||val=</t>
  </si>
  <si>
    <t>INPUT||pt=C:97||val=</t>
  </si>
  <si>
    <t>INPUT||pt=C:98||val=</t>
  </si>
  <si>
    <t>INPUT||pt=C:99||val=</t>
  </si>
  <si>
    <t>INPUT||pt=C:100||val=</t>
  </si>
  <si>
    <t>INPUT||pt=D:100||val=</t>
  </si>
  <si>
    <t>INPUT||pt=C:102||val=</t>
  </si>
  <si>
    <t>INPUT||pt=B:103||val=</t>
  </si>
  <si>
    <t>INPUT||pt=E:103||val=</t>
  </si>
  <si>
    <t>INPUT||pt=C:104||val=</t>
  </si>
  <si>
    <t>INPUT||pt=E:105||val=</t>
  </si>
  <si>
    <t>INPUT||pt=B:105||val=</t>
  </si>
  <si>
    <t>INPUT||pt=C:106||val=</t>
  </si>
  <si>
    <t>INPUT||pt=B:107||val=</t>
  </si>
  <si>
    <t>INPUT||pt=E:107||val=</t>
  </si>
  <si>
    <t>INPUT||pt=C:108||val=</t>
  </si>
  <si>
    <t>INPUT||pt=E:109||val=</t>
  </si>
  <si>
    <t>INPUT||pt=B:109||val=</t>
  </si>
  <si>
    <t>INPUT||pt=C:111||val=</t>
  </si>
  <si>
    <t>INPUT||pt=C:112||val=</t>
  </si>
  <si>
    <t>INPUT||pt=B:113||val=</t>
  </si>
  <si>
    <t>INPUT||pt=C:116||val=</t>
  </si>
  <si>
    <t>INPUT||pt=C:117||val=</t>
  </si>
  <si>
    <t>INPUT||pt=C:118||val=</t>
  </si>
  <si>
    <t>INPUT||pt=E:119||val=</t>
  </si>
  <si>
    <t>INPUT||pt=E:120||val=</t>
  </si>
  <si>
    <t>INPUT||pt=E:121||val=</t>
  </si>
  <si>
    <t>INPUT||pt=E:122||val=</t>
  </si>
  <si>
    <t>INPUT||pt=B:122||val=</t>
  </si>
  <si>
    <t>INPUT||pt=C:121||val=</t>
  </si>
  <si>
    <t>INPUT||pt=C:120||val=</t>
  </si>
  <si>
    <t>INPUT||pt=F:123||val=</t>
  </si>
  <si>
    <t>INPUT||pt=C:131||val=</t>
  </si>
  <si>
    <t>INPUT||pt=B:133||val=</t>
  </si>
  <si>
    <t>INPUT||pt=C:134||val=</t>
  </si>
  <si>
    <t>INPUT||pt=C:135||val=</t>
  </si>
  <si>
    <t>INPUT||pt=F:133||val=</t>
  </si>
  <si>
    <t>INPUT||pt=F:134||val=</t>
  </si>
  <si>
    <t>INPUT||pt=B:137||val=</t>
  </si>
  <si>
    <t>INPUT||pt=C:138||val=</t>
  </si>
  <si>
    <t>INPUT||pt=C:139||val=</t>
  </si>
  <si>
    <t>INPUT||pt=F:138||val=</t>
  </si>
  <si>
    <t>INPUT||pt=F:137||val=</t>
  </si>
  <si>
    <t>INPUT||pt=B:141||val=</t>
  </si>
  <si>
    <t>INPUT||pt=C:142||val=</t>
  </si>
  <si>
    <t>INPUT||pt=C:143||val=</t>
  </si>
  <si>
    <t>INPUT||pt=F:142||val=</t>
  </si>
  <si>
    <t>INPUT||pt=F:141||val=</t>
  </si>
  <si>
    <t>INPUT||pt=B:145||val=</t>
  </si>
  <si>
    <t>INPUT||pt=C:146||val=</t>
  </si>
  <si>
    <t>INPUT||pt=C:147||val=</t>
  </si>
  <si>
    <t>INPUT||pt=F:146||val=</t>
  </si>
  <si>
    <t>INPUT||pt=F:145||val=</t>
  </si>
  <si>
    <t>INPUT||pt=B:153||val=</t>
  </si>
  <si>
    <t>INPUT||pt=B:158||val=</t>
  </si>
  <si>
    <t>INPUT||pt=B:159||val=</t>
  </si>
  <si>
    <t>INPUT||pt=E:159||val=</t>
  </si>
  <si>
    <t>SELECT||pt=C:3||val=SUBJECT</t>
  </si>
  <si>
    <t>SELECT||pt=C:3||val=CO-MAKER</t>
  </si>
  <si>
    <t>SELECT||pt=E:12||val=Small Business Loan</t>
  </si>
  <si>
    <t>SELECT||pt=E:12||val=Personal Loan</t>
  </si>
  <si>
    <t>SELECT||pt=E:12||val=Auto Loan</t>
  </si>
  <si>
    <t>SELECT||pt=E:12||val=Real Estate Loan</t>
  </si>
  <si>
    <t>SELECT||pt=C:14||val=OPEN DURING VISIT</t>
  </si>
  <si>
    <t>SELECT||pt=C:14||val=CLOSED DURING VISIT</t>
  </si>
  <si>
    <t>SELECT||pt=D:15||val=Registered</t>
  </si>
  <si>
    <t>SELECT||pt=D:15||val=Not Registered</t>
  </si>
  <si>
    <t>SELECT||pt=C:17||val=Confirmed Owner</t>
  </si>
  <si>
    <t>SELECT||pt=C:17||val=Confirmed Not Owner</t>
  </si>
  <si>
    <t>SELECT||pt=C:17||val=Unknown</t>
  </si>
  <si>
    <t>SELECT||pt=C:18||val=Well-Known - Good</t>
  </si>
  <si>
    <t>SELECT||pt=C:18||val=Known - Good</t>
  </si>
  <si>
    <t>SELECT||pt=C:18||val=Unknown</t>
  </si>
  <si>
    <t>SELECT||pt=C:18||val=Well-Known - Bad</t>
  </si>
  <si>
    <t>SELECT||pt=C:18||val=Known - Bad</t>
  </si>
  <si>
    <t>SELECT||pt=C:19||val=Existing and Operational</t>
  </si>
  <si>
    <t>SELECT||pt=C:19||val=Existing but Not Operational</t>
  </si>
  <si>
    <t>SELECT||pt=C:19||val=Not Existing at the Address</t>
  </si>
  <si>
    <t>SELECT||pt=C:19||val=Unknown</t>
  </si>
  <si>
    <t>SELECT||pt=C:19||val=Moved Out</t>
  </si>
  <si>
    <t>SELECT||pt=C:23||val=Existing and Operational</t>
  </si>
  <si>
    <t>SELECT||pt=C:23||val=Existing but Not Operational</t>
  </si>
  <si>
    <t>SELECT||pt=C:23||val=Not Existing at the Address</t>
  </si>
  <si>
    <t>SELECT||pt=C:23||val=Moved Out</t>
  </si>
  <si>
    <t>SELECT||pt=C:23||val=Unknown</t>
  </si>
  <si>
    <t>SELECT||pt=C:25||val=Confirmed Owner</t>
  </si>
  <si>
    <t>SELECT||pt=C:25||val=Confirmed Not Owner</t>
  </si>
  <si>
    <t>SELECT||pt=C:25||val=Unknown</t>
  </si>
  <si>
    <t>SELECT||pt=C:26||val=Well-Known - Good</t>
  </si>
  <si>
    <t>SELECT||pt=C:26||val=Known - Good</t>
  </si>
  <si>
    <t>SELECT||pt=C:26||val=Unknown</t>
  </si>
  <si>
    <t>SELECT||pt=C:26||val=Well-Known - Bad</t>
  </si>
  <si>
    <t>SELECT||pt=C:26||val=Known - Bad</t>
  </si>
  <si>
    <t>SELECT||pt=C:27||val=Brisk</t>
  </si>
  <si>
    <t>SELECT||pt=C:27||val=Fair</t>
  </si>
  <si>
    <t>SELECT||pt=C:27||val=Slow</t>
  </si>
  <si>
    <t>SELECT||pt=C:32||val=Existing and Operational</t>
  </si>
  <si>
    <t>SELECT||pt=C:32||val=Existing but Not Operational</t>
  </si>
  <si>
    <t>SELECT||pt=C:32||val=Not Existing at the Address</t>
  </si>
  <si>
    <t>SELECT||pt=C:32||val=Moved Out</t>
  </si>
  <si>
    <t>SELECT||pt=C:32||val=Unknown</t>
  </si>
  <si>
    <t>SELECT||pt=C:34||val=Confirmed Owner</t>
  </si>
  <si>
    <t>SELECT||pt=C:34||val=Confirmed Not Owner</t>
  </si>
  <si>
    <t>SELECT||pt=C:34||val=Unknown</t>
  </si>
  <si>
    <t>SELECT||pt=C:35||val=Well-Known - Good</t>
  </si>
  <si>
    <t>SELECT||pt=C:35||val=Known - Good</t>
  </si>
  <si>
    <t>SELECT||pt=C:35||val=Unknown</t>
  </si>
  <si>
    <t>SELECT||pt=C:35||val=Well-Known - Bad</t>
  </si>
  <si>
    <t>SELECT||pt=C:35||val=Known - Bad</t>
  </si>
  <si>
    <t>SELECT||pt=C:36||val=Brisk</t>
  </si>
  <si>
    <t>SELECT||pt=C:36||val=Fair</t>
  </si>
  <si>
    <t>SELECT||pt=C:36||val=Slow</t>
  </si>
  <si>
    <t>SELECT||pt=C:41||val=Existing and Operational</t>
  </si>
  <si>
    <t>SELECT||pt=C:41||val=Existing but Not Operational</t>
  </si>
  <si>
    <t>SELECT||pt=C:41||val=Not Existing at the Address</t>
  </si>
  <si>
    <t>SELECT||pt=C:41||val=Moved Out</t>
  </si>
  <si>
    <t>SELECT||pt=C:41||val=Unknown</t>
  </si>
  <si>
    <t>SELECT||pt=C:43||val=Confirmed Owner</t>
  </si>
  <si>
    <t>SELECT||pt=C:43||val=Confirmed Not Owner</t>
  </si>
  <si>
    <t>SELECT||pt=C:43||val=Unknown</t>
  </si>
  <si>
    <t>SELECT||pt=C:44||val=Well-Known - Good</t>
  </si>
  <si>
    <t>SELECT||pt=C:44||val=Known - Good</t>
  </si>
  <si>
    <t>SELECT||pt=C:44||val=Unknown</t>
  </si>
  <si>
    <t>SELECT||pt=C:44||val=Well-Known - Bad</t>
  </si>
  <si>
    <t>SELECT||pt=C:44||val=Known - Bad</t>
  </si>
  <si>
    <t>SELECT||pt=C:45||val=Brisk</t>
  </si>
  <si>
    <t>SELECT||pt=C:45||val=Fair</t>
  </si>
  <si>
    <t>SELECT||pt=C:45||val=Slow</t>
  </si>
  <si>
    <t>SELECT||pt=C:50||val=SUBJECT WAS AROUND DURING VISIT</t>
  </si>
  <si>
    <t>SELECT||pt=C:50||val=SUBJECT WAS NOT AROUND DURING VISIT</t>
  </si>
  <si>
    <t>SELECT||pt=F:50||val=Yes</t>
  </si>
  <si>
    <t>SELECT||pt=F:50||val=No</t>
  </si>
  <si>
    <t>SELECT||pt=C:53||val=Owner</t>
  </si>
  <si>
    <t>SELECT||pt=C:53||val=Partner</t>
  </si>
  <si>
    <t>SELECT||pt=C:53||val=Incorporator</t>
  </si>
  <si>
    <t>SELECT||pt=C:53||val=Not Owned</t>
  </si>
  <si>
    <t>SELECT||pt=C:53||val=Not Verified</t>
  </si>
  <si>
    <t>SELECT||pt=C:54||val=Chairman</t>
  </si>
  <si>
    <t>SELECT||pt=C:54||val=Director</t>
  </si>
  <si>
    <t>SELECT||pt=C:54||val=President</t>
  </si>
  <si>
    <t>SELECT||pt=C:54||val=Vice President</t>
  </si>
  <si>
    <t>SELECT||pt=C:54||val=Not Verified</t>
  </si>
  <si>
    <t>SELECT||pt=C:55||val=Existing and Operational</t>
  </si>
  <si>
    <t>SELECT||pt=C:55||val=Existing but Not Operational</t>
  </si>
  <si>
    <t>SELECT||pt=C:55||val=Not Existing at the Address</t>
  </si>
  <si>
    <t>SELECT||pt=C:55||val=Moved Out</t>
  </si>
  <si>
    <t>SELECT||pt=C:55||val=Unknown</t>
  </si>
  <si>
    <t>SELECT||pt=C:57||val=Single</t>
  </si>
  <si>
    <t>SELECT||pt=C:57||val=Partnership</t>
  </si>
  <si>
    <t>SELECT||pt=C:57||val=Family Business</t>
  </si>
  <si>
    <t>SELECT||pt=C:57||val=Corporation</t>
  </si>
  <si>
    <t>SELECT||pt=C:58||val=Manufacturing</t>
  </si>
  <si>
    <t>SELECT||pt=C:58||val=Trading</t>
  </si>
  <si>
    <t>SELECT||pt=C:58||val=Services</t>
  </si>
  <si>
    <t>SELECT||pt=C:58||val=Others</t>
  </si>
  <si>
    <t>SELECT||pt=E:64||val=With Uniform</t>
  </si>
  <si>
    <t>SELECT||pt=E:64||val=Without Uniform</t>
  </si>
  <si>
    <t>SELECT||pt=F:64||val=With ID</t>
  </si>
  <si>
    <t>SELECT||pt=F:64||val=Without ID</t>
  </si>
  <si>
    <t>SELECT||pt=B:66||val=SEC</t>
  </si>
  <si>
    <t>SELECT||pt=B:66||val=DTI</t>
  </si>
  <si>
    <t>SELECT||pt=B:66||val=LTO</t>
  </si>
  <si>
    <t>SELECT||pt=B:66||val=BARANGAY PERMIT</t>
  </si>
  <si>
    <t>SELECT||pt=B:66||val=MAYORS PERMIT</t>
  </si>
  <si>
    <t>SELECT||pt=B:66||val=NO DOCUMENTS PRESENTED</t>
  </si>
  <si>
    <t>SELECT||pt=B:67||val=Seen</t>
  </si>
  <si>
    <t>SELECT||pt=B:67||val=Not Seen</t>
  </si>
  <si>
    <t>SELECT||pt=F:68||val=With</t>
  </si>
  <si>
    <t>SELECT||pt=F:68||val=Without</t>
  </si>
  <si>
    <t>SELECT||pt=F:113||val=Residential</t>
  </si>
  <si>
    <t>SELECT||pt=F:113||val=Commercial</t>
  </si>
  <si>
    <t>SELECT||pt=F:113||val=Industrial</t>
  </si>
  <si>
    <t>SELECT||pt=F:113||val=Agricultural</t>
  </si>
  <si>
    <t>SELECT||pt=C:114||val=Good</t>
  </si>
  <si>
    <t>SELECT||pt=C:114||val=Fair</t>
  </si>
  <si>
    <t>SELECT||pt=C:114||val=Poor</t>
  </si>
  <si>
    <t>SELECT||pt=D:115||val=Owned</t>
  </si>
  <si>
    <t>SELECT||pt=D:115||val=Rented</t>
  </si>
  <si>
    <t>SELECT||pt=D:115||val=Leased</t>
  </si>
  <si>
    <t>SELECT||pt=D:115||val=Used Free</t>
  </si>
  <si>
    <t>SELECT||pt=C:119||val=Prompt</t>
  </si>
  <si>
    <t>SELECT||pt=C:119||val=Delayed</t>
  </si>
  <si>
    <t>SELECT||pt=C:123||val=Main Street</t>
  </si>
  <si>
    <t>SELECT||pt=C:123||val=Side Street</t>
  </si>
  <si>
    <t>SELECT||pt=C:123||val=Alley</t>
  </si>
  <si>
    <t>SELECT||pt=B:125||val=Yes</t>
  </si>
  <si>
    <t>SELECT||pt=B:125||val=No</t>
  </si>
  <si>
    <t>SELECT||pt=B:126||val=Yes</t>
  </si>
  <si>
    <t>SELECT||pt=B:126||val=No</t>
  </si>
  <si>
    <t>SELECT||pt=F:125||val=Yes</t>
  </si>
  <si>
    <t>SELECT||pt=F:125||val=No</t>
  </si>
  <si>
    <t>SELECT||pt=F:126||val=Yes</t>
  </si>
  <si>
    <t>SELECT||pt=F:126||val=No</t>
  </si>
  <si>
    <t>SELECT||pt=B:128||val=Yes</t>
  </si>
  <si>
    <t>SELECT||pt=B:128||val=No</t>
  </si>
  <si>
    <t>SELECT||pt=B:129||val=Yes</t>
  </si>
  <si>
    <t>SELECT||pt=B:129||val=No</t>
  </si>
  <si>
    <t>SELECT||pt=B:130||val=Yes</t>
  </si>
  <si>
    <t>SELECT||pt=B:130||val=No</t>
  </si>
  <si>
    <t>SELECT||pt=F:128||val=Yes</t>
  </si>
  <si>
    <t>SELECT||pt=F:128||val=No</t>
  </si>
  <si>
    <t>SELECT||pt=F:129||val=Yes</t>
  </si>
  <si>
    <t>SELECT||pt=F:129||val=No</t>
  </si>
  <si>
    <t>SELECT||pt=F:130||val=Yes</t>
  </si>
  <si>
    <t>SELECT||pt=F:130||val=No</t>
  </si>
  <si>
    <t>SELECT||pt=B:136||val=Seen</t>
  </si>
  <si>
    <t>SELECT||pt=B:136||val=Not Seen</t>
  </si>
  <si>
    <t>SELECT||pt=E:136||val=Owned</t>
  </si>
  <si>
    <t>SELECT||pt=E:136||val=Owned - Mortgaged</t>
  </si>
  <si>
    <t>SELECT||pt=B:140||val=Seen</t>
  </si>
  <si>
    <t>SELECT||pt=B:140||val=Not Seen</t>
  </si>
  <si>
    <t>SELECT||pt=E:140||val=Owned</t>
  </si>
  <si>
    <t>SELECT||pt=E:140||val=Owned - Mortgaged</t>
  </si>
  <si>
    <t>SELECT||pt=B:144||val=Seen</t>
  </si>
  <si>
    <t>SELECT||pt=B:144||val=Not Seen</t>
  </si>
  <si>
    <t>SELECT||pt=E:144||val=Owned</t>
  </si>
  <si>
    <t>SELECT||pt=E:144||val=Owned - Mortgaged</t>
  </si>
  <si>
    <t>SELECT||pt=B:148||val=Seen</t>
  </si>
  <si>
    <t>SELECT||pt=B:148||val=Not Seen</t>
  </si>
  <si>
    <t>SELECT||pt=E:148||val=Owned</t>
  </si>
  <si>
    <t>SELECT||pt=E:148||val=Owned - Mortgaged</t>
  </si>
  <si>
    <t>SELECT||pt=C:150||val=Brisk</t>
  </si>
  <si>
    <t>SELECT||pt=C:150||val=Fair</t>
  </si>
  <si>
    <t>SELECT||pt=C:150||val=No Activity</t>
  </si>
  <si>
    <t>SELECT||pt=C:150||val=Unseen</t>
  </si>
  <si>
    <t>SELECT||pt=C:151||val=Good</t>
  </si>
  <si>
    <t>SELECT||pt=C:151||val=Fair</t>
  </si>
  <si>
    <t>SELECT||pt=C:151||val=Poor</t>
  </si>
  <si>
    <t>SELECT||pt=C:152||val=Saleable</t>
  </si>
  <si>
    <t>SELECT||pt=C:152||val=Fair</t>
  </si>
  <si>
    <t>SELECT||pt=C:152||val=Slow Moving</t>
  </si>
  <si>
    <t>SELECT||pt=F:150||val=High</t>
  </si>
  <si>
    <t>SELECT||pt=F:150||val=Adequate</t>
  </si>
  <si>
    <t>SELECT||pt=F:150||val=Low</t>
  </si>
  <si>
    <t>SELECT||pt=F:151||val=Competent</t>
  </si>
  <si>
    <t>SELECT||pt=F:151||val=Fair</t>
  </si>
  <si>
    <t>SELECT||pt=F:151||val=Poor</t>
  </si>
  <si>
    <t>SELECT||pt=F:152||val=Good</t>
  </si>
  <si>
    <t>SELECT||pt=F:152||val=Fair</t>
  </si>
  <si>
    <t>SELECT||pt=F:152||val=Poor</t>
  </si>
  <si>
    <t>SELECT||pt=C:61||val=JAN</t>
  </si>
  <si>
    <t>SELECT||pt=C:61||val=FEB</t>
  </si>
  <si>
    <t>SELECT||pt=C:61||val=MAR</t>
  </si>
  <si>
    <t>SELECT||pt=C:61||val=APR</t>
  </si>
  <si>
    <t>SELECT||pt=C:61||val=MAY</t>
  </si>
  <si>
    <t>SELECT||pt=C:61||val=JUN</t>
  </si>
  <si>
    <t>SELECT||pt=C:61||val=JUL</t>
  </si>
  <si>
    <t>SELECT||pt=C:61||val=AUG</t>
  </si>
  <si>
    <t>SELECT||pt=C:61||val=SEP</t>
  </si>
  <si>
    <t>SELECT||pt=C:61||val=OCT</t>
  </si>
  <si>
    <t>SELECT||pt=C:61||val=NOV</t>
  </si>
  <si>
    <t>SELECT||pt=C:61||val=DEC</t>
  </si>
  <si>
    <t>SELECT||pt=D:61||val=1</t>
  </si>
  <si>
    <t>SELECT||pt=D:61||val=2</t>
  </si>
  <si>
    <t>SELECT||pt=D:61||val=3</t>
  </si>
  <si>
    <t>SELECT||pt=D:61||val=4</t>
  </si>
  <si>
    <t>SELECT||pt=D:61||val=5</t>
  </si>
  <si>
    <t>SELECT||pt=D:61||val=6</t>
  </si>
  <si>
    <t>SELECT||pt=D:61||val=7</t>
  </si>
  <si>
    <t>SELECT||pt=D:61||val=8</t>
  </si>
  <si>
    <t>SELECT||pt=D:61||val=9</t>
  </si>
  <si>
    <t>SELECT||pt=D:61||val=10</t>
  </si>
  <si>
    <t>SELECT||pt=D:61||val=11</t>
  </si>
  <si>
    <t>SELECT||pt=D:61||val=12</t>
  </si>
  <si>
    <t>SELECT||pt=D:61||val=13</t>
  </si>
  <si>
    <t>SELECT||pt=D:61||val=14</t>
  </si>
  <si>
    <t>SELECT||pt=D:61||val=15</t>
  </si>
  <si>
    <t>SELECT||pt=D:61||val=16</t>
  </si>
  <si>
    <t>SELECT||pt=D:61||val=17</t>
  </si>
  <si>
    <t>SELECT||pt=D:61||val=18</t>
  </si>
  <si>
    <t>SELECT||pt=D:61||val=19</t>
  </si>
  <si>
    <t>SELECT||pt=D:61||val=20</t>
  </si>
  <si>
    <t>SELECT||pt=D:61||val=21</t>
  </si>
  <si>
    <t>SELECT||pt=D:61||val=22</t>
  </si>
  <si>
    <t>SELECT||pt=D:61||val=23</t>
  </si>
  <si>
    <t>SELECT||pt=D:61||val=24</t>
  </si>
  <si>
    <t>SELECT||pt=D:61||val=25</t>
  </si>
  <si>
    <t>SELECT||pt=D:61||val=26</t>
  </si>
  <si>
    <t>SELECT||pt=D:61||val=27</t>
  </si>
  <si>
    <t>SELECT||pt=D:61||val=28</t>
  </si>
  <si>
    <t>SELECT||pt=D:61||val=29</t>
  </si>
  <si>
    <t>SELECT||pt=D:61||val=30</t>
  </si>
  <si>
    <t>SELECT||pt=D:61||val=31</t>
  </si>
  <si>
    <t>SELECT||pt=E:61||val=1930</t>
  </si>
  <si>
    <t>SELECT||pt=E:61||val=1931</t>
  </si>
  <si>
    <t>SELECT||pt=E:61||val=1932</t>
  </si>
  <si>
    <t>SELECT||pt=E:61||val=1933</t>
  </si>
  <si>
    <t>SELECT||pt=E:61||val=1934</t>
  </si>
  <si>
    <t>SELECT||pt=E:61||val=1935</t>
  </si>
  <si>
    <t>SELECT||pt=E:61||val=1936</t>
  </si>
  <si>
    <t>SELECT||pt=E:61||val=1937</t>
  </si>
  <si>
    <t>SELECT||pt=E:61||val=1938</t>
  </si>
  <si>
    <t>SELECT||pt=E:61||val=1939</t>
  </si>
  <si>
    <t>SELECT||pt=E:61||val=1940</t>
  </si>
  <si>
    <t>SELECT||pt=E:61||val=1941</t>
  </si>
  <si>
    <t>SELECT||pt=E:61||val=1942</t>
  </si>
  <si>
    <t>SELECT||pt=E:61||val=1943</t>
  </si>
  <si>
    <t>SELECT||pt=E:61||val=1944</t>
  </si>
  <si>
    <t>SELECT||pt=E:61||val=1945</t>
  </si>
  <si>
    <t>SELECT||pt=E:61||val=1946</t>
  </si>
  <si>
    <t>SELECT||pt=E:61||val=1947</t>
  </si>
  <si>
    <t>SELECT||pt=E:61||val=1948</t>
  </si>
  <si>
    <t>SELECT||pt=E:61||val=1949</t>
  </si>
  <si>
    <t>SELECT||pt=E:61||val=1950</t>
  </si>
  <si>
    <t>SELECT||pt=E:61||val=1951</t>
  </si>
  <si>
    <t>SELECT||pt=E:61||val=1952</t>
  </si>
  <si>
    <t>SELECT||pt=E:61||val=1953</t>
  </si>
  <si>
    <t>SELECT||pt=E:61||val=1954</t>
  </si>
  <si>
    <t>SELECT||pt=E:61||val=1955</t>
  </si>
  <si>
    <t>SELECT||pt=E:61||val=1956</t>
  </si>
  <si>
    <t>SELECT||pt=E:61||val=1957</t>
  </si>
  <si>
    <t>SELECT||pt=E:61||val=1958</t>
  </si>
  <si>
    <t>SELECT||pt=E:61||val=1959</t>
  </si>
  <si>
    <t>SELECT||pt=E:61||val=1960</t>
  </si>
  <si>
    <t>SELECT||pt=E:61||val=1961</t>
  </si>
  <si>
    <t>SELECT||pt=E:61||val=1962</t>
  </si>
  <si>
    <t>SELECT||pt=E:61||val=1963</t>
  </si>
  <si>
    <t>SELECT||pt=E:61||val=1964</t>
  </si>
  <si>
    <t>SELECT||pt=E:61||val=1965</t>
  </si>
  <si>
    <t>SELECT||pt=E:61||val=1966</t>
  </si>
  <si>
    <t>SELECT||pt=E:61||val=1967</t>
  </si>
  <si>
    <t>SELECT||pt=E:61||val=1968</t>
  </si>
  <si>
    <t>SELECT||pt=E:61||val=1969</t>
  </si>
  <si>
    <t>SELECT||pt=E:61||val=1970</t>
  </si>
  <si>
    <t>SELECT||pt=E:61||val=1971</t>
  </si>
  <si>
    <t>SELECT||pt=E:61||val=1972</t>
  </si>
  <si>
    <t>SELECT||pt=E:61||val=1973</t>
  </si>
  <si>
    <t>SELECT||pt=E:61||val=1974</t>
  </si>
  <si>
    <t>SELECT||pt=E:61||val=1975</t>
  </si>
  <si>
    <t>SELECT||pt=E:61||val=1976</t>
  </si>
  <si>
    <t>SELECT||pt=E:61||val=1977</t>
  </si>
  <si>
    <t>SELECT||pt=E:61||val=1978</t>
  </si>
  <si>
    <t>SELECT||pt=E:61||val=1979</t>
  </si>
  <si>
    <t>SELECT||pt=E:61||val=1980</t>
  </si>
  <si>
    <t>SELECT||pt=E:61||val=1981</t>
  </si>
  <si>
    <t>SELECT||pt=E:61||val=1982</t>
  </si>
  <si>
    <t>SELECT||pt=E:61||val=1983</t>
  </si>
  <si>
    <t>SELECT||pt=E:61||val=1984</t>
  </si>
  <si>
    <t>SELECT||pt=E:61||val=1985</t>
  </si>
  <si>
    <t>SELECT||pt=E:61||val=1986</t>
  </si>
  <si>
    <t>SELECT||pt=E:61||val=1987</t>
  </si>
  <si>
    <t>SELECT||pt=E:61||val=1988</t>
  </si>
  <si>
    <t>SELECT||pt=E:61||val=1989</t>
  </si>
  <si>
    <t>SELECT||pt=E:61||val=1990</t>
  </si>
  <si>
    <t>SELECT||pt=E:61||val=1991</t>
  </si>
  <si>
    <t>SELECT||pt=E:61||val=1992</t>
  </si>
  <si>
    <t>SELECT||pt=E:61||val=1993</t>
  </si>
  <si>
    <t>SELECT||pt=E:61||val=1994</t>
  </si>
  <si>
    <t>SELECT||pt=E:61||val=1995</t>
  </si>
  <si>
    <t>SELECT||pt=E:61||val=1996</t>
  </si>
  <si>
    <t>SELECT||pt=E:61||val=1997</t>
  </si>
  <si>
    <t>SELECT||pt=E:61||val=1998</t>
  </si>
  <si>
    <t>SELECT||pt=E:61||val=1999</t>
  </si>
  <si>
    <t>SELECT||pt=E:61||val=2000</t>
  </si>
  <si>
    <t>SELECT||pt=E:61||val=2001</t>
  </si>
  <si>
    <t>SELECT||pt=E:61||val=2002</t>
  </si>
  <si>
    <t>SELECT||pt=E:61||val=2003</t>
  </si>
  <si>
    <t>SELECT||pt=E:61||val=2004</t>
  </si>
  <si>
    <t>SELECT||pt=E:61||val=2005</t>
  </si>
  <si>
    <t>SELECT||pt=E:61||val=2006</t>
  </si>
  <si>
    <t>SELECT||pt=E:61||val=2007</t>
  </si>
  <si>
    <t>SELECT||pt=E:61||val=2008</t>
  </si>
  <si>
    <t>SELECT||pt=E:61||val=2009</t>
  </si>
  <si>
    <t>SELECT||pt=E:61||val=2010</t>
  </si>
  <si>
    <t>SELECT||pt=E:61||val=2011</t>
  </si>
  <si>
    <t>SELECT||pt=E:61||val=2012</t>
  </si>
  <si>
    <t>SELECT||pt=E:61||val=2013</t>
  </si>
  <si>
    <t>SELECT||pt=E:61||val=2014</t>
  </si>
  <si>
    <t>SELECT||pt=E:61||val=2015</t>
  </si>
  <si>
    <t>SELECT||pt=E:61||val=2016</t>
  </si>
  <si>
    <t>SELECT||pt=E:61||val=2017</t>
  </si>
  <si>
    <t>SELECT||pt=E:61||val=2018</t>
  </si>
  <si>
    <t>SELECT||pt=E:61||val=2019</t>
  </si>
  <si>
    <t>SELECT||pt=E:61||val=2020</t>
  </si>
  <si>
    <t>SELECT||pt=E:61||val=2021</t>
  </si>
  <si>
    <t>SELECT||pt=E:61||val=2022</t>
  </si>
  <si>
    <t>SELECT||pt=E:61||val=2023</t>
  </si>
  <si>
    <t>SELECT||pt=E:61||val=2024</t>
  </si>
  <si>
    <t>SELECT||pt=E:61||val=2025</t>
  </si>
  <si>
    <t>SELECT||pt=E:61||val=2026</t>
  </si>
  <si>
    <t>SELECT||pt=E:61||val=2027</t>
  </si>
  <si>
    <t>SELECT||pt=E:61||val=2028</t>
  </si>
  <si>
    <t>SELECT||pt=E:61||val=2029</t>
  </si>
  <si>
    <t>SELECT||pt=E:61||val=2030</t>
  </si>
  <si>
    <t>SELECT||pt=E:61||val=2031</t>
  </si>
  <si>
    <t>SELECT||pt=E:61||val=2032</t>
  </si>
  <si>
    <t>SELECT||pt=E:61||val=2033</t>
  </si>
  <si>
    <t>SELECT||pt=E:61||val=2034</t>
  </si>
  <si>
    <t>SELECT||pt=E:61||val=2035</t>
  </si>
  <si>
    <t>SELECT||pt=E:61||val=2036</t>
  </si>
  <si>
    <t>SELECT||pt=E:61||val=2037</t>
  </si>
  <si>
    <t>SELECT||pt=E:61||val=2038</t>
  </si>
  <si>
    <t>SELECT||pt=E:61||val=2039</t>
  </si>
  <si>
    <t>SELECT||pt=C:61||val=</t>
  </si>
  <si>
    <t>SELECT||pt=D:61||val=</t>
  </si>
  <si>
    <t>SELECT||pt=E:61||val=</t>
  </si>
  <si>
    <t>LABEL||pt=D:12||val=LOAN TYPE</t>
  </si>
  <si>
    <r>
      <t xml:space="preserve">&gt;&gt;NOTE: KINDLY INDICATE </t>
    </r>
    <r>
      <rPr>
        <b/>
        <i/>
        <sz val="8"/>
        <rFont val="Calibri"/>
        <family val="2"/>
        <scheme val="minor"/>
      </rPr>
      <t>"NOT PROVIDED"</t>
    </r>
    <r>
      <rPr>
        <b/>
        <sz val="8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</si>
</sst>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dd&quot;, &quot;mmmm\ dd&quot;, &quot;yyyy"/>
    <numFmt numFmtId="165" formatCode="[$PHP]\ #,##0"/>
    <numFmt numFmtId="166" formatCode="#,##0.00\ ;&quot; (&quot;#,##0.00\);&quot; -&quot;#\ ;@\ "/>
    <numFmt numFmtId="167" formatCode="0.00\ "/>
    <numFmt numFmtId="168" formatCode="mmmm\ d&quot;, &quot;yyyy"/>
    <numFmt numFmtId="169" formatCode="#,##0\ ;\-#,##0\ ;&quot; - &quot;;@\ "/>
    <numFmt numFmtId="170" formatCode="#,##0.00\ ;\-#,##0.00\ ;&quot; -&quot;#\ ;@\ "/>
    <numFmt numFmtId="171" formatCode="&quot; $&quot;#,##0\ ;&quot;-$&quot;#,##0\ ;&quot; $- &quot;;@\ "/>
    <numFmt numFmtId="172" formatCode="&quot; $&quot;#,##0.00\ ;&quot;-$&quot;#,##0.00\ ;&quot; $-&quot;#\ ;@\ "/>
  </numFmts>
  <fonts count="28" x14ac:knownFonts="1">
    <font>
      <sz val="10"/>
      <name val="Arial"/>
      <family val="2"/>
    </font>
    <font>
      <sz val="11"/>
      <color indexed="8"/>
      <name val="Calibri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 Black"/>
      <family val="2"/>
    </font>
    <font>
      <b/>
      <sz val="8"/>
      <color indexed="8"/>
      <name val="Calibri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Arial Black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1">
    <xf numFmtId="0" fontId="0" fillId="0" borderId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166" fontId="16" fillId="0" borderId="0" applyFill="0" applyBorder="0" applyAlignment="0" applyProtection="0"/>
    <xf numFmtId="0" fontId="1" fillId="0" borderId="0"/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167" fontId="20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6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0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0" fontId="16" fillId="0" borderId="0" applyFill="0" applyBorder="0" applyAlignment="0" applyProtection="0"/>
    <xf numFmtId="169" fontId="16" fillId="0" borderId="0" applyFill="0" applyBorder="0" applyAlignment="0" applyProtection="0"/>
    <xf numFmtId="170" fontId="16" fillId="0" borderId="0" applyFill="0" applyBorder="0" applyAlignment="0" applyProtection="0"/>
    <xf numFmtId="171" fontId="16" fillId="0" borderId="0" applyFill="0" applyBorder="0" applyAlignment="0" applyProtection="0"/>
    <xf numFmtId="172" fontId="16" fillId="0" borderId="0" applyFill="0" applyBorder="0" applyAlignment="0" applyProtection="0"/>
  </cellStyleXfs>
  <cellXfs count="214">
    <xf numFmtId="0" fontId="0" fillId="0" borderId="0" xfId="0"/>
    <xf numFmtId="0" fontId="1" fillId="3" borderId="0" xfId="13" applyFill="1" applyAlignment="1">
      <alignment vertical="center"/>
    </xf>
    <xf numFmtId="0" fontId="1" fillId="3" borderId="0" xfId="13" applyFill="1" applyBorder="1" applyAlignment="1">
      <alignment vertical="center"/>
    </xf>
    <xf numFmtId="0" fontId="6" fillId="3" borderId="0" xfId="13" applyFont="1" applyFill="1" applyBorder="1" applyAlignment="1">
      <alignment vertical="center"/>
    </xf>
    <xf numFmtId="14" fontId="7" fillId="3" borderId="0" xfId="13" applyNumberFormat="1" applyFont="1" applyFill="1" applyBorder="1" applyAlignment="1">
      <alignment vertical="center"/>
    </xf>
    <xf numFmtId="0" fontId="7" fillId="3" borderId="0" xfId="13" applyFont="1" applyFill="1" applyBorder="1" applyAlignment="1">
      <alignment vertical="center"/>
    </xf>
    <xf numFmtId="0" fontId="8" fillId="3" borderId="0" xfId="13" applyFont="1" applyFill="1" applyBorder="1" applyAlignment="1">
      <alignment horizontal="center" vertical="center"/>
    </xf>
    <xf numFmtId="0" fontId="7" fillId="3" borderId="0" xfId="13" applyFont="1" applyFill="1" applyBorder="1" applyAlignment="1">
      <alignment vertical="center" wrapText="1"/>
    </xf>
    <xf numFmtId="0" fontId="9" fillId="3" borderId="0" xfId="13" applyFont="1" applyFill="1" applyBorder="1" applyAlignment="1">
      <alignment horizontal="center" vertical="center" wrapText="1"/>
    </xf>
    <xf numFmtId="0" fontId="8" fillId="3" borderId="0" xfId="13" applyFont="1" applyFill="1" applyBorder="1" applyAlignment="1">
      <alignment horizontal="left" vertical="center"/>
    </xf>
    <xf numFmtId="0" fontId="10" fillId="3" borderId="0" xfId="13" applyFont="1" applyFill="1" applyBorder="1" applyAlignment="1">
      <alignment horizontal="center" vertical="center"/>
    </xf>
    <xf numFmtId="0" fontId="8" fillId="3" borderId="0" xfId="13" applyFont="1" applyFill="1" applyBorder="1" applyAlignment="1">
      <alignment vertical="center"/>
    </xf>
    <xf numFmtId="0" fontId="11" fillId="3" borderId="0" xfId="13" applyFont="1" applyFill="1" applyBorder="1" applyAlignment="1">
      <alignment vertical="center"/>
    </xf>
    <xf numFmtId="0" fontId="7" fillId="3" borderId="0" xfId="13" applyFont="1" applyFill="1" applyBorder="1" applyAlignment="1">
      <alignment horizontal="left" vertical="center" indent="1"/>
    </xf>
    <xf numFmtId="0" fontId="7" fillId="3" borderId="1" xfId="13" applyFont="1" applyFill="1" applyBorder="1" applyAlignment="1">
      <alignment vertical="center"/>
    </xf>
    <xf numFmtId="0" fontId="12" fillId="3" borderId="0" xfId="13" applyFont="1" applyFill="1" applyAlignment="1">
      <alignment vertical="center"/>
    </xf>
    <xf numFmtId="0" fontId="8" fillId="3" borderId="0" xfId="13" applyFont="1" applyFill="1" applyBorder="1" applyAlignment="1">
      <alignment horizontal="center" vertical="center" wrapText="1"/>
    </xf>
    <xf numFmtId="0" fontId="7" fillId="3" borderId="0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0" xfId="13" applyFont="1" applyFill="1" applyBorder="1" applyAlignment="1">
      <alignment horizontal="center" vertical="center"/>
    </xf>
    <xf numFmtId="0" fontId="7" fillId="3" borderId="2" xfId="13" applyFont="1" applyFill="1" applyBorder="1" applyAlignment="1">
      <alignment horizontal="center" vertical="center"/>
    </xf>
    <xf numFmtId="0" fontId="8" fillId="3" borderId="0" xfId="13" applyFont="1" applyFill="1" applyBorder="1" applyAlignment="1">
      <alignment horizontal="left" vertical="center" indent="3"/>
    </xf>
    <xf numFmtId="0" fontId="8" fillId="3" borderId="1" xfId="13" applyFont="1" applyFill="1" applyBorder="1" applyAlignment="1">
      <alignment vertical="center"/>
    </xf>
    <xf numFmtId="0" fontId="7" fillId="3" borderId="3" xfId="13" applyFont="1" applyFill="1" applyBorder="1" applyAlignment="1">
      <alignment horizontal="center" vertical="center"/>
    </xf>
    <xf numFmtId="0" fontId="8" fillId="3" borderId="0" xfId="13" applyFont="1" applyFill="1" applyBorder="1" applyAlignment="1">
      <alignment horizontal="left" vertical="center" indent="1"/>
    </xf>
    <xf numFmtId="0" fontId="7" fillId="3" borderId="4" xfId="13" applyFont="1" applyFill="1" applyBorder="1" applyAlignment="1">
      <alignment vertical="center"/>
    </xf>
    <xf numFmtId="0" fontId="1" fillId="0" borderId="1" xfId="13" applyFill="1" applyBorder="1" applyAlignment="1">
      <alignment vertical="center"/>
    </xf>
    <xf numFmtId="0" fontId="3" fillId="3" borderId="2" xfId="13" applyFont="1" applyFill="1" applyBorder="1" applyAlignment="1">
      <alignment horizontal="center" vertical="center" wrapText="1"/>
    </xf>
    <xf numFmtId="0" fontId="7" fillId="0" borderId="4" xfId="13" applyFont="1" applyFill="1" applyBorder="1" applyAlignment="1">
      <alignment vertical="center"/>
    </xf>
    <xf numFmtId="0" fontId="21" fillId="0" borderId="0" xfId="28" applyFont="1" applyAlignment="1">
      <alignment horizontal="left" vertical="center"/>
    </xf>
    <xf numFmtId="0" fontId="0" fillId="0" borderId="0" xfId="0" applyAlignment="1"/>
    <xf numFmtId="0" fontId="21" fillId="0" borderId="0" xfId="0" applyFont="1" applyAlignment="1">
      <alignment horizontal="left" vertical="center"/>
    </xf>
    <xf numFmtId="0" fontId="21" fillId="0" borderId="0" xfId="28" applyFont="1" applyFill="1" applyAlignment="1">
      <alignment horizontal="left" vertical="center"/>
    </xf>
    <xf numFmtId="0" fontId="22" fillId="0" borderId="0" xfId="0" applyFont="1" applyAlignment="1"/>
    <xf numFmtId="0" fontId="25" fillId="4" borderId="0" xfId="28" applyNumberFormat="1" applyFont="1" applyFill="1" applyAlignment="1">
      <alignment vertical="center"/>
    </xf>
    <xf numFmtId="0" fontId="26" fillId="0" borderId="0" xfId="28" applyNumberFormat="1" applyFont="1" applyAlignment="1">
      <alignment vertical="center"/>
    </xf>
    <xf numFmtId="0" fontId="25" fillId="0" borderId="0" xfId="28" applyNumberFormat="1" applyFont="1" applyAlignment="1">
      <alignment vertical="center"/>
    </xf>
    <xf numFmtId="0" fontId="23" fillId="0" borderId="0" xfId="28" applyNumberFormat="1" applyFont="1" applyAlignment="1">
      <alignment vertical="center"/>
    </xf>
    <xf numFmtId="0" fontId="24" fillId="5" borderId="5" xfId="28" applyNumberFormat="1" applyFont="1" applyFill="1" applyBorder="1" applyAlignment="1">
      <alignment vertical="center"/>
    </xf>
    <xf numFmtId="0" fontId="24" fillId="5" borderId="7" xfId="28" applyNumberFormat="1" applyFont="1" applyFill="1" applyBorder="1" applyAlignment="1">
      <alignment vertical="center"/>
    </xf>
    <xf numFmtId="0" fontId="24" fillId="5" borderId="8" xfId="28" applyNumberFormat="1" applyFont="1" applyFill="1" applyBorder="1" applyAlignment="1">
      <alignment vertical="center"/>
    </xf>
    <xf numFmtId="0" fontId="24" fillId="5" borderId="9" xfId="28" applyNumberFormat="1" applyFont="1" applyFill="1" applyBorder="1" applyAlignment="1">
      <alignment vertical="center"/>
    </xf>
    <xf numFmtId="0" fontId="24" fillId="5" borderId="10" xfId="28" applyNumberFormat="1" applyFont="1" applyFill="1" applyBorder="1" applyAlignment="1">
      <alignment vertical="center"/>
    </xf>
    <xf numFmtId="0" fontId="24" fillId="5" borderId="11" xfId="28" applyNumberFormat="1" applyFont="1" applyFill="1" applyBorder="1" applyAlignment="1">
      <alignment vertical="center"/>
    </xf>
    <xf numFmtId="0" fontId="24" fillId="5" borderId="12" xfId="28" applyNumberFormat="1" applyFont="1" applyFill="1" applyBorder="1" applyAlignment="1">
      <alignment vertical="center"/>
    </xf>
    <xf numFmtId="0" fontId="24" fillId="0" borderId="6" xfId="28" applyNumberFormat="1" applyFont="1" applyBorder="1" applyAlignment="1">
      <alignment vertical="center"/>
    </xf>
    <xf numFmtId="0" fontId="24" fillId="5" borderId="6" xfId="28" applyNumberFormat="1" applyFont="1" applyFill="1" applyBorder="1" applyAlignment="1">
      <alignment vertical="center"/>
    </xf>
    <xf numFmtId="0" fontId="24" fillId="5" borderId="14" xfId="28" applyNumberFormat="1" applyFont="1" applyFill="1" applyBorder="1" applyAlignment="1">
      <alignment vertical="center"/>
    </xf>
    <xf numFmtId="0" fontId="24" fillId="0" borderId="6" xfId="0" applyNumberFormat="1" applyFont="1" applyBorder="1" applyAlignment="1">
      <alignment vertical="center"/>
    </xf>
    <xf numFmtId="0" fontId="24" fillId="0" borderId="12" xfId="0" applyNumberFormat="1" applyFont="1" applyBorder="1" applyAlignment="1">
      <alignment vertical="center"/>
    </xf>
    <xf numFmtId="0" fontId="24" fillId="9" borderId="6" xfId="28" applyNumberFormat="1" applyFont="1" applyFill="1" applyBorder="1" applyAlignment="1">
      <alignment vertical="center"/>
    </xf>
    <xf numFmtId="0" fontId="24" fillId="9" borderId="12" xfId="28" applyNumberFormat="1" applyFont="1" applyFill="1" applyBorder="1" applyAlignment="1">
      <alignment vertical="center"/>
    </xf>
    <xf numFmtId="0" fontId="24" fillId="0" borderId="6" xfId="28" applyNumberFormat="1" applyFont="1" applyFill="1" applyBorder="1" applyAlignment="1">
      <alignment vertical="center"/>
    </xf>
    <xf numFmtId="0" fontId="24" fillId="0" borderId="27" xfId="28" applyNumberFormat="1" applyFont="1" applyBorder="1" applyAlignment="1">
      <alignment vertical="center"/>
    </xf>
    <xf numFmtId="0" fontId="24" fillId="5" borderId="27" xfId="28" applyNumberFormat="1" applyFont="1" applyFill="1" applyBorder="1" applyAlignment="1">
      <alignment vertical="center"/>
    </xf>
    <xf numFmtId="0" fontId="24" fillId="9" borderId="27" xfId="28" applyNumberFormat="1" applyFont="1" applyFill="1" applyBorder="1" applyAlignment="1">
      <alignment vertical="center"/>
    </xf>
    <xf numFmtId="0" fontId="24" fillId="9" borderId="28" xfId="28" applyNumberFormat="1" applyFont="1" applyFill="1" applyBorder="1" applyAlignment="1">
      <alignment vertical="center"/>
    </xf>
    <xf numFmtId="0" fontId="24" fillId="0" borderId="29" xfId="28" applyNumberFormat="1" applyFont="1" applyFill="1" applyBorder="1" applyAlignment="1">
      <alignment vertical="center"/>
    </xf>
    <xf numFmtId="0" fontId="24" fillId="0" borderId="14" xfId="28" applyNumberFormat="1" applyFont="1" applyFill="1" applyBorder="1" applyAlignment="1">
      <alignment vertical="center"/>
    </xf>
    <xf numFmtId="0" fontId="24" fillId="0" borderId="30" xfId="28" applyNumberFormat="1" applyFont="1" applyFill="1" applyBorder="1" applyAlignment="1">
      <alignment vertical="center"/>
    </xf>
    <xf numFmtId="0" fontId="24" fillId="5" borderId="28" xfId="28" applyNumberFormat="1" applyFont="1" applyFill="1" applyBorder="1" applyAlignment="1">
      <alignment vertical="center"/>
    </xf>
    <xf numFmtId="0" fontId="24" fillId="0" borderId="20" xfId="28" applyNumberFormat="1" applyFont="1" applyBorder="1" applyAlignment="1">
      <alignment vertical="center"/>
    </xf>
    <xf numFmtId="0" fontId="24" fillId="5" borderId="20" xfId="28" applyNumberFormat="1" applyFont="1" applyFill="1" applyBorder="1" applyAlignment="1">
      <alignment vertical="center"/>
    </xf>
    <xf numFmtId="0" fontId="24" fillId="0" borderId="20" xfId="28" applyNumberFormat="1" applyFont="1" applyFill="1" applyBorder="1" applyAlignment="1">
      <alignment vertical="center"/>
    </xf>
    <xf numFmtId="0" fontId="24" fillId="5" borderId="21" xfId="28" applyNumberFormat="1" applyFont="1" applyFill="1" applyBorder="1" applyAlignment="1">
      <alignment vertical="center"/>
    </xf>
    <xf numFmtId="0" fontId="24" fillId="0" borderId="28" xfId="28" applyNumberFormat="1" applyFont="1" applyFill="1" applyBorder="1" applyAlignment="1">
      <alignment vertical="center"/>
    </xf>
    <xf numFmtId="0" fontId="24" fillId="5" borderId="32" xfId="28" applyNumberFormat="1" applyFont="1" applyFill="1" applyBorder="1" applyAlignment="1">
      <alignment vertical="center"/>
    </xf>
    <xf numFmtId="0" fontId="24" fillId="9" borderId="30" xfId="28" applyNumberFormat="1" applyFont="1" applyFill="1" applyBorder="1" applyAlignment="1">
      <alignment vertical="center"/>
    </xf>
    <xf numFmtId="0" fontId="24" fillId="5" borderId="33" xfId="28" applyNumberFormat="1" applyFont="1" applyFill="1" applyBorder="1" applyAlignment="1">
      <alignment vertical="center"/>
    </xf>
    <xf numFmtId="0" fontId="24" fillId="0" borderId="30" xfId="28" applyNumberFormat="1" applyFont="1" applyBorder="1" applyAlignment="1">
      <alignment vertical="center"/>
    </xf>
    <xf numFmtId="0" fontId="24" fillId="0" borderId="12" xfId="28" applyNumberFormat="1" applyFont="1" applyBorder="1" applyAlignment="1">
      <alignment vertical="center"/>
    </xf>
    <xf numFmtId="0" fontId="24" fillId="5" borderId="10" xfId="0" applyNumberFormat="1" applyFont="1" applyFill="1" applyBorder="1" applyAlignment="1">
      <alignment vertical="center"/>
    </xf>
    <xf numFmtId="0" fontId="24" fillId="9" borderId="20" xfId="28" applyNumberFormat="1" applyFont="1" applyFill="1" applyBorder="1" applyAlignment="1">
      <alignment vertical="center"/>
    </xf>
    <xf numFmtId="0" fontId="24" fillId="9" borderId="21" xfId="28" applyNumberFormat="1" applyFont="1" applyFill="1" applyBorder="1" applyAlignment="1">
      <alignment vertical="center"/>
    </xf>
    <xf numFmtId="0" fontId="24" fillId="0" borderId="0" xfId="28" applyNumberFormat="1" applyFont="1" applyAlignment="1">
      <alignment vertical="center"/>
    </xf>
    <xf numFmtId="0" fontId="24" fillId="0" borderId="45" xfId="28" applyNumberFormat="1" applyFont="1" applyBorder="1" applyAlignment="1">
      <alignment vertical="center"/>
    </xf>
    <xf numFmtId="0" fontId="24" fillId="5" borderId="10" xfId="28" applyNumberFormat="1" applyFont="1" applyFill="1" applyBorder="1" applyAlignment="1">
      <alignment vertical="center"/>
    </xf>
    <xf numFmtId="0" fontId="24" fillId="5" borderId="14" xfId="28" applyNumberFormat="1" applyFont="1" applyFill="1" applyBorder="1" applyAlignment="1">
      <alignment vertical="center"/>
    </xf>
    <xf numFmtId="0" fontId="24" fillId="5" borderId="22" xfId="28" applyNumberFormat="1" applyFont="1" applyFill="1" applyBorder="1" applyAlignment="1">
      <alignment vertical="center"/>
    </xf>
    <xf numFmtId="0" fontId="24" fillId="5" borderId="31" xfId="28" applyNumberFormat="1" applyFont="1" applyFill="1" applyBorder="1" applyAlignment="1">
      <alignment vertical="center"/>
    </xf>
    <xf numFmtId="0" fontId="24" fillId="5" borderId="13" xfId="28" applyNumberFormat="1" applyFont="1" applyFill="1" applyBorder="1" applyAlignment="1">
      <alignment vertical="center"/>
    </xf>
    <xf numFmtId="0" fontId="24" fillId="5" borderId="11" xfId="28" applyNumberFormat="1" applyFont="1" applyFill="1" applyBorder="1" applyAlignment="1">
      <alignment vertical="center"/>
    </xf>
    <xf numFmtId="0" fontId="24" fillId="0" borderId="10" xfId="28" applyNumberFormat="1" applyFont="1" applyBorder="1" applyAlignment="1">
      <alignment vertical="center"/>
    </xf>
    <xf numFmtId="0" fontId="24" fillId="0" borderId="29" xfId="28" applyNumberFormat="1" applyFont="1" applyBorder="1" applyAlignment="1">
      <alignment vertical="center"/>
    </xf>
    <xf numFmtId="0" fontId="24" fillId="0" borderId="49" xfId="28" applyNumberFormat="1" applyFont="1" applyBorder="1" applyAlignment="1">
      <alignment vertical="center"/>
    </xf>
    <xf numFmtId="0" fontId="24" fillId="0" borderId="50" xfId="28" applyNumberFormat="1" applyFont="1" applyBorder="1" applyAlignment="1">
      <alignment vertical="center"/>
    </xf>
    <xf numFmtId="0" fontId="24" fillId="0" borderId="14" xfId="28" applyNumberFormat="1" applyFont="1" applyBorder="1" applyAlignment="1">
      <alignment vertical="center"/>
    </xf>
    <xf numFmtId="0" fontId="24" fillId="5" borderId="16" xfId="28" applyNumberFormat="1" applyFont="1" applyFill="1" applyBorder="1" applyAlignment="1">
      <alignment vertical="center"/>
    </xf>
    <xf numFmtId="0" fontId="24" fillId="5" borderId="51" xfId="28" applyNumberFormat="1" applyFont="1" applyFill="1" applyBorder="1" applyAlignment="1">
      <alignment vertical="center"/>
    </xf>
    <xf numFmtId="0" fontId="24" fillId="8" borderId="26" xfId="28" applyNumberFormat="1" applyFont="1" applyFill="1" applyBorder="1" applyAlignment="1">
      <alignment vertical="center"/>
    </xf>
    <xf numFmtId="0" fontId="24" fillId="8" borderId="46" xfId="28" applyNumberFormat="1" applyFont="1" applyFill="1" applyBorder="1" applyAlignment="1">
      <alignment vertical="center"/>
    </xf>
    <xf numFmtId="0" fontId="24" fillId="8" borderId="47" xfId="28" applyNumberFormat="1" applyFont="1" applyFill="1" applyBorder="1" applyAlignment="1">
      <alignment vertical="center"/>
    </xf>
    <xf numFmtId="0" fontId="24" fillId="5" borderId="7" xfId="28" applyNumberFormat="1" applyFont="1" applyFill="1" applyBorder="1" applyAlignment="1">
      <alignment vertical="center"/>
    </xf>
    <xf numFmtId="0" fontId="24" fillId="5" borderId="48" xfId="28" applyNumberFormat="1" applyFont="1" applyFill="1" applyBorder="1" applyAlignment="1">
      <alignment vertical="center"/>
    </xf>
    <xf numFmtId="0" fontId="24" fillId="0" borderId="38" xfId="28" applyNumberFormat="1" applyFont="1" applyBorder="1" applyAlignment="1">
      <alignment vertical="center"/>
    </xf>
    <xf numFmtId="0" fontId="24" fillId="0" borderId="39" xfId="28" applyNumberFormat="1" applyFont="1" applyBorder="1" applyAlignment="1">
      <alignment vertical="center"/>
    </xf>
    <xf numFmtId="0" fontId="24" fillId="0" borderId="40" xfId="28" applyNumberFormat="1" applyFont="1" applyBorder="1" applyAlignment="1">
      <alignment vertical="center"/>
    </xf>
    <xf numFmtId="0" fontId="24" fillId="7" borderId="23" xfId="28" applyNumberFormat="1" applyFont="1" applyFill="1" applyBorder="1" applyAlignment="1">
      <alignment vertical="center"/>
    </xf>
    <xf numFmtId="0" fontId="24" fillId="7" borderId="24" xfId="28" applyNumberFormat="1" applyFont="1" applyFill="1" applyBorder="1" applyAlignment="1">
      <alignment vertical="center"/>
    </xf>
    <xf numFmtId="0" fontId="24" fillId="7" borderId="37" xfId="28" applyNumberFormat="1" applyFont="1" applyFill="1" applyBorder="1" applyAlignment="1">
      <alignment vertical="center"/>
    </xf>
    <xf numFmtId="0" fontId="24" fillId="0" borderId="9" xfId="28" applyNumberFormat="1" applyFont="1" applyBorder="1" applyAlignment="1">
      <alignment vertical="center"/>
    </xf>
    <xf numFmtId="0" fontId="24" fillId="0" borderId="41" xfId="28" applyNumberFormat="1" applyFont="1" applyBorder="1" applyAlignment="1">
      <alignment vertical="center"/>
    </xf>
    <xf numFmtId="0" fontId="24" fillId="9" borderId="9" xfId="28" applyNumberFormat="1" applyFont="1" applyFill="1" applyBorder="1" applyAlignment="1">
      <alignment vertical="center"/>
    </xf>
    <xf numFmtId="0" fontId="24" fillId="9" borderId="42" xfId="28" applyNumberFormat="1" applyFont="1" applyFill="1" applyBorder="1" applyAlignment="1">
      <alignment vertical="center"/>
    </xf>
    <xf numFmtId="0" fontId="24" fillId="7" borderId="33" xfId="28" applyNumberFormat="1" applyFont="1" applyFill="1" applyBorder="1" applyAlignment="1">
      <alignment vertical="center"/>
    </xf>
    <xf numFmtId="0" fontId="24" fillId="7" borderId="27" xfId="28" applyNumberFormat="1" applyFont="1" applyFill="1" applyBorder="1" applyAlignment="1">
      <alignment vertical="center"/>
    </xf>
    <xf numFmtId="0" fontId="24" fillId="7" borderId="6" xfId="28" applyNumberFormat="1" applyFont="1" applyFill="1" applyBorder="1" applyAlignment="1">
      <alignment vertical="center"/>
    </xf>
    <xf numFmtId="0" fontId="24" fillId="7" borderId="12" xfId="28" applyNumberFormat="1" applyFont="1" applyFill="1" applyBorder="1" applyAlignment="1">
      <alignment vertical="center"/>
    </xf>
    <xf numFmtId="0" fontId="24" fillId="9" borderId="29" xfId="28" applyNumberFormat="1" applyFont="1" applyFill="1" applyBorder="1" applyAlignment="1">
      <alignment vertical="center"/>
    </xf>
    <xf numFmtId="0" fontId="24" fillId="9" borderId="11" xfId="28" applyNumberFormat="1" applyFont="1" applyFill="1" applyBorder="1" applyAlignment="1">
      <alignment vertical="center"/>
    </xf>
    <xf numFmtId="0" fontId="24" fillId="5" borderId="32" xfId="28" applyNumberFormat="1" applyFont="1" applyFill="1" applyBorder="1" applyAlignment="1">
      <alignment vertical="center"/>
    </xf>
    <xf numFmtId="0" fontId="24" fillId="0" borderId="43" xfId="28" applyNumberFormat="1" applyFont="1" applyBorder="1" applyAlignment="1">
      <alignment vertical="center"/>
    </xf>
    <xf numFmtId="0" fontId="24" fillId="0" borderId="6" xfId="28" applyNumberFormat="1" applyFont="1" applyBorder="1" applyAlignment="1">
      <alignment vertical="center"/>
    </xf>
    <xf numFmtId="0" fontId="24" fillId="9" borderId="6" xfId="28" applyNumberFormat="1" applyFont="1" applyFill="1" applyBorder="1" applyAlignment="1">
      <alignment vertical="center"/>
    </xf>
    <xf numFmtId="0" fontId="24" fillId="5" borderId="5" xfId="28" applyNumberFormat="1" applyFont="1" applyFill="1" applyBorder="1" applyAlignment="1">
      <alignment vertical="center"/>
    </xf>
    <xf numFmtId="0" fontId="24" fillId="5" borderId="6" xfId="28" applyNumberFormat="1" applyFont="1" applyFill="1" applyBorder="1" applyAlignment="1">
      <alignment vertical="center"/>
    </xf>
    <xf numFmtId="0" fontId="24" fillId="6" borderId="17" xfId="28" applyNumberFormat="1" applyFont="1" applyFill="1" applyBorder="1" applyAlignment="1">
      <alignment vertical="center"/>
    </xf>
    <xf numFmtId="0" fontId="24" fillId="6" borderId="18" xfId="28" applyNumberFormat="1" applyFont="1" applyFill="1" applyBorder="1" applyAlignment="1">
      <alignment vertical="center"/>
    </xf>
    <xf numFmtId="0" fontId="24" fillId="6" borderId="19" xfId="28" applyNumberFormat="1" applyFont="1" applyFill="1" applyBorder="1" applyAlignment="1">
      <alignment vertical="center"/>
    </xf>
    <xf numFmtId="0" fontId="24" fillId="7" borderId="5" xfId="28" applyNumberFormat="1" applyFont="1" applyFill="1" applyBorder="1" applyAlignment="1">
      <alignment vertical="center"/>
    </xf>
    <xf numFmtId="0" fontId="24" fillId="8" borderId="5" xfId="28" applyNumberFormat="1" applyFont="1" applyFill="1" applyBorder="1" applyAlignment="1">
      <alignment vertical="center"/>
    </xf>
    <xf numFmtId="0" fontId="24" fillId="8" borderId="6" xfId="28" applyNumberFormat="1" applyFont="1" applyFill="1" applyBorder="1" applyAlignment="1">
      <alignment vertical="center"/>
    </xf>
    <xf numFmtId="0" fontId="24" fillId="8" borderId="12" xfId="28" applyNumberFormat="1" applyFont="1" applyFill="1" applyBorder="1" applyAlignment="1">
      <alignment vertical="center"/>
    </xf>
    <xf numFmtId="0" fontId="24" fillId="0" borderId="12" xfId="28" applyNumberFormat="1" applyFont="1" applyBorder="1" applyAlignment="1">
      <alignment vertical="center"/>
    </xf>
    <xf numFmtId="0" fontId="24" fillId="5" borderId="12" xfId="28" applyNumberFormat="1" applyFont="1" applyFill="1" applyBorder="1" applyAlignment="1">
      <alignment vertical="center"/>
    </xf>
    <xf numFmtId="0" fontId="24" fillId="9" borderId="10" xfId="28" applyNumberFormat="1" applyFont="1" applyFill="1" applyBorder="1" applyAlignment="1">
      <alignment vertical="center"/>
    </xf>
    <xf numFmtId="0" fontId="24" fillId="5" borderId="10" xfId="0" applyNumberFormat="1" applyFont="1" applyFill="1" applyBorder="1" applyAlignment="1">
      <alignment vertical="center"/>
    </xf>
    <xf numFmtId="0" fontId="24" fillId="5" borderId="11" xfId="0" applyNumberFormat="1" applyFont="1" applyFill="1" applyBorder="1" applyAlignment="1">
      <alignment vertical="center"/>
    </xf>
    <xf numFmtId="0" fontId="24" fillId="5" borderId="13" xfId="0" applyNumberFormat="1" applyFont="1" applyFill="1" applyBorder="1" applyAlignment="1">
      <alignment vertical="center"/>
    </xf>
    <xf numFmtId="0" fontId="24" fillId="5" borderId="29" xfId="28" applyNumberFormat="1" applyFont="1" applyFill="1" applyBorder="1" applyAlignment="1">
      <alignment vertical="center"/>
    </xf>
    <xf numFmtId="0" fontId="24" fillId="0" borderId="11" xfId="28" applyNumberFormat="1" applyFont="1" applyBorder="1" applyAlignment="1">
      <alignment vertical="center"/>
    </xf>
    <xf numFmtId="0" fontId="24" fillId="5" borderId="43" xfId="28" applyNumberFormat="1" applyFont="1" applyFill="1" applyBorder="1" applyAlignment="1">
      <alignment vertical="center"/>
    </xf>
    <xf numFmtId="0" fontId="24" fillId="5" borderId="33" xfId="28" applyNumberFormat="1" applyFont="1" applyFill="1" applyBorder="1" applyAlignment="1">
      <alignment vertical="center"/>
    </xf>
    <xf numFmtId="0" fontId="24" fillId="5" borderId="27" xfId="28" applyNumberFormat="1" applyFont="1" applyFill="1" applyBorder="1" applyAlignment="1">
      <alignment vertical="center"/>
    </xf>
    <xf numFmtId="0" fontId="24" fillId="0" borderId="27" xfId="28" applyNumberFormat="1" applyFont="1" applyBorder="1" applyAlignment="1">
      <alignment vertical="center"/>
    </xf>
    <xf numFmtId="0" fontId="24" fillId="0" borderId="28" xfId="28" applyNumberFormat="1" applyFont="1" applyBorder="1" applyAlignment="1">
      <alignment vertical="center"/>
    </xf>
    <xf numFmtId="0" fontId="24" fillId="8" borderId="44" xfId="28" applyNumberFormat="1" applyFont="1" applyFill="1" applyBorder="1" applyAlignment="1">
      <alignment vertical="center"/>
    </xf>
    <xf numFmtId="0" fontId="24" fillId="8" borderId="45" xfId="28" applyNumberFormat="1" applyFont="1" applyFill="1" applyBorder="1" applyAlignment="1">
      <alignment vertical="center"/>
    </xf>
    <xf numFmtId="0" fontId="24" fillId="9" borderId="38" xfId="28" applyNumberFormat="1" applyFont="1" applyFill="1" applyBorder="1" applyAlignment="1">
      <alignment vertical="center"/>
    </xf>
    <xf numFmtId="0" fontId="24" fillId="9" borderId="48" xfId="28" applyNumberFormat="1" applyFont="1" applyFill="1" applyBorder="1" applyAlignment="1">
      <alignment vertical="center"/>
    </xf>
    <xf numFmtId="0" fontId="24" fillId="5" borderId="38" xfId="28" applyNumberFormat="1" applyFont="1" applyFill="1" applyBorder="1" applyAlignment="1">
      <alignment vertical="center"/>
    </xf>
    <xf numFmtId="0" fontId="24" fillId="0" borderId="43" xfId="28" applyNumberFormat="1" applyFont="1" applyFill="1" applyBorder="1" applyAlignment="1">
      <alignment vertical="center"/>
    </xf>
    <xf numFmtId="0" fontId="24" fillId="0" borderId="30" xfId="28" applyNumberFormat="1" applyFont="1" applyFill="1" applyBorder="1" applyAlignment="1">
      <alignment vertical="center"/>
    </xf>
    <xf numFmtId="0" fontId="24" fillId="0" borderId="6" xfId="28" applyNumberFormat="1" applyFont="1" applyFill="1" applyBorder="1" applyAlignment="1">
      <alignment vertical="center"/>
    </xf>
    <xf numFmtId="0" fontId="24" fillId="0" borderId="12" xfId="28" applyNumberFormat="1" applyFont="1" applyFill="1" applyBorder="1" applyAlignment="1">
      <alignment vertical="center"/>
    </xf>
    <xf numFmtId="0" fontId="24" fillId="0" borderId="20" xfId="28" applyNumberFormat="1" applyFont="1" applyFill="1" applyBorder="1" applyAlignment="1">
      <alignment vertical="center"/>
    </xf>
    <xf numFmtId="0" fontId="24" fillId="8" borderId="52" xfId="28" applyNumberFormat="1" applyFont="1" applyFill="1" applyBorder="1" applyAlignment="1">
      <alignment vertical="center"/>
    </xf>
    <xf numFmtId="0" fontId="24" fillId="8" borderId="53" xfId="28" applyNumberFormat="1" applyFont="1" applyFill="1" applyBorder="1" applyAlignment="1">
      <alignment vertical="center"/>
    </xf>
    <xf numFmtId="0" fontId="24" fillId="8" borderId="54" xfId="28" applyNumberFormat="1" applyFont="1" applyFill="1" applyBorder="1" applyAlignment="1">
      <alignment vertical="center"/>
    </xf>
    <xf numFmtId="0" fontId="24" fillId="5" borderId="15" xfId="28" applyNumberFormat="1" applyFont="1" applyFill="1" applyBorder="1" applyAlignment="1">
      <alignment vertical="center"/>
    </xf>
    <xf numFmtId="0" fontId="24" fillId="5" borderId="67" xfId="28" applyNumberFormat="1" applyFont="1" applyFill="1" applyBorder="1" applyAlignment="1">
      <alignment vertical="center"/>
    </xf>
    <xf numFmtId="0" fontId="24" fillId="0" borderId="10" xfId="28" applyNumberFormat="1" applyFont="1" applyFill="1" applyBorder="1" applyAlignment="1">
      <alignment vertical="center"/>
    </xf>
    <xf numFmtId="0" fontId="24" fillId="0" borderId="14" xfId="28" applyNumberFormat="1" applyFont="1" applyFill="1" applyBorder="1" applyAlignment="1">
      <alignment vertical="center"/>
    </xf>
    <xf numFmtId="0" fontId="24" fillId="0" borderId="11" xfId="28" applyNumberFormat="1" applyFont="1" applyFill="1" applyBorder="1" applyAlignment="1">
      <alignment vertical="center"/>
    </xf>
    <xf numFmtId="0" fontId="24" fillId="9" borderId="55" xfId="28" applyNumberFormat="1" applyFont="1" applyFill="1" applyBorder="1" applyAlignment="1">
      <alignment vertical="center"/>
    </xf>
    <xf numFmtId="0" fontId="24" fillId="9" borderId="56" xfId="28" applyNumberFormat="1" applyFont="1" applyFill="1" applyBorder="1" applyAlignment="1">
      <alignment vertical="center"/>
    </xf>
    <xf numFmtId="0" fontId="24" fillId="8" borderId="23" xfId="28" applyNumberFormat="1" applyFont="1" applyFill="1" applyBorder="1" applyAlignment="1">
      <alignment vertical="center"/>
    </xf>
    <xf numFmtId="0" fontId="24" fillId="8" borderId="24" xfId="28" applyNumberFormat="1" applyFont="1" applyFill="1" applyBorder="1" applyAlignment="1">
      <alignment vertical="center"/>
    </xf>
    <xf numFmtId="0" fontId="24" fillId="8" borderId="37" xfId="28" applyNumberFormat="1" applyFont="1" applyFill="1" applyBorder="1" applyAlignment="1">
      <alignment vertical="center"/>
    </xf>
    <xf numFmtId="0" fontId="24" fillId="5" borderId="57" xfId="28" applyNumberFormat="1" applyFont="1" applyFill="1" applyBorder="1" applyAlignment="1">
      <alignment vertical="center"/>
    </xf>
    <xf numFmtId="0" fontId="24" fillId="5" borderId="56" xfId="28" applyNumberFormat="1" applyFont="1" applyFill="1" applyBorder="1" applyAlignment="1">
      <alignment vertical="center"/>
    </xf>
    <xf numFmtId="0" fontId="24" fillId="0" borderId="55" xfId="28" applyNumberFormat="1" applyFont="1" applyFill="1" applyBorder="1" applyAlignment="1">
      <alignment vertical="center"/>
    </xf>
    <xf numFmtId="0" fontId="24" fillId="0" borderId="49" xfId="28" applyNumberFormat="1" applyFont="1" applyFill="1" applyBorder="1" applyAlignment="1">
      <alignment vertical="center"/>
    </xf>
    <xf numFmtId="0" fontId="24" fillId="0" borderId="50" xfId="28" applyNumberFormat="1" applyFont="1" applyFill="1" applyBorder="1" applyAlignment="1">
      <alignment vertical="center"/>
    </xf>
    <xf numFmtId="0" fontId="24" fillId="9" borderId="10" xfId="0" applyNumberFormat="1" applyFont="1" applyFill="1" applyBorder="1" applyAlignment="1">
      <alignment vertical="center"/>
    </xf>
    <xf numFmtId="0" fontId="24" fillId="9" borderId="14" xfId="0" applyNumberFormat="1" applyFont="1" applyFill="1" applyBorder="1" applyAlignment="1">
      <alignment vertical="center"/>
    </xf>
    <xf numFmtId="0" fontId="24" fillId="7" borderId="17" xfId="28" applyNumberFormat="1" applyFont="1" applyFill="1" applyBorder="1" applyAlignment="1">
      <alignment vertical="center"/>
    </xf>
    <xf numFmtId="0" fontId="24" fillId="7" borderId="18" xfId="28" applyNumberFormat="1" applyFont="1" applyFill="1" applyBorder="1" applyAlignment="1">
      <alignment vertical="center"/>
    </xf>
    <xf numFmtId="0" fontId="24" fillId="7" borderId="19" xfId="28" applyNumberFormat="1" applyFont="1" applyFill="1" applyBorder="1" applyAlignment="1">
      <alignment vertical="center"/>
    </xf>
    <xf numFmtId="0" fontId="24" fillId="0" borderId="20" xfId="28" applyNumberFormat="1" applyFont="1" applyBorder="1" applyAlignment="1">
      <alignment vertical="center"/>
    </xf>
    <xf numFmtId="0" fontId="24" fillId="0" borderId="21" xfId="28" applyNumberFormat="1" applyFont="1" applyBorder="1" applyAlignment="1">
      <alignment vertical="center"/>
    </xf>
    <xf numFmtId="0" fontId="24" fillId="0" borderId="0" xfId="28" applyNumberFormat="1" applyFont="1" applyAlignment="1">
      <alignment vertical="center"/>
    </xf>
    <xf numFmtId="0" fontId="24" fillId="5" borderId="63" xfId="0" applyNumberFormat="1" applyFont="1" applyFill="1" applyBorder="1" applyAlignment="1">
      <alignment vertical="center"/>
    </xf>
    <xf numFmtId="0" fontId="24" fillId="5" borderId="64" xfId="0" applyNumberFormat="1" applyFont="1" applyFill="1" applyBorder="1" applyAlignment="1">
      <alignment vertical="center"/>
    </xf>
    <xf numFmtId="0" fontId="24" fillId="9" borderId="25" xfId="0" applyNumberFormat="1" applyFont="1" applyFill="1" applyBorder="1" applyAlignment="1">
      <alignment vertical="center"/>
    </xf>
    <xf numFmtId="0" fontId="24" fillId="9" borderId="65" xfId="0" applyNumberFormat="1" applyFont="1" applyFill="1" applyBorder="1" applyAlignment="1">
      <alignment vertical="center"/>
    </xf>
    <xf numFmtId="0" fontId="24" fillId="5" borderId="60" xfId="0" applyNumberFormat="1" applyFont="1" applyFill="1" applyBorder="1" applyAlignment="1">
      <alignment vertical="center"/>
    </xf>
    <xf numFmtId="0" fontId="24" fillId="5" borderId="61" xfId="0" applyNumberFormat="1" applyFont="1" applyFill="1" applyBorder="1" applyAlignment="1">
      <alignment vertical="center"/>
    </xf>
    <xf numFmtId="0" fontId="24" fillId="5" borderId="8" xfId="28" applyNumberFormat="1" applyFont="1" applyFill="1" applyBorder="1" applyAlignment="1">
      <alignment vertical="center"/>
    </xf>
    <xf numFmtId="0" fontId="24" fillId="5" borderId="20" xfId="28" applyNumberFormat="1" applyFont="1" applyFill="1" applyBorder="1" applyAlignment="1">
      <alignment vertical="center"/>
    </xf>
    <xf numFmtId="0" fontId="24" fillId="5" borderId="58" xfId="28" applyNumberFormat="1" applyFont="1" applyFill="1" applyBorder="1" applyAlignment="1">
      <alignment vertical="center"/>
    </xf>
    <xf numFmtId="0" fontId="24" fillId="5" borderId="59" xfId="28" applyNumberFormat="1" applyFont="1" applyFill="1" applyBorder="1" applyAlignment="1">
      <alignment vertical="center"/>
    </xf>
    <xf numFmtId="0" fontId="24" fillId="0" borderId="66" xfId="28" applyNumberFormat="1" applyFont="1" applyBorder="1" applyAlignment="1">
      <alignment vertical="center"/>
    </xf>
    <xf numFmtId="0" fontId="24" fillId="0" borderId="62" xfId="28" applyNumberFormat="1" applyFont="1" applyBorder="1" applyAlignment="1">
      <alignment vertical="center"/>
    </xf>
    <xf numFmtId="0" fontId="24" fillId="0" borderId="60" xfId="28" applyNumberFormat="1" applyFont="1" applyBorder="1" applyAlignment="1">
      <alignment vertical="center"/>
    </xf>
    <xf numFmtId="0" fontId="24" fillId="0" borderId="0" xfId="28" applyNumberFormat="1" applyFont="1" applyBorder="1" applyAlignment="1">
      <alignment vertical="center"/>
    </xf>
    <xf numFmtId="0" fontId="24" fillId="0" borderId="61" xfId="28" applyNumberFormat="1" applyFont="1" applyBorder="1" applyAlignment="1">
      <alignment vertical="center"/>
    </xf>
    <xf numFmtId="0" fontId="24" fillId="0" borderId="53" xfId="28" applyNumberFormat="1" applyFont="1" applyBorder="1" applyAlignment="1">
      <alignment vertical="center"/>
    </xf>
    <xf numFmtId="0" fontId="24" fillId="0" borderId="54" xfId="28" applyNumberFormat="1" applyFont="1" applyBorder="1" applyAlignment="1">
      <alignment vertical="center"/>
    </xf>
    <xf numFmtId="0" fontId="24" fillId="8" borderId="62" xfId="28" applyNumberFormat="1" applyFont="1" applyFill="1" applyBorder="1" applyAlignment="1">
      <alignment vertical="center"/>
    </xf>
    <xf numFmtId="0" fontId="2" fillId="3" borderId="34" xfId="13" applyFont="1" applyFill="1" applyBorder="1" applyAlignment="1">
      <alignment horizontal="center" vertical="center"/>
    </xf>
    <xf numFmtId="164" fontId="7" fillId="3" borderId="2" xfId="13" applyNumberFormat="1" applyFont="1" applyFill="1" applyBorder="1" applyAlignment="1">
      <alignment horizontal="center" vertical="center"/>
    </xf>
    <xf numFmtId="0" fontId="8" fillId="3" borderId="35" xfId="13" applyFont="1" applyFill="1" applyBorder="1" applyAlignment="1">
      <alignment horizontal="center" vertical="center"/>
    </xf>
    <xf numFmtId="0" fontId="9" fillId="2" borderId="36" xfId="13" applyFont="1" applyFill="1" applyBorder="1" applyAlignment="1">
      <alignment horizontal="center" vertical="center" wrapText="1"/>
    </xf>
    <xf numFmtId="0" fontId="7" fillId="3" borderId="2" xfId="13" applyFont="1" applyFill="1" applyBorder="1" applyAlignment="1">
      <alignment horizontal="left" vertical="center" wrapText="1"/>
    </xf>
    <xf numFmtId="0" fontId="4" fillId="2" borderId="36" xfId="13" applyFont="1" applyFill="1" applyBorder="1" applyAlignment="1">
      <alignment horizontal="center" vertical="center"/>
    </xf>
    <xf numFmtId="0" fontId="7" fillId="3" borderId="2" xfId="13" applyFont="1" applyFill="1" applyBorder="1" applyAlignment="1">
      <alignment horizontal="left" vertical="center"/>
    </xf>
    <xf numFmtId="0" fontId="7" fillId="3" borderId="2" xfId="13" applyFont="1" applyFill="1" applyBorder="1" applyAlignment="1">
      <alignment horizontal="center" vertical="center"/>
    </xf>
    <xf numFmtId="0" fontId="4" fillId="2" borderId="36" xfId="13" applyFont="1" applyFill="1" applyBorder="1" applyAlignment="1">
      <alignment horizontal="center" vertical="center" wrapText="1"/>
    </xf>
    <xf numFmtId="0" fontId="7" fillId="3" borderId="0" xfId="13" applyFont="1" applyFill="1" applyBorder="1" applyAlignment="1">
      <alignment horizontal="left" vertical="center"/>
    </xf>
    <xf numFmtId="3" fontId="7" fillId="3" borderId="2" xfId="13" applyNumberFormat="1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/>
    </xf>
    <xf numFmtId="0" fontId="7" fillId="3" borderId="0" xfId="13" applyFont="1" applyFill="1" applyBorder="1" applyAlignment="1">
      <alignment horizontal="center" vertical="center"/>
    </xf>
    <xf numFmtId="165" fontId="7" fillId="3" borderId="2" xfId="13" applyNumberFormat="1" applyFont="1" applyFill="1" applyBorder="1" applyAlignment="1">
      <alignment horizontal="center" vertical="center"/>
    </xf>
    <xf numFmtId="0" fontId="8" fillId="3" borderId="0" xfId="13" applyFont="1" applyFill="1" applyBorder="1" applyAlignment="1">
      <alignment horizontal="center" vertical="center"/>
    </xf>
    <xf numFmtId="0" fontId="7" fillId="3" borderId="2" xfId="13" applyFont="1" applyFill="1" applyBorder="1" applyAlignment="1">
      <alignment vertical="center"/>
    </xf>
    <xf numFmtId="0" fontId="7" fillId="3" borderId="0" xfId="13" applyFont="1" applyFill="1" applyBorder="1" applyAlignment="1">
      <alignment vertical="center"/>
    </xf>
    <xf numFmtId="0" fontId="7" fillId="3" borderId="1" xfId="13" applyFont="1" applyFill="1" applyBorder="1" applyAlignment="1">
      <alignment horizontal="left" vertical="center" wrapText="1"/>
    </xf>
    <xf numFmtId="0" fontId="3" fillId="3" borderId="2" xfId="13" applyFont="1" applyFill="1" applyBorder="1" applyAlignment="1">
      <alignment horizontal="center" vertical="center"/>
    </xf>
    <xf numFmtId="0" fontId="3" fillId="3" borderId="2" xfId="13" applyFont="1" applyFill="1" applyBorder="1" applyAlignment="1">
      <alignment horizontal="center" vertical="center" wrapText="1"/>
    </xf>
    <xf numFmtId="0" fontId="8" fillId="3" borderId="3" xfId="13" applyFont="1" applyFill="1" applyBorder="1" applyAlignment="1">
      <alignment horizontal="center" vertical="center"/>
    </xf>
    <xf numFmtId="164" fontId="3" fillId="3" borderId="3" xfId="13" applyNumberFormat="1" applyFont="1" applyFill="1" applyBorder="1" applyAlignment="1">
      <alignment horizontal="center" vertical="center"/>
    </xf>
    <xf numFmtId="0" fontId="5" fillId="3" borderId="2" xfId="13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81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Excel Built-in Normal" xfId="13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Grey" xfId="21"/>
    <cellStyle name="Input [yellow]" xfId="22"/>
    <cellStyle name="Normal" xfId="0" builtinId="0"/>
    <cellStyle name="Normal - Style1" xfId="23"/>
    <cellStyle name="Normal 10" xfId="24"/>
    <cellStyle name="Normal 10 2" xfId="25"/>
    <cellStyle name="Normal 10 3" xfId="26"/>
    <cellStyle name="Normal 11" xfId="27"/>
    <cellStyle name="Normal 2" xfId="28"/>
    <cellStyle name="Normal 2 10" xfId="29"/>
    <cellStyle name="Normal 2 11" xfId="30"/>
    <cellStyle name="Normal 2 2" xfId="31"/>
    <cellStyle name="Normal 2 3" xfId="32"/>
    <cellStyle name="Normal 2 3 2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 2" xfId="40"/>
    <cellStyle name="Normal 3 3" xfId="41"/>
    <cellStyle name="Normal 3 4" xfId="42"/>
    <cellStyle name="Normal 3 4 2" xfId="43"/>
    <cellStyle name="Normal 3 5" xfId="44"/>
    <cellStyle name="Normal 3 6" xfId="45"/>
    <cellStyle name="Normal 3 7" xfId="46"/>
    <cellStyle name="Normal 4" xfId="47"/>
    <cellStyle name="Normal 4 2" xfId="48"/>
    <cellStyle name="Normal 4 2 2" xfId="49"/>
    <cellStyle name="Normal 4 3" xfId="50"/>
    <cellStyle name="Normal 4 4" xfId="51"/>
    <cellStyle name="Normal 5 2" xfId="52"/>
    <cellStyle name="Normal 5 3" xfId="53"/>
    <cellStyle name="Normal 5 4" xfId="54"/>
    <cellStyle name="Normal 5 5" xfId="55"/>
    <cellStyle name="Normal 5 5 2" xfId="56"/>
    <cellStyle name="Normal 5 5 3" xfId="57"/>
    <cellStyle name="Normal 5 5 4" xfId="58"/>
    <cellStyle name="Normal 5 6" xfId="59"/>
    <cellStyle name="Normal 5 7" xfId="60"/>
    <cellStyle name="Normal 6 2" xfId="61"/>
    <cellStyle name="Normal 6 3" xfId="62"/>
    <cellStyle name="Normal 6 4" xfId="63"/>
    <cellStyle name="Normal 7" xfId="64"/>
    <cellStyle name="Normal 7 2" xfId="65"/>
    <cellStyle name="Normal 7 3" xfId="66"/>
    <cellStyle name="Normal 7 4" xfId="67"/>
    <cellStyle name="Normal 7 5" xfId="68"/>
    <cellStyle name="Normal 8 2" xfId="69"/>
    <cellStyle name="Normal 8 3" xfId="70"/>
    <cellStyle name="Normal 8 4" xfId="71"/>
    <cellStyle name="Normal 9" xfId="72"/>
    <cellStyle name="Normal 9 2" xfId="73"/>
    <cellStyle name="Normal 9 3" xfId="74"/>
    <cellStyle name="Normal 9 4" xfId="75"/>
    <cellStyle name="Percent [2]" xfId="76"/>
    <cellStyle name="Tusental (0)_pldt" xfId="77"/>
    <cellStyle name="Tusental_pldt" xfId="78"/>
    <cellStyle name="Valuta (0)_pldt" xfId="79"/>
    <cellStyle name="Valuta_pldt" xfId="80"/>
  </cellStyles>
  <dxfs count="2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9525</xdr:rowOff>
    </xdr:from>
    <xdr:to>
      <xdr:col>3</xdr:col>
      <xdr:colOff>790575</xdr:colOff>
      <xdr:row>2</xdr:row>
      <xdr:rowOff>28575</xdr:rowOff>
    </xdr:to>
    <xdr:pic>
      <xdr:nvPicPr>
        <xdr:cNvPr id="2248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20859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57150</xdr:colOff>
      <xdr:row>93</xdr:row>
      <xdr:rowOff>9525</xdr:rowOff>
    </xdr:from>
    <xdr:to>
      <xdr:col>12</xdr:col>
      <xdr:colOff>752475</xdr:colOff>
      <xdr:row>94</xdr:row>
      <xdr:rowOff>9525</xdr:rowOff>
    </xdr:to>
    <xdr:pic>
      <xdr:nvPicPr>
        <xdr:cNvPr id="2249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3" r="1456" b="3093"/>
        <a:stretch>
          <a:fillRect/>
        </a:stretch>
      </xdr:blipFill>
      <xdr:spPr bwMode="auto">
        <a:xfrm>
          <a:off x="5924550" y="16602075"/>
          <a:ext cx="695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view="pageBreakPreview" zoomScale="115" zoomScaleNormal="100" zoomScaleSheetLayoutView="115" workbookViewId="0">
      <selection activeCell="J8" sqref="J8"/>
    </sheetView>
  </sheetViews>
  <sheetFormatPr defaultColWidth="8.85546875" defaultRowHeight="11.25" x14ac:dyDescent="0.2"/>
  <cols>
    <col min="1" max="1" width="11.7109375" style="74" customWidth="1"/>
    <col min="2" max="2" width="8.85546875" style="74" customWidth="1"/>
    <col min="3" max="4" width="9.7109375" style="74" customWidth="1"/>
    <col min="5" max="5" width="11.85546875" style="74" customWidth="1"/>
    <col min="6" max="6" width="9.7109375" style="74" customWidth="1"/>
    <col min="7" max="7" width="9.7109375" style="34" customWidth="1"/>
    <col min="8" max="8" width="9.7109375" style="36" customWidth="1"/>
    <col min="9" max="16384" width="8.85546875" style="37"/>
  </cols>
  <sheetData>
    <row r="1" spans="1:8" x14ac:dyDescent="0.2">
      <c r="A1" s="116" t="s">
        <v>88</v>
      </c>
      <c r="B1" s="117"/>
      <c r="C1" s="117"/>
      <c r="D1" s="117"/>
      <c r="E1" s="117"/>
      <c r="F1" s="118"/>
    </row>
    <row r="2" spans="1:8" ht="12" thickBot="1" x14ac:dyDescent="0.25">
      <c r="A2" s="119" t="s">
        <v>89</v>
      </c>
      <c r="B2" s="106"/>
      <c r="C2" s="106"/>
      <c r="D2" s="106"/>
      <c r="E2" s="106"/>
      <c r="F2" s="107"/>
    </row>
    <row r="3" spans="1:8" ht="12" thickBot="1" x14ac:dyDescent="0.25">
      <c r="A3" s="172" t="s">
        <v>90</v>
      </c>
      <c r="B3" s="173"/>
      <c r="C3" s="174" t="s">
        <v>479</v>
      </c>
      <c r="D3" s="175"/>
      <c r="E3" s="176" t="s">
        <v>302</v>
      </c>
      <c r="F3" s="177"/>
    </row>
    <row r="4" spans="1:8" x14ac:dyDescent="0.2">
      <c r="A4" s="120" t="s">
        <v>91</v>
      </c>
      <c r="B4" s="121"/>
      <c r="C4" s="121"/>
      <c r="D4" s="121"/>
      <c r="E4" s="121"/>
      <c r="F4" s="122"/>
    </row>
    <row r="5" spans="1:8" x14ac:dyDescent="0.2">
      <c r="A5" s="38" t="s">
        <v>92</v>
      </c>
      <c r="B5" s="112" t="s">
        <v>347</v>
      </c>
      <c r="C5" s="112"/>
      <c r="D5" s="112"/>
      <c r="E5" s="112"/>
      <c r="F5" s="123"/>
    </row>
    <row r="6" spans="1:8" x14ac:dyDescent="0.2">
      <c r="A6" s="38" t="s">
        <v>93</v>
      </c>
      <c r="B6" s="112" t="s">
        <v>348</v>
      </c>
      <c r="C6" s="112"/>
      <c r="D6" s="112"/>
      <c r="E6" s="112"/>
      <c r="F6" s="123"/>
    </row>
    <row r="7" spans="1:8" x14ac:dyDescent="0.2">
      <c r="A7" s="38" t="s">
        <v>94</v>
      </c>
      <c r="B7" s="112" t="s">
        <v>349</v>
      </c>
      <c r="C7" s="112"/>
      <c r="D7" s="112"/>
      <c r="E7" s="112"/>
      <c r="F7" s="123"/>
    </row>
    <row r="8" spans="1:8" x14ac:dyDescent="0.2">
      <c r="A8" s="114" t="s">
        <v>95</v>
      </c>
      <c r="B8" s="112"/>
      <c r="C8" s="112" t="s">
        <v>350</v>
      </c>
      <c r="D8" s="112"/>
      <c r="E8" s="112"/>
      <c r="F8" s="123"/>
    </row>
    <row r="9" spans="1:8" ht="12" thickBot="1" x14ac:dyDescent="0.25">
      <c r="A9" s="114" t="s">
        <v>96</v>
      </c>
      <c r="B9" s="112"/>
      <c r="C9" s="112" t="s">
        <v>351</v>
      </c>
      <c r="D9" s="112"/>
      <c r="E9" s="112"/>
      <c r="F9" s="123"/>
    </row>
    <row r="10" spans="1:8" ht="12" thickBot="1" x14ac:dyDescent="0.25">
      <c r="A10" s="97" t="s">
        <v>97</v>
      </c>
      <c r="B10" s="98"/>
      <c r="C10" s="98"/>
      <c r="D10" s="98"/>
      <c r="E10" s="98"/>
      <c r="F10" s="99"/>
    </row>
    <row r="11" spans="1:8" x14ac:dyDescent="0.2">
      <c r="A11" s="39" t="s">
        <v>98</v>
      </c>
      <c r="B11" s="94" t="s">
        <v>352</v>
      </c>
      <c r="C11" s="95"/>
      <c r="D11" s="95"/>
      <c r="E11" s="95"/>
      <c r="F11" s="96"/>
      <c r="H11" s="35"/>
    </row>
    <row r="12" spans="1:8" ht="12" thickBot="1" x14ac:dyDescent="0.25">
      <c r="A12" s="40" t="s">
        <v>99</v>
      </c>
      <c r="B12" s="100" t="s">
        <v>353</v>
      </c>
      <c r="C12" s="101"/>
      <c r="D12" s="41" t="s">
        <v>818</v>
      </c>
      <c r="E12" s="102" t="s">
        <v>481</v>
      </c>
      <c r="F12" s="103"/>
      <c r="H12" s="35"/>
    </row>
    <row r="13" spans="1:8" x14ac:dyDescent="0.2">
      <c r="A13" s="104" t="s">
        <v>100</v>
      </c>
      <c r="B13" s="105"/>
      <c r="C13" s="106"/>
      <c r="D13" s="106"/>
      <c r="E13" s="106"/>
      <c r="F13" s="107"/>
      <c r="H13" s="35"/>
    </row>
    <row r="14" spans="1:8" x14ac:dyDescent="0.2">
      <c r="A14" s="42" t="s">
        <v>101</v>
      </c>
      <c r="B14" s="43" t="str">
        <f>IF(C14="OPEN DURING VISIT",1,IF(C14="CLOSED DURING VISIT",2,""))</f>
        <v/>
      </c>
      <c r="C14" s="108" t="s">
        <v>485</v>
      </c>
      <c r="D14" s="108"/>
      <c r="E14" s="109"/>
      <c r="F14" s="44" t="s">
        <v>303</v>
      </c>
      <c r="H14" s="35"/>
    </row>
    <row r="15" spans="1:8" x14ac:dyDescent="0.2">
      <c r="A15" s="110" t="s">
        <v>102</v>
      </c>
      <c r="B15" s="111"/>
      <c r="C15" s="112"/>
      <c r="D15" s="113" t="s">
        <v>487</v>
      </c>
      <c r="E15" s="113"/>
      <c r="F15" s="44" t="s">
        <v>304</v>
      </c>
    </row>
    <row r="16" spans="1:8" x14ac:dyDescent="0.2">
      <c r="A16" s="114" t="s">
        <v>103</v>
      </c>
      <c r="B16" s="115"/>
      <c r="C16" s="45" t="s">
        <v>354</v>
      </c>
      <c r="D16" s="46" t="s">
        <v>245</v>
      </c>
      <c r="E16" s="45" t="s">
        <v>355</v>
      </c>
      <c r="F16" s="44" t="s">
        <v>246</v>
      </c>
    </row>
    <row r="17" spans="1:6" x14ac:dyDescent="0.2">
      <c r="A17" s="114" t="s">
        <v>104</v>
      </c>
      <c r="B17" s="115"/>
      <c r="C17" s="125" t="s">
        <v>489</v>
      </c>
      <c r="D17" s="108"/>
      <c r="E17" s="115" t="s">
        <v>305</v>
      </c>
      <c r="F17" s="124"/>
    </row>
    <row r="18" spans="1:6" x14ac:dyDescent="0.2">
      <c r="A18" s="114" t="s">
        <v>105</v>
      </c>
      <c r="B18" s="115"/>
      <c r="C18" s="125" t="s">
        <v>492</v>
      </c>
      <c r="D18" s="108"/>
      <c r="E18" s="115" t="s">
        <v>306</v>
      </c>
      <c r="F18" s="124"/>
    </row>
    <row r="19" spans="1:6" x14ac:dyDescent="0.2">
      <c r="A19" s="80" t="s">
        <v>106</v>
      </c>
      <c r="B19" s="81"/>
      <c r="C19" s="125" t="s">
        <v>497</v>
      </c>
      <c r="D19" s="108"/>
      <c r="E19" s="109"/>
      <c r="F19" s="47" t="s">
        <v>307</v>
      </c>
    </row>
    <row r="20" spans="1:6" x14ac:dyDescent="0.2">
      <c r="A20" s="114" t="s">
        <v>107</v>
      </c>
      <c r="B20" s="115"/>
      <c r="C20" s="112" t="s">
        <v>356</v>
      </c>
      <c r="D20" s="112"/>
      <c r="E20" s="112"/>
      <c r="F20" s="123"/>
    </row>
    <row r="21" spans="1:6" x14ac:dyDescent="0.2">
      <c r="A21" s="128" t="s">
        <v>108</v>
      </c>
      <c r="B21" s="127"/>
      <c r="C21" s="48" t="s">
        <v>357</v>
      </c>
      <c r="D21" s="126" t="s">
        <v>247</v>
      </c>
      <c r="E21" s="127"/>
      <c r="F21" s="49" t="s">
        <v>358</v>
      </c>
    </row>
    <row r="22" spans="1:6" x14ac:dyDescent="0.2">
      <c r="A22" s="119" t="s">
        <v>109</v>
      </c>
      <c r="B22" s="106"/>
      <c r="C22" s="106"/>
      <c r="D22" s="106"/>
      <c r="E22" s="106"/>
      <c r="F22" s="107"/>
    </row>
    <row r="23" spans="1:6" x14ac:dyDescent="0.2">
      <c r="A23" s="114" t="s">
        <v>110</v>
      </c>
      <c r="B23" s="112"/>
      <c r="C23" s="125" t="s">
        <v>502</v>
      </c>
      <c r="D23" s="108"/>
      <c r="E23" s="109"/>
      <c r="F23" s="44" t="s">
        <v>308</v>
      </c>
    </row>
    <row r="24" spans="1:6" x14ac:dyDescent="0.2">
      <c r="A24" s="114" t="s">
        <v>111</v>
      </c>
      <c r="B24" s="115"/>
      <c r="C24" s="45" t="s">
        <v>359</v>
      </c>
      <c r="D24" s="46" t="s">
        <v>248</v>
      </c>
      <c r="E24" s="45" t="s">
        <v>360</v>
      </c>
      <c r="F24" s="44" t="s">
        <v>249</v>
      </c>
    </row>
    <row r="25" spans="1:6" x14ac:dyDescent="0.2">
      <c r="A25" s="114" t="s">
        <v>112</v>
      </c>
      <c r="B25" s="115"/>
      <c r="C25" s="113" t="s">
        <v>507</v>
      </c>
      <c r="D25" s="113"/>
      <c r="E25" s="115" t="s">
        <v>309</v>
      </c>
      <c r="F25" s="124"/>
    </row>
    <row r="26" spans="1:6" x14ac:dyDescent="0.2">
      <c r="A26" s="114" t="s">
        <v>113</v>
      </c>
      <c r="B26" s="115"/>
      <c r="C26" s="113" t="s">
        <v>510</v>
      </c>
      <c r="D26" s="113"/>
      <c r="E26" s="115" t="s">
        <v>310</v>
      </c>
      <c r="F26" s="124"/>
    </row>
    <row r="27" spans="1:6" x14ac:dyDescent="0.2">
      <c r="A27" s="80" t="s">
        <v>114</v>
      </c>
      <c r="B27" s="81"/>
      <c r="C27" s="50" t="s">
        <v>515</v>
      </c>
      <c r="D27" s="115" t="s">
        <v>311</v>
      </c>
      <c r="E27" s="115"/>
      <c r="F27" s="124"/>
    </row>
    <row r="28" spans="1:6" x14ac:dyDescent="0.2">
      <c r="A28" s="114" t="s">
        <v>115</v>
      </c>
      <c r="B28" s="115"/>
      <c r="C28" s="112" t="s">
        <v>361</v>
      </c>
      <c r="D28" s="112"/>
      <c r="E28" s="112"/>
      <c r="F28" s="123"/>
    </row>
    <row r="29" spans="1:6" x14ac:dyDescent="0.2">
      <c r="A29" s="114" t="s">
        <v>116</v>
      </c>
      <c r="B29" s="115"/>
      <c r="C29" s="112" t="s">
        <v>362</v>
      </c>
      <c r="D29" s="112"/>
      <c r="E29" s="112"/>
      <c r="F29" s="123"/>
    </row>
    <row r="30" spans="1:6" x14ac:dyDescent="0.2">
      <c r="A30" s="80" t="s">
        <v>117</v>
      </c>
      <c r="B30" s="129"/>
      <c r="C30" s="81"/>
      <c r="D30" s="82" t="s">
        <v>363</v>
      </c>
      <c r="E30" s="130"/>
      <c r="F30" s="44" t="s">
        <v>312</v>
      </c>
    </row>
    <row r="31" spans="1:6" x14ac:dyDescent="0.2">
      <c r="A31" s="119" t="s">
        <v>118</v>
      </c>
      <c r="B31" s="106"/>
      <c r="C31" s="106"/>
      <c r="D31" s="106"/>
      <c r="E31" s="106"/>
      <c r="F31" s="107"/>
    </row>
    <row r="32" spans="1:6" x14ac:dyDescent="0.2">
      <c r="A32" s="114" t="s">
        <v>119</v>
      </c>
      <c r="B32" s="112"/>
      <c r="C32" s="125" t="s">
        <v>518</v>
      </c>
      <c r="D32" s="108"/>
      <c r="E32" s="108"/>
      <c r="F32" s="44" t="s">
        <v>313</v>
      </c>
    </row>
    <row r="33" spans="1:6" x14ac:dyDescent="0.2">
      <c r="A33" s="114" t="s">
        <v>120</v>
      </c>
      <c r="B33" s="115"/>
      <c r="C33" s="45" t="s">
        <v>364</v>
      </c>
      <c r="D33" s="46" t="s">
        <v>251</v>
      </c>
      <c r="E33" s="45" t="s">
        <v>365</v>
      </c>
      <c r="F33" s="44" t="s">
        <v>250</v>
      </c>
    </row>
    <row r="34" spans="1:6" x14ac:dyDescent="0.2">
      <c r="A34" s="114" t="s">
        <v>121</v>
      </c>
      <c r="B34" s="115"/>
      <c r="C34" s="113" t="s">
        <v>523</v>
      </c>
      <c r="D34" s="113"/>
      <c r="E34" s="115" t="s">
        <v>314</v>
      </c>
      <c r="F34" s="124"/>
    </row>
    <row r="35" spans="1:6" x14ac:dyDescent="0.2">
      <c r="A35" s="114" t="s">
        <v>122</v>
      </c>
      <c r="B35" s="115"/>
      <c r="C35" s="113" t="s">
        <v>526</v>
      </c>
      <c r="D35" s="113"/>
      <c r="E35" s="115" t="s">
        <v>315</v>
      </c>
      <c r="F35" s="124"/>
    </row>
    <row r="36" spans="1:6" x14ac:dyDescent="0.2">
      <c r="A36" s="80" t="s">
        <v>123</v>
      </c>
      <c r="B36" s="81"/>
      <c r="C36" s="50" t="s">
        <v>531</v>
      </c>
      <c r="D36" s="115" t="s">
        <v>316</v>
      </c>
      <c r="E36" s="115"/>
      <c r="F36" s="124"/>
    </row>
    <row r="37" spans="1:6" x14ac:dyDescent="0.2">
      <c r="A37" s="114" t="s">
        <v>124</v>
      </c>
      <c r="B37" s="115"/>
      <c r="C37" s="112" t="s">
        <v>366</v>
      </c>
      <c r="D37" s="112"/>
      <c r="E37" s="112"/>
      <c r="F37" s="123"/>
    </row>
    <row r="38" spans="1:6" x14ac:dyDescent="0.2">
      <c r="A38" s="114" t="s">
        <v>125</v>
      </c>
      <c r="B38" s="115"/>
      <c r="C38" s="112" t="s">
        <v>367</v>
      </c>
      <c r="D38" s="112"/>
      <c r="E38" s="112"/>
      <c r="F38" s="123"/>
    </row>
    <row r="39" spans="1:6" x14ac:dyDescent="0.2">
      <c r="A39" s="80" t="s">
        <v>126</v>
      </c>
      <c r="B39" s="129"/>
      <c r="C39" s="81"/>
      <c r="D39" s="82" t="s">
        <v>368</v>
      </c>
      <c r="E39" s="130"/>
      <c r="F39" s="44" t="s">
        <v>317</v>
      </c>
    </row>
    <row r="40" spans="1:6" x14ac:dyDescent="0.2">
      <c r="A40" s="119" t="s">
        <v>127</v>
      </c>
      <c r="B40" s="106"/>
      <c r="C40" s="106"/>
      <c r="D40" s="106"/>
      <c r="E40" s="106"/>
      <c r="F40" s="107"/>
    </row>
    <row r="41" spans="1:6" x14ac:dyDescent="0.2">
      <c r="A41" s="114" t="s">
        <v>128</v>
      </c>
      <c r="B41" s="112"/>
      <c r="C41" s="125" t="s">
        <v>534</v>
      </c>
      <c r="D41" s="108"/>
      <c r="E41" s="108"/>
      <c r="F41" s="44" t="s">
        <v>318</v>
      </c>
    </row>
    <row r="42" spans="1:6" x14ac:dyDescent="0.2">
      <c r="A42" s="114" t="s">
        <v>129</v>
      </c>
      <c r="B42" s="115"/>
      <c r="C42" s="45" t="s">
        <v>369</v>
      </c>
      <c r="D42" s="46" t="s">
        <v>252</v>
      </c>
      <c r="E42" s="45" t="s">
        <v>370</v>
      </c>
      <c r="F42" s="44" t="s">
        <v>253</v>
      </c>
    </row>
    <row r="43" spans="1:6" x14ac:dyDescent="0.2">
      <c r="A43" s="114" t="s">
        <v>130</v>
      </c>
      <c r="B43" s="115"/>
      <c r="C43" s="113" t="s">
        <v>539</v>
      </c>
      <c r="D43" s="113"/>
      <c r="E43" s="76" t="s">
        <v>319</v>
      </c>
      <c r="F43" s="77"/>
    </row>
    <row r="44" spans="1:6" x14ac:dyDescent="0.2">
      <c r="A44" s="114" t="s">
        <v>131</v>
      </c>
      <c r="B44" s="115"/>
      <c r="C44" s="113" t="s">
        <v>542</v>
      </c>
      <c r="D44" s="113"/>
      <c r="E44" s="115" t="s">
        <v>320</v>
      </c>
      <c r="F44" s="124"/>
    </row>
    <row r="45" spans="1:6" x14ac:dyDescent="0.2">
      <c r="A45" s="80" t="s">
        <v>132</v>
      </c>
      <c r="B45" s="81"/>
      <c r="C45" s="50" t="s">
        <v>547</v>
      </c>
      <c r="D45" s="115" t="s">
        <v>321</v>
      </c>
      <c r="E45" s="115"/>
      <c r="F45" s="124"/>
    </row>
    <row r="46" spans="1:6" x14ac:dyDescent="0.2">
      <c r="A46" s="114" t="s">
        <v>133</v>
      </c>
      <c r="B46" s="115"/>
      <c r="C46" s="112" t="s">
        <v>371</v>
      </c>
      <c r="D46" s="112"/>
      <c r="E46" s="112"/>
      <c r="F46" s="123"/>
    </row>
    <row r="47" spans="1:6" x14ac:dyDescent="0.2">
      <c r="A47" s="114" t="s">
        <v>134</v>
      </c>
      <c r="B47" s="115"/>
      <c r="C47" s="112" t="s">
        <v>372</v>
      </c>
      <c r="D47" s="112"/>
      <c r="E47" s="112"/>
      <c r="F47" s="123"/>
    </row>
    <row r="48" spans="1:6" x14ac:dyDescent="0.2">
      <c r="A48" s="80" t="s">
        <v>135</v>
      </c>
      <c r="B48" s="129"/>
      <c r="C48" s="81"/>
      <c r="D48" s="82" t="s">
        <v>373</v>
      </c>
      <c r="E48" s="130"/>
      <c r="F48" s="44" t="s">
        <v>322</v>
      </c>
    </row>
    <row r="49" spans="1:8" x14ac:dyDescent="0.2">
      <c r="A49" s="104" t="s">
        <v>136</v>
      </c>
      <c r="B49" s="105"/>
      <c r="C49" s="106"/>
      <c r="D49" s="106"/>
      <c r="E49" s="106"/>
      <c r="F49" s="107"/>
    </row>
    <row r="50" spans="1:8" x14ac:dyDescent="0.2">
      <c r="A50" s="42" t="s">
        <v>137</v>
      </c>
      <c r="B50" s="43" t="str">
        <f>IF(C50="SUBJECT WAS AROUND DURING VISIT",1,IF(C50="SUBJECT WAS NOT AROUND DURING VISIT",2,""))</f>
        <v/>
      </c>
      <c r="C50" s="125" t="s">
        <v>550</v>
      </c>
      <c r="D50" s="108"/>
      <c r="E50" s="44" t="s">
        <v>254</v>
      </c>
      <c r="F50" s="51" t="s">
        <v>552</v>
      </c>
    </row>
    <row r="51" spans="1:8" x14ac:dyDescent="0.2">
      <c r="A51" s="110" t="s">
        <v>138</v>
      </c>
      <c r="B51" s="131"/>
      <c r="C51" s="112" t="s">
        <v>374</v>
      </c>
      <c r="D51" s="112"/>
      <c r="E51" s="112"/>
      <c r="F51" s="123"/>
    </row>
    <row r="52" spans="1:8" x14ac:dyDescent="0.2">
      <c r="A52" s="132" t="s">
        <v>139</v>
      </c>
      <c r="B52" s="133"/>
      <c r="C52" s="134" t="s">
        <v>375</v>
      </c>
      <c r="D52" s="134"/>
      <c r="E52" s="134"/>
      <c r="F52" s="135"/>
    </row>
    <row r="53" spans="1:8" x14ac:dyDescent="0.2">
      <c r="A53" s="114" t="s">
        <v>140</v>
      </c>
      <c r="B53" s="115"/>
      <c r="C53" s="113" t="s">
        <v>554</v>
      </c>
      <c r="D53" s="113"/>
      <c r="E53" s="115" t="s">
        <v>323</v>
      </c>
      <c r="F53" s="124"/>
    </row>
    <row r="54" spans="1:8" x14ac:dyDescent="0.2">
      <c r="A54" s="114" t="s">
        <v>141</v>
      </c>
      <c r="B54" s="115"/>
      <c r="C54" s="113" t="s">
        <v>559</v>
      </c>
      <c r="D54" s="113"/>
      <c r="E54" s="81" t="s">
        <v>324</v>
      </c>
      <c r="F54" s="124"/>
    </row>
    <row r="55" spans="1:8" x14ac:dyDescent="0.2">
      <c r="A55" s="114" t="s">
        <v>142</v>
      </c>
      <c r="B55" s="115"/>
      <c r="C55" s="125" t="s">
        <v>564</v>
      </c>
      <c r="D55" s="108"/>
      <c r="E55" s="108"/>
      <c r="F55" s="44" t="s">
        <v>325</v>
      </c>
      <c r="H55" s="37"/>
    </row>
    <row r="56" spans="1:8" x14ac:dyDescent="0.2">
      <c r="A56" s="114" t="s">
        <v>143</v>
      </c>
      <c r="B56" s="115"/>
      <c r="C56" s="45" t="s">
        <v>376</v>
      </c>
      <c r="D56" s="46" t="s">
        <v>256</v>
      </c>
      <c r="E56" s="45" t="s">
        <v>377</v>
      </c>
      <c r="F56" s="44" t="s">
        <v>255</v>
      </c>
      <c r="H56" s="37"/>
    </row>
    <row r="57" spans="1:8" x14ac:dyDescent="0.2">
      <c r="A57" s="114" t="s">
        <v>144</v>
      </c>
      <c r="B57" s="115"/>
      <c r="C57" s="113" t="s">
        <v>569</v>
      </c>
      <c r="D57" s="113"/>
      <c r="E57" s="115" t="s">
        <v>326</v>
      </c>
      <c r="F57" s="124"/>
      <c r="H57" s="37"/>
    </row>
    <row r="58" spans="1:8" x14ac:dyDescent="0.2">
      <c r="A58" s="114" t="s">
        <v>145</v>
      </c>
      <c r="B58" s="115"/>
      <c r="C58" s="113" t="s">
        <v>574</v>
      </c>
      <c r="D58" s="113"/>
      <c r="E58" s="115" t="s">
        <v>327</v>
      </c>
      <c r="F58" s="124"/>
      <c r="H58" s="37"/>
    </row>
    <row r="59" spans="1:8" x14ac:dyDescent="0.2">
      <c r="A59" s="80" t="s">
        <v>146</v>
      </c>
      <c r="B59" s="129"/>
      <c r="C59" s="81"/>
      <c r="D59" s="45" t="s">
        <v>378</v>
      </c>
      <c r="E59" s="45" t="s">
        <v>379</v>
      </c>
      <c r="F59" s="47" t="s">
        <v>328</v>
      </c>
      <c r="H59" s="37"/>
    </row>
    <row r="60" spans="1:8" x14ac:dyDescent="0.2">
      <c r="A60" s="80" t="s">
        <v>147</v>
      </c>
      <c r="B60" s="129"/>
      <c r="C60" s="81"/>
      <c r="D60" s="82" t="s">
        <v>380</v>
      </c>
      <c r="E60" s="83"/>
      <c r="F60" s="86"/>
      <c r="H60" s="37"/>
    </row>
    <row r="61" spans="1:8" ht="12" thickBot="1" x14ac:dyDescent="0.25">
      <c r="A61" s="114" t="s">
        <v>148</v>
      </c>
      <c r="B61" s="115"/>
      <c r="C61" s="52" t="s">
        <v>815</v>
      </c>
      <c r="D61" s="52" t="s">
        <v>816</v>
      </c>
      <c r="E61" s="52" t="s">
        <v>817</v>
      </c>
      <c r="F61" s="44" t="s">
        <v>329</v>
      </c>
      <c r="H61" s="37"/>
    </row>
    <row r="62" spans="1:8" ht="12" thickBot="1" x14ac:dyDescent="0.25">
      <c r="A62" s="136" t="s">
        <v>149</v>
      </c>
      <c r="B62" s="137"/>
      <c r="C62" s="90"/>
      <c r="D62" s="90"/>
      <c r="E62" s="90"/>
      <c r="F62" s="91"/>
      <c r="H62" s="37"/>
    </row>
    <row r="63" spans="1:8" x14ac:dyDescent="0.2">
      <c r="A63" s="114" t="s">
        <v>150</v>
      </c>
      <c r="B63" s="115"/>
      <c r="C63" s="45" t="s">
        <v>381</v>
      </c>
      <c r="D63" s="46" t="s">
        <v>257</v>
      </c>
      <c r="E63" s="52" t="s">
        <v>383</v>
      </c>
      <c r="F63" s="44" t="s">
        <v>258</v>
      </c>
      <c r="H63" s="37"/>
    </row>
    <row r="64" spans="1:8" x14ac:dyDescent="0.2">
      <c r="A64" s="114" t="s">
        <v>151</v>
      </c>
      <c r="B64" s="115"/>
      <c r="C64" s="53" t="s">
        <v>382</v>
      </c>
      <c r="D64" s="54" t="s">
        <v>330</v>
      </c>
      <c r="E64" s="55" t="s">
        <v>577</v>
      </c>
      <c r="F64" s="56" t="s">
        <v>579</v>
      </c>
      <c r="H64" s="37"/>
    </row>
    <row r="65" spans="1:8" x14ac:dyDescent="0.2">
      <c r="A65" s="38" t="s">
        <v>152</v>
      </c>
      <c r="B65" s="57" t="s">
        <v>384</v>
      </c>
      <c r="C65" s="46" t="s">
        <v>259</v>
      </c>
      <c r="D65" s="57" t="s">
        <v>385</v>
      </c>
      <c r="E65" s="46" t="s">
        <v>260</v>
      </c>
      <c r="F65" s="58" t="s">
        <v>386</v>
      </c>
      <c r="H65" s="37"/>
    </row>
    <row r="66" spans="1:8" x14ac:dyDescent="0.2">
      <c r="A66" s="39" t="s">
        <v>153</v>
      </c>
      <c r="B66" s="138" t="s">
        <v>581</v>
      </c>
      <c r="C66" s="139"/>
      <c r="D66" s="140" t="s">
        <v>261</v>
      </c>
      <c r="E66" s="93"/>
      <c r="F66" s="59" t="s">
        <v>387</v>
      </c>
      <c r="H66" s="37"/>
    </row>
    <row r="67" spans="1:8" x14ac:dyDescent="0.2">
      <c r="A67" s="38" t="s">
        <v>154</v>
      </c>
      <c r="B67" s="50" t="s">
        <v>587</v>
      </c>
      <c r="C67" s="115" t="s">
        <v>262</v>
      </c>
      <c r="D67" s="112"/>
      <c r="E67" s="112" t="s">
        <v>388</v>
      </c>
      <c r="F67" s="123"/>
      <c r="H67" s="37"/>
    </row>
    <row r="68" spans="1:8" x14ac:dyDescent="0.2">
      <c r="A68" s="114" t="s">
        <v>155</v>
      </c>
      <c r="B68" s="112"/>
      <c r="C68" s="112"/>
      <c r="D68" s="45" t="s">
        <v>389</v>
      </c>
      <c r="E68" s="46" t="s">
        <v>263</v>
      </c>
      <c r="F68" s="51" t="s">
        <v>589</v>
      </c>
      <c r="H68" s="37"/>
    </row>
    <row r="69" spans="1:8" x14ac:dyDescent="0.2">
      <c r="A69" s="114" t="s">
        <v>157</v>
      </c>
      <c r="B69" s="112"/>
      <c r="C69" s="112"/>
      <c r="D69" s="112" t="s">
        <v>390</v>
      </c>
      <c r="E69" s="112"/>
      <c r="F69" s="44" t="s">
        <v>264</v>
      </c>
      <c r="H69" s="37"/>
    </row>
    <row r="70" spans="1:8" ht="12" thickBot="1" x14ac:dyDescent="0.25">
      <c r="A70" s="132" t="s">
        <v>156</v>
      </c>
      <c r="B70" s="134"/>
      <c r="C70" s="134"/>
      <c r="D70" s="134" t="s">
        <v>391</v>
      </c>
      <c r="E70" s="134"/>
      <c r="F70" s="60" t="s">
        <v>265</v>
      </c>
      <c r="H70" s="37"/>
    </row>
    <row r="71" spans="1:8" ht="12" thickBot="1" x14ac:dyDescent="0.25">
      <c r="A71" s="89" t="s">
        <v>158</v>
      </c>
      <c r="B71" s="90"/>
      <c r="C71" s="90"/>
      <c r="D71" s="90"/>
      <c r="E71" s="90"/>
      <c r="F71" s="91"/>
      <c r="H71" s="37"/>
    </row>
    <row r="72" spans="1:8" x14ac:dyDescent="0.2">
      <c r="A72" s="92" t="s">
        <v>159</v>
      </c>
      <c r="B72" s="93"/>
      <c r="C72" s="94" t="s">
        <v>392</v>
      </c>
      <c r="D72" s="95"/>
      <c r="E72" s="95"/>
      <c r="F72" s="96"/>
      <c r="H72" s="37"/>
    </row>
    <row r="73" spans="1:8" x14ac:dyDescent="0.2">
      <c r="A73" s="80" t="s">
        <v>160</v>
      </c>
      <c r="B73" s="81"/>
      <c r="C73" s="82" t="s">
        <v>393</v>
      </c>
      <c r="D73" s="83"/>
      <c r="E73" s="84"/>
      <c r="F73" s="85"/>
      <c r="H73" s="37"/>
    </row>
    <row r="74" spans="1:8" x14ac:dyDescent="0.2">
      <c r="A74" s="80" t="s">
        <v>161</v>
      </c>
      <c r="B74" s="81"/>
      <c r="C74" s="45" t="s">
        <v>394</v>
      </c>
      <c r="D74" s="45" t="s">
        <v>395</v>
      </c>
      <c r="E74" s="76" t="s">
        <v>331</v>
      </c>
      <c r="F74" s="77"/>
      <c r="H74" s="37"/>
    </row>
    <row r="75" spans="1:8" x14ac:dyDescent="0.2">
      <c r="A75" s="80" t="s">
        <v>162</v>
      </c>
      <c r="B75" s="81"/>
      <c r="C75" s="82" t="s">
        <v>396</v>
      </c>
      <c r="D75" s="83"/>
      <c r="E75" s="83"/>
      <c r="F75" s="86"/>
      <c r="H75" s="37"/>
    </row>
    <row r="76" spans="1:8" x14ac:dyDescent="0.2">
      <c r="A76" s="80" t="s">
        <v>163</v>
      </c>
      <c r="B76" s="81"/>
      <c r="C76" s="82" t="s">
        <v>397</v>
      </c>
      <c r="D76" s="83"/>
      <c r="E76" s="84"/>
      <c r="F76" s="85"/>
    </row>
    <row r="77" spans="1:8" x14ac:dyDescent="0.2">
      <c r="A77" s="80" t="s">
        <v>164</v>
      </c>
      <c r="B77" s="81"/>
      <c r="C77" s="45" t="s">
        <v>399</v>
      </c>
      <c r="D77" s="45" t="s">
        <v>398</v>
      </c>
      <c r="E77" s="76" t="s">
        <v>332</v>
      </c>
      <c r="F77" s="77"/>
      <c r="H77" s="37"/>
    </row>
    <row r="78" spans="1:8" x14ac:dyDescent="0.2">
      <c r="A78" s="80" t="s">
        <v>165</v>
      </c>
      <c r="B78" s="81"/>
      <c r="C78" s="82" t="s">
        <v>400</v>
      </c>
      <c r="D78" s="83"/>
      <c r="E78" s="83"/>
      <c r="F78" s="86"/>
      <c r="H78" s="37"/>
    </row>
    <row r="79" spans="1:8" x14ac:dyDescent="0.2">
      <c r="A79" s="80" t="s">
        <v>166</v>
      </c>
      <c r="B79" s="81"/>
      <c r="C79" s="82" t="s">
        <v>401</v>
      </c>
      <c r="D79" s="83"/>
      <c r="E79" s="84"/>
      <c r="F79" s="85"/>
      <c r="H79" s="37"/>
    </row>
    <row r="80" spans="1:8" ht="12" thickBot="1" x14ac:dyDescent="0.25">
      <c r="A80" s="87" t="s">
        <v>167</v>
      </c>
      <c r="B80" s="88"/>
      <c r="C80" s="45" t="s">
        <v>402</v>
      </c>
      <c r="D80" s="45" t="s">
        <v>403</v>
      </c>
      <c r="E80" s="78" t="s">
        <v>333</v>
      </c>
      <c r="F80" s="79"/>
      <c r="H80" s="37"/>
    </row>
    <row r="81" spans="1:8" ht="12" thickBot="1" x14ac:dyDescent="0.25">
      <c r="A81" s="89" t="s">
        <v>168</v>
      </c>
      <c r="B81" s="90"/>
      <c r="C81" s="90"/>
      <c r="D81" s="90"/>
      <c r="E81" s="90"/>
      <c r="F81" s="91"/>
      <c r="H81" s="37"/>
    </row>
    <row r="82" spans="1:8" x14ac:dyDescent="0.2">
      <c r="A82" s="92" t="s">
        <v>169</v>
      </c>
      <c r="B82" s="93"/>
      <c r="C82" s="94" t="s">
        <v>404</v>
      </c>
      <c r="D82" s="95"/>
      <c r="E82" s="95"/>
      <c r="F82" s="96"/>
      <c r="H82" s="37"/>
    </row>
    <row r="83" spans="1:8" x14ac:dyDescent="0.2">
      <c r="A83" s="80" t="s">
        <v>170</v>
      </c>
      <c r="B83" s="81"/>
      <c r="C83" s="82" t="s">
        <v>405</v>
      </c>
      <c r="D83" s="83"/>
      <c r="E83" s="84"/>
      <c r="F83" s="85"/>
      <c r="H83" s="37"/>
    </row>
    <row r="84" spans="1:8" x14ac:dyDescent="0.2">
      <c r="A84" s="80" t="s">
        <v>171</v>
      </c>
      <c r="B84" s="81"/>
      <c r="C84" s="45" t="s">
        <v>407</v>
      </c>
      <c r="D84" s="45" t="s">
        <v>406</v>
      </c>
      <c r="E84" s="76" t="s">
        <v>334</v>
      </c>
      <c r="F84" s="77"/>
      <c r="H84" s="37"/>
    </row>
    <row r="85" spans="1:8" x14ac:dyDescent="0.2">
      <c r="A85" s="80" t="s">
        <v>172</v>
      </c>
      <c r="B85" s="81"/>
      <c r="C85" s="82" t="s">
        <v>408</v>
      </c>
      <c r="D85" s="83"/>
      <c r="E85" s="83"/>
      <c r="F85" s="86"/>
      <c r="H85" s="37"/>
    </row>
    <row r="86" spans="1:8" x14ac:dyDescent="0.2">
      <c r="A86" s="80" t="s">
        <v>173</v>
      </c>
      <c r="B86" s="81"/>
      <c r="C86" s="82" t="s">
        <v>409</v>
      </c>
      <c r="D86" s="83"/>
      <c r="E86" s="84"/>
      <c r="F86" s="85"/>
    </row>
    <row r="87" spans="1:8" x14ac:dyDescent="0.2">
      <c r="A87" s="80" t="s">
        <v>174</v>
      </c>
      <c r="B87" s="81"/>
      <c r="C87" s="45" t="s">
        <v>410</v>
      </c>
      <c r="D87" s="45" t="s">
        <v>411</v>
      </c>
      <c r="E87" s="76" t="s">
        <v>335</v>
      </c>
      <c r="F87" s="77"/>
      <c r="H87" s="37"/>
    </row>
    <row r="88" spans="1:8" x14ac:dyDescent="0.2">
      <c r="A88" s="80" t="s">
        <v>175</v>
      </c>
      <c r="B88" s="81"/>
      <c r="C88" s="82" t="s">
        <v>412</v>
      </c>
      <c r="D88" s="83"/>
      <c r="E88" s="83"/>
      <c r="F88" s="86"/>
      <c r="H88" s="37"/>
    </row>
    <row r="89" spans="1:8" x14ac:dyDescent="0.2">
      <c r="A89" s="80" t="s">
        <v>176</v>
      </c>
      <c r="B89" s="81"/>
      <c r="C89" s="82" t="s">
        <v>413</v>
      </c>
      <c r="D89" s="83"/>
      <c r="E89" s="84"/>
      <c r="F89" s="85"/>
      <c r="H89" s="37"/>
    </row>
    <row r="90" spans="1:8" ht="12" thickBot="1" x14ac:dyDescent="0.25">
      <c r="A90" s="87" t="s">
        <v>177</v>
      </c>
      <c r="B90" s="88"/>
      <c r="C90" s="45" t="s">
        <v>415</v>
      </c>
      <c r="D90" s="45" t="s">
        <v>414</v>
      </c>
      <c r="E90" s="78" t="s">
        <v>336</v>
      </c>
      <c r="F90" s="79"/>
      <c r="H90" s="37"/>
    </row>
    <row r="91" spans="1:8" ht="12" thickBot="1" x14ac:dyDescent="0.25">
      <c r="A91" s="89" t="s">
        <v>178</v>
      </c>
      <c r="B91" s="90"/>
      <c r="C91" s="90"/>
      <c r="D91" s="90"/>
      <c r="E91" s="90"/>
      <c r="F91" s="91"/>
      <c r="H91" s="37"/>
    </row>
    <row r="92" spans="1:8" x14ac:dyDescent="0.2">
      <c r="A92" s="92" t="s">
        <v>179</v>
      </c>
      <c r="B92" s="93"/>
      <c r="C92" s="94" t="s">
        <v>416</v>
      </c>
      <c r="D92" s="95"/>
      <c r="E92" s="95"/>
      <c r="F92" s="96"/>
      <c r="H92" s="37"/>
    </row>
    <row r="93" spans="1:8" x14ac:dyDescent="0.2">
      <c r="A93" s="80" t="s">
        <v>180</v>
      </c>
      <c r="B93" s="81"/>
      <c r="C93" s="82" t="s">
        <v>417</v>
      </c>
      <c r="D93" s="83"/>
      <c r="E93" s="84"/>
      <c r="F93" s="85"/>
      <c r="H93" s="37"/>
    </row>
    <row r="94" spans="1:8" x14ac:dyDescent="0.2">
      <c r="A94" s="80" t="s">
        <v>181</v>
      </c>
      <c r="B94" s="81"/>
      <c r="C94" s="45" t="s">
        <v>418</v>
      </c>
      <c r="D94" s="45" t="s">
        <v>419</v>
      </c>
      <c r="E94" s="76" t="s">
        <v>337</v>
      </c>
      <c r="F94" s="77"/>
      <c r="H94" s="37"/>
    </row>
    <row r="95" spans="1:8" x14ac:dyDescent="0.2">
      <c r="A95" s="80" t="s">
        <v>182</v>
      </c>
      <c r="B95" s="81"/>
      <c r="C95" s="82" t="s">
        <v>420</v>
      </c>
      <c r="D95" s="83"/>
      <c r="E95" s="83"/>
      <c r="F95" s="86"/>
      <c r="H95" s="37"/>
    </row>
    <row r="96" spans="1:8" x14ac:dyDescent="0.2">
      <c r="A96" s="80" t="s">
        <v>183</v>
      </c>
      <c r="B96" s="81"/>
      <c r="C96" s="82" t="s">
        <v>421</v>
      </c>
      <c r="D96" s="83"/>
      <c r="E96" s="84"/>
      <c r="F96" s="85"/>
    </row>
    <row r="97" spans="1:6" x14ac:dyDescent="0.2">
      <c r="A97" s="80" t="s">
        <v>184</v>
      </c>
      <c r="B97" s="81"/>
      <c r="C97" s="45" t="s">
        <v>423</v>
      </c>
      <c r="D97" s="45" t="s">
        <v>422</v>
      </c>
      <c r="E97" s="76" t="s">
        <v>338</v>
      </c>
      <c r="F97" s="77"/>
    </row>
    <row r="98" spans="1:6" x14ac:dyDescent="0.2">
      <c r="A98" s="80" t="s">
        <v>185</v>
      </c>
      <c r="B98" s="81"/>
      <c r="C98" s="82" t="s">
        <v>424</v>
      </c>
      <c r="D98" s="83"/>
      <c r="E98" s="83"/>
      <c r="F98" s="86"/>
    </row>
    <row r="99" spans="1:6" x14ac:dyDescent="0.2">
      <c r="A99" s="80" t="s">
        <v>186</v>
      </c>
      <c r="B99" s="81"/>
      <c r="C99" s="82" t="s">
        <v>425</v>
      </c>
      <c r="D99" s="83"/>
      <c r="E99" s="84"/>
      <c r="F99" s="85"/>
    </row>
    <row r="100" spans="1:6" ht="12" thickBot="1" x14ac:dyDescent="0.25">
      <c r="A100" s="87" t="s">
        <v>187</v>
      </c>
      <c r="B100" s="88"/>
      <c r="C100" s="61" t="s">
        <v>426</v>
      </c>
      <c r="D100" s="61" t="s">
        <v>427</v>
      </c>
      <c r="E100" s="78" t="s">
        <v>339</v>
      </c>
      <c r="F100" s="79"/>
    </row>
    <row r="101" spans="1:6" ht="12" thickBot="1" x14ac:dyDescent="0.25">
      <c r="A101" s="89" t="s">
        <v>188</v>
      </c>
      <c r="B101" s="90"/>
      <c r="C101" s="90"/>
      <c r="D101" s="90"/>
      <c r="E101" s="90"/>
      <c r="F101" s="91"/>
    </row>
    <row r="102" spans="1:6" x14ac:dyDescent="0.2">
      <c r="A102" s="110" t="s">
        <v>189</v>
      </c>
      <c r="B102" s="131"/>
      <c r="C102" s="141" t="s">
        <v>428</v>
      </c>
      <c r="D102" s="141"/>
      <c r="E102" s="141"/>
      <c r="F102" s="142"/>
    </row>
    <row r="103" spans="1:6" x14ac:dyDescent="0.2">
      <c r="A103" s="38" t="s">
        <v>190</v>
      </c>
      <c r="B103" s="143" t="s">
        <v>429</v>
      </c>
      <c r="C103" s="143"/>
      <c r="D103" s="46" t="s">
        <v>266</v>
      </c>
      <c r="E103" s="52" t="s">
        <v>430</v>
      </c>
      <c r="F103" s="44" t="s">
        <v>267</v>
      </c>
    </row>
    <row r="104" spans="1:6" x14ac:dyDescent="0.2">
      <c r="A104" s="114" t="s">
        <v>191</v>
      </c>
      <c r="B104" s="115"/>
      <c r="C104" s="143" t="s">
        <v>431</v>
      </c>
      <c r="D104" s="143"/>
      <c r="E104" s="143"/>
      <c r="F104" s="144"/>
    </row>
    <row r="105" spans="1:6" x14ac:dyDescent="0.2">
      <c r="A105" s="38" t="s">
        <v>192</v>
      </c>
      <c r="B105" s="143" t="s">
        <v>433</v>
      </c>
      <c r="C105" s="143"/>
      <c r="D105" s="46" t="s">
        <v>269</v>
      </c>
      <c r="E105" s="52" t="s">
        <v>432</v>
      </c>
      <c r="F105" s="44" t="s">
        <v>268</v>
      </c>
    </row>
    <row r="106" spans="1:6" x14ac:dyDescent="0.2">
      <c r="A106" s="114" t="s">
        <v>193</v>
      </c>
      <c r="B106" s="115"/>
      <c r="C106" s="143" t="s">
        <v>434</v>
      </c>
      <c r="D106" s="143"/>
      <c r="E106" s="143"/>
      <c r="F106" s="144"/>
    </row>
    <row r="107" spans="1:6" x14ac:dyDescent="0.2">
      <c r="A107" s="38" t="s">
        <v>194</v>
      </c>
      <c r="B107" s="143" t="s">
        <v>435</v>
      </c>
      <c r="C107" s="143"/>
      <c r="D107" s="46" t="s">
        <v>270</v>
      </c>
      <c r="E107" s="52" t="s">
        <v>436</v>
      </c>
      <c r="F107" s="44" t="s">
        <v>271</v>
      </c>
    </row>
    <row r="108" spans="1:6" x14ac:dyDescent="0.2">
      <c r="A108" s="114" t="s">
        <v>195</v>
      </c>
      <c r="B108" s="115"/>
      <c r="C108" s="143" t="s">
        <v>437</v>
      </c>
      <c r="D108" s="143"/>
      <c r="E108" s="143"/>
      <c r="F108" s="144"/>
    </row>
    <row r="109" spans="1:6" ht="12" thickBot="1" x14ac:dyDescent="0.25">
      <c r="A109" s="40" t="s">
        <v>196</v>
      </c>
      <c r="B109" s="145" t="s">
        <v>439</v>
      </c>
      <c r="C109" s="145"/>
      <c r="D109" s="62" t="s">
        <v>273</v>
      </c>
      <c r="E109" s="63" t="s">
        <v>438</v>
      </c>
      <c r="F109" s="64" t="s">
        <v>272</v>
      </c>
    </row>
    <row r="110" spans="1:6" ht="12" thickBot="1" x14ac:dyDescent="0.25">
      <c r="A110" s="146" t="s">
        <v>197</v>
      </c>
      <c r="B110" s="147"/>
      <c r="C110" s="147"/>
      <c r="D110" s="147"/>
      <c r="E110" s="147"/>
      <c r="F110" s="148"/>
    </row>
    <row r="111" spans="1:6" x14ac:dyDescent="0.2">
      <c r="A111" s="149" t="s">
        <v>198</v>
      </c>
      <c r="B111" s="150"/>
      <c r="C111" s="141" t="s">
        <v>440</v>
      </c>
      <c r="D111" s="141"/>
      <c r="E111" s="141"/>
      <c r="F111" s="142"/>
    </row>
    <row r="112" spans="1:6" x14ac:dyDescent="0.2">
      <c r="A112" s="80" t="s">
        <v>199</v>
      </c>
      <c r="B112" s="81"/>
      <c r="C112" s="45" t="s">
        <v>441</v>
      </c>
      <c r="D112" s="46" t="s">
        <v>274</v>
      </c>
      <c r="E112" s="115" t="s">
        <v>340</v>
      </c>
      <c r="F112" s="124"/>
    </row>
    <row r="113" spans="1:6" x14ac:dyDescent="0.2">
      <c r="A113" s="38" t="s">
        <v>200</v>
      </c>
      <c r="B113" s="52" t="s">
        <v>442</v>
      </c>
      <c r="C113" s="46" t="s">
        <v>275</v>
      </c>
      <c r="D113" s="46" t="s">
        <v>341</v>
      </c>
      <c r="E113" s="46" t="s">
        <v>276</v>
      </c>
      <c r="F113" s="51" t="s">
        <v>591</v>
      </c>
    </row>
    <row r="114" spans="1:6" x14ac:dyDescent="0.2">
      <c r="A114" s="80" t="s">
        <v>201</v>
      </c>
      <c r="B114" s="81"/>
      <c r="C114" s="125" t="s">
        <v>595</v>
      </c>
      <c r="D114" s="109"/>
      <c r="E114" s="76" t="s">
        <v>342</v>
      </c>
      <c r="F114" s="77"/>
    </row>
    <row r="115" spans="1:6" x14ac:dyDescent="0.2">
      <c r="A115" s="80" t="s">
        <v>202</v>
      </c>
      <c r="B115" s="83"/>
      <c r="C115" s="130"/>
      <c r="D115" s="50" t="s">
        <v>598</v>
      </c>
      <c r="E115" s="76" t="s">
        <v>343</v>
      </c>
      <c r="F115" s="77"/>
    </row>
    <row r="116" spans="1:6" x14ac:dyDescent="0.2">
      <c r="A116" s="80" t="s">
        <v>203</v>
      </c>
      <c r="B116" s="130"/>
      <c r="C116" s="112" t="s">
        <v>443</v>
      </c>
      <c r="D116" s="112"/>
      <c r="E116" s="115" t="s">
        <v>344</v>
      </c>
      <c r="F116" s="124"/>
    </row>
    <row r="117" spans="1:6" x14ac:dyDescent="0.2">
      <c r="A117" s="80" t="s">
        <v>204</v>
      </c>
      <c r="B117" s="130"/>
      <c r="C117" s="143" t="s">
        <v>444</v>
      </c>
      <c r="D117" s="112"/>
      <c r="E117" s="112"/>
      <c r="F117" s="123"/>
    </row>
    <row r="118" spans="1:6" x14ac:dyDescent="0.2">
      <c r="A118" s="80" t="s">
        <v>205</v>
      </c>
      <c r="B118" s="130"/>
      <c r="C118" s="143" t="s">
        <v>445</v>
      </c>
      <c r="D118" s="112"/>
      <c r="E118" s="112"/>
      <c r="F118" s="123"/>
    </row>
    <row r="119" spans="1:6" x14ac:dyDescent="0.2">
      <c r="A119" s="80" t="s">
        <v>206</v>
      </c>
      <c r="B119" s="81"/>
      <c r="C119" s="50" t="s">
        <v>602</v>
      </c>
      <c r="D119" s="46" t="s">
        <v>345</v>
      </c>
      <c r="E119" s="45" t="s">
        <v>446</v>
      </c>
      <c r="F119" s="44" t="s">
        <v>277</v>
      </c>
    </row>
    <row r="120" spans="1:6" x14ac:dyDescent="0.2">
      <c r="A120" s="80" t="s">
        <v>207</v>
      </c>
      <c r="B120" s="81"/>
      <c r="C120" s="52" t="s">
        <v>452</v>
      </c>
      <c r="D120" s="46" t="s">
        <v>278</v>
      </c>
      <c r="E120" s="151" t="s">
        <v>447</v>
      </c>
      <c r="F120" s="152"/>
    </row>
    <row r="121" spans="1:6" x14ac:dyDescent="0.2">
      <c r="A121" s="80" t="s">
        <v>208</v>
      </c>
      <c r="B121" s="81"/>
      <c r="C121" s="52" t="s">
        <v>451</v>
      </c>
      <c r="D121" s="46" t="s">
        <v>279</v>
      </c>
      <c r="E121" s="151" t="s">
        <v>448</v>
      </c>
      <c r="F121" s="152"/>
    </row>
    <row r="122" spans="1:6" x14ac:dyDescent="0.2">
      <c r="A122" s="38" t="s">
        <v>209</v>
      </c>
      <c r="B122" s="151" t="s">
        <v>450</v>
      </c>
      <c r="C122" s="153"/>
      <c r="D122" s="46" t="s">
        <v>280</v>
      </c>
      <c r="E122" s="151" t="s">
        <v>449</v>
      </c>
      <c r="F122" s="152"/>
    </row>
    <row r="123" spans="1:6" ht="12" thickBot="1" x14ac:dyDescent="0.25">
      <c r="A123" s="87" t="s">
        <v>210</v>
      </c>
      <c r="B123" s="88"/>
      <c r="C123" s="55" t="s">
        <v>604</v>
      </c>
      <c r="D123" s="78" t="s">
        <v>281</v>
      </c>
      <c r="E123" s="88"/>
      <c r="F123" s="65" t="s">
        <v>453</v>
      </c>
    </row>
    <row r="124" spans="1:6" ht="12" thickBot="1" x14ac:dyDescent="0.25">
      <c r="A124" s="89" t="s">
        <v>211</v>
      </c>
      <c r="B124" s="90"/>
      <c r="C124" s="90"/>
      <c r="D124" s="90"/>
      <c r="E124" s="90"/>
      <c r="F124" s="91"/>
    </row>
    <row r="125" spans="1:6" x14ac:dyDescent="0.2">
      <c r="A125" s="66" t="s">
        <v>212</v>
      </c>
      <c r="B125" s="138" t="s">
        <v>607</v>
      </c>
      <c r="C125" s="139"/>
      <c r="D125" s="131" t="s">
        <v>282</v>
      </c>
      <c r="E125" s="131"/>
      <c r="F125" s="67" t="s">
        <v>611</v>
      </c>
    </row>
    <row r="126" spans="1:6" ht="12" thickBot="1" x14ac:dyDescent="0.25">
      <c r="A126" s="68" t="s">
        <v>213</v>
      </c>
      <c r="B126" s="154" t="s">
        <v>609</v>
      </c>
      <c r="C126" s="155"/>
      <c r="D126" s="133" t="s">
        <v>283</v>
      </c>
      <c r="E126" s="133"/>
      <c r="F126" s="56" t="s">
        <v>613</v>
      </c>
    </row>
    <row r="127" spans="1:6" ht="12" thickBot="1" x14ac:dyDescent="0.25">
      <c r="A127" s="156" t="s">
        <v>214</v>
      </c>
      <c r="B127" s="157"/>
      <c r="C127" s="157"/>
      <c r="D127" s="157"/>
      <c r="E127" s="157"/>
      <c r="F127" s="158"/>
    </row>
    <row r="128" spans="1:6" x14ac:dyDescent="0.2">
      <c r="A128" s="66" t="s">
        <v>215</v>
      </c>
      <c r="B128" s="138" t="s">
        <v>615</v>
      </c>
      <c r="C128" s="139"/>
      <c r="D128" s="131" t="s">
        <v>284</v>
      </c>
      <c r="E128" s="131"/>
      <c r="F128" s="67" t="s">
        <v>621</v>
      </c>
    </row>
    <row r="129" spans="1:6" x14ac:dyDescent="0.2">
      <c r="A129" s="38" t="s">
        <v>216</v>
      </c>
      <c r="B129" s="138" t="s">
        <v>617</v>
      </c>
      <c r="C129" s="139"/>
      <c r="D129" s="115" t="s">
        <v>285</v>
      </c>
      <c r="E129" s="115"/>
      <c r="F129" s="67" t="s">
        <v>623</v>
      </c>
    </row>
    <row r="130" spans="1:6" x14ac:dyDescent="0.2">
      <c r="A130" s="38" t="s">
        <v>217</v>
      </c>
      <c r="B130" s="138" t="s">
        <v>619</v>
      </c>
      <c r="C130" s="139"/>
      <c r="D130" s="115" t="s">
        <v>286</v>
      </c>
      <c r="E130" s="115"/>
      <c r="F130" s="67" t="s">
        <v>625</v>
      </c>
    </row>
    <row r="131" spans="1:6" ht="12" thickBot="1" x14ac:dyDescent="0.25">
      <c r="A131" s="159" t="s">
        <v>218</v>
      </c>
      <c r="B131" s="160"/>
      <c r="C131" s="161" t="s">
        <v>454</v>
      </c>
      <c r="D131" s="162"/>
      <c r="E131" s="162"/>
      <c r="F131" s="163"/>
    </row>
    <row r="132" spans="1:6" ht="12" thickBot="1" x14ac:dyDescent="0.25">
      <c r="A132" s="156" t="s">
        <v>219</v>
      </c>
      <c r="B132" s="157"/>
      <c r="C132" s="157"/>
      <c r="D132" s="157"/>
      <c r="E132" s="157"/>
      <c r="F132" s="158"/>
    </row>
    <row r="133" spans="1:6" x14ac:dyDescent="0.2">
      <c r="A133" s="66" t="s">
        <v>220</v>
      </c>
      <c r="B133" s="111" t="s">
        <v>455</v>
      </c>
      <c r="C133" s="111"/>
      <c r="D133" s="131" t="s">
        <v>287</v>
      </c>
      <c r="E133" s="111"/>
      <c r="F133" s="69" t="s">
        <v>458</v>
      </c>
    </row>
    <row r="134" spans="1:6" x14ac:dyDescent="0.2">
      <c r="A134" s="114" t="s">
        <v>221</v>
      </c>
      <c r="B134" s="115"/>
      <c r="C134" s="45" t="s">
        <v>456</v>
      </c>
      <c r="D134" s="115" t="s">
        <v>288</v>
      </c>
      <c r="E134" s="115"/>
      <c r="F134" s="70" t="s">
        <v>459</v>
      </c>
    </row>
    <row r="135" spans="1:6" x14ac:dyDescent="0.2">
      <c r="A135" s="114" t="s">
        <v>222</v>
      </c>
      <c r="B135" s="115"/>
      <c r="C135" s="112" t="s">
        <v>457</v>
      </c>
      <c r="D135" s="112"/>
      <c r="E135" s="112"/>
      <c r="F135" s="123"/>
    </row>
    <row r="136" spans="1:6" x14ac:dyDescent="0.2">
      <c r="A136" s="38" t="s">
        <v>223</v>
      </c>
      <c r="B136" s="125" t="s">
        <v>627</v>
      </c>
      <c r="C136" s="109"/>
      <c r="D136" s="71" t="s">
        <v>289</v>
      </c>
      <c r="E136" s="164" t="s">
        <v>629</v>
      </c>
      <c r="F136" s="165"/>
    </row>
    <row r="137" spans="1:6" x14ac:dyDescent="0.2">
      <c r="A137" s="38" t="s">
        <v>224</v>
      </c>
      <c r="B137" s="112" t="s">
        <v>460</v>
      </c>
      <c r="C137" s="112"/>
      <c r="D137" s="115" t="s">
        <v>290</v>
      </c>
      <c r="E137" s="112"/>
      <c r="F137" s="70" t="s">
        <v>464</v>
      </c>
    </row>
    <row r="138" spans="1:6" x14ac:dyDescent="0.2">
      <c r="A138" s="114" t="s">
        <v>225</v>
      </c>
      <c r="B138" s="115"/>
      <c r="C138" s="45" t="s">
        <v>461</v>
      </c>
      <c r="D138" s="115" t="s">
        <v>291</v>
      </c>
      <c r="E138" s="115"/>
      <c r="F138" s="70" t="s">
        <v>463</v>
      </c>
    </row>
    <row r="139" spans="1:6" x14ac:dyDescent="0.2">
      <c r="A139" s="114" t="s">
        <v>226</v>
      </c>
      <c r="B139" s="115"/>
      <c r="C139" s="112" t="s">
        <v>462</v>
      </c>
      <c r="D139" s="112"/>
      <c r="E139" s="112"/>
      <c r="F139" s="123"/>
    </row>
    <row r="140" spans="1:6" x14ac:dyDescent="0.2">
      <c r="A140" s="38" t="s">
        <v>227</v>
      </c>
      <c r="B140" s="125" t="s">
        <v>631</v>
      </c>
      <c r="C140" s="109"/>
      <c r="D140" s="71" t="s">
        <v>292</v>
      </c>
      <c r="E140" s="164" t="s">
        <v>633</v>
      </c>
      <c r="F140" s="165"/>
    </row>
    <row r="141" spans="1:6" x14ac:dyDescent="0.2">
      <c r="A141" s="38" t="s">
        <v>228</v>
      </c>
      <c r="B141" s="112" t="s">
        <v>465</v>
      </c>
      <c r="C141" s="112"/>
      <c r="D141" s="115" t="s">
        <v>293</v>
      </c>
      <c r="E141" s="112"/>
      <c r="F141" s="70" t="s">
        <v>469</v>
      </c>
    </row>
    <row r="142" spans="1:6" x14ac:dyDescent="0.2">
      <c r="A142" s="114" t="s">
        <v>229</v>
      </c>
      <c r="B142" s="115"/>
      <c r="C142" s="45" t="s">
        <v>466</v>
      </c>
      <c r="D142" s="115" t="s">
        <v>294</v>
      </c>
      <c r="E142" s="115"/>
      <c r="F142" s="70" t="s">
        <v>468</v>
      </c>
    </row>
    <row r="143" spans="1:6" x14ac:dyDescent="0.2">
      <c r="A143" s="114" t="s">
        <v>230</v>
      </c>
      <c r="B143" s="115"/>
      <c r="C143" s="112" t="s">
        <v>467</v>
      </c>
      <c r="D143" s="112"/>
      <c r="E143" s="112"/>
      <c r="F143" s="123"/>
    </row>
    <row r="144" spans="1:6" x14ac:dyDescent="0.2">
      <c r="A144" s="38" t="s">
        <v>231</v>
      </c>
      <c r="B144" s="125" t="s">
        <v>635</v>
      </c>
      <c r="C144" s="109"/>
      <c r="D144" s="71" t="s">
        <v>295</v>
      </c>
      <c r="E144" s="164" t="s">
        <v>637</v>
      </c>
      <c r="F144" s="165"/>
    </row>
    <row r="145" spans="1:6" x14ac:dyDescent="0.2">
      <c r="A145" s="38" t="s">
        <v>232</v>
      </c>
      <c r="B145" s="112" t="s">
        <v>470</v>
      </c>
      <c r="C145" s="112"/>
      <c r="D145" s="115" t="s">
        <v>296</v>
      </c>
      <c r="E145" s="112"/>
      <c r="F145" s="70" t="s">
        <v>474</v>
      </c>
    </row>
    <row r="146" spans="1:6" x14ac:dyDescent="0.2">
      <c r="A146" s="114" t="s">
        <v>233</v>
      </c>
      <c r="B146" s="115"/>
      <c r="C146" s="45" t="s">
        <v>471</v>
      </c>
      <c r="D146" s="115" t="s">
        <v>297</v>
      </c>
      <c r="E146" s="115"/>
      <c r="F146" s="70" t="s">
        <v>473</v>
      </c>
    </row>
    <row r="147" spans="1:6" x14ac:dyDescent="0.2">
      <c r="A147" s="114" t="s">
        <v>234</v>
      </c>
      <c r="B147" s="115"/>
      <c r="C147" s="112" t="s">
        <v>472</v>
      </c>
      <c r="D147" s="112"/>
      <c r="E147" s="112"/>
      <c r="F147" s="123"/>
    </row>
    <row r="148" spans="1:6" ht="12" thickBot="1" x14ac:dyDescent="0.25">
      <c r="A148" s="38" t="s">
        <v>235</v>
      </c>
      <c r="B148" s="125" t="s">
        <v>639</v>
      </c>
      <c r="C148" s="109"/>
      <c r="D148" s="71" t="s">
        <v>298</v>
      </c>
      <c r="E148" s="164" t="s">
        <v>641</v>
      </c>
      <c r="F148" s="165"/>
    </row>
    <row r="149" spans="1:6" x14ac:dyDescent="0.2">
      <c r="A149" s="136" t="s">
        <v>236</v>
      </c>
      <c r="B149" s="137"/>
      <c r="C149" s="137"/>
      <c r="D149" s="137"/>
      <c r="E149" s="137"/>
      <c r="F149" s="189"/>
    </row>
    <row r="150" spans="1:6" x14ac:dyDescent="0.2">
      <c r="A150" s="114" t="s">
        <v>237</v>
      </c>
      <c r="B150" s="115"/>
      <c r="C150" s="50" t="s">
        <v>643</v>
      </c>
      <c r="D150" s="81" t="s">
        <v>299</v>
      </c>
      <c r="E150" s="115"/>
      <c r="F150" s="51" t="s">
        <v>653</v>
      </c>
    </row>
    <row r="151" spans="1:6" x14ac:dyDescent="0.2">
      <c r="A151" s="114" t="s">
        <v>238</v>
      </c>
      <c r="B151" s="115"/>
      <c r="C151" s="50" t="s">
        <v>647</v>
      </c>
      <c r="D151" s="81" t="s">
        <v>300</v>
      </c>
      <c r="E151" s="115"/>
      <c r="F151" s="51" t="s">
        <v>656</v>
      </c>
    </row>
    <row r="152" spans="1:6" ht="12" thickBot="1" x14ac:dyDescent="0.25">
      <c r="A152" s="178" t="s">
        <v>239</v>
      </c>
      <c r="B152" s="179"/>
      <c r="C152" s="72" t="s">
        <v>650</v>
      </c>
      <c r="D152" s="88" t="s">
        <v>301</v>
      </c>
      <c r="E152" s="179"/>
      <c r="F152" s="73" t="s">
        <v>659</v>
      </c>
    </row>
    <row r="153" spans="1:6" x14ac:dyDescent="0.2">
      <c r="A153" s="180" t="s">
        <v>240</v>
      </c>
      <c r="B153" s="182" t="s">
        <v>475</v>
      </c>
      <c r="C153" s="75"/>
      <c r="D153" s="75"/>
      <c r="E153" s="75"/>
      <c r="F153" s="183"/>
    </row>
    <row r="154" spans="1:6" x14ac:dyDescent="0.2">
      <c r="A154" s="180"/>
      <c r="B154" s="184"/>
      <c r="C154" s="185"/>
      <c r="D154" s="185"/>
      <c r="E154" s="185"/>
      <c r="F154" s="186"/>
    </row>
    <row r="155" spans="1:6" x14ac:dyDescent="0.2">
      <c r="A155" s="180"/>
      <c r="B155" s="184"/>
      <c r="C155" s="185"/>
      <c r="D155" s="185"/>
      <c r="E155" s="185"/>
      <c r="F155" s="186"/>
    </row>
    <row r="156" spans="1:6" ht="12" thickBot="1" x14ac:dyDescent="0.25">
      <c r="A156" s="181"/>
      <c r="B156" s="101"/>
      <c r="C156" s="187"/>
      <c r="D156" s="187"/>
      <c r="E156" s="187"/>
      <c r="F156" s="188"/>
    </row>
    <row r="157" spans="1:6" x14ac:dyDescent="0.2">
      <c r="A157" s="166" t="s">
        <v>241</v>
      </c>
      <c r="B157" s="167"/>
      <c r="C157" s="167"/>
      <c r="D157" s="167"/>
      <c r="E157" s="167"/>
      <c r="F157" s="168"/>
    </row>
    <row r="158" spans="1:6" x14ac:dyDescent="0.2">
      <c r="A158" s="38" t="s">
        <v>242</v>
      </c>
      <c r="B158" s="112" t="s">
        <v>476</v>
      </c>
      <c r="C158" s="112"/>
      <c r="D158" s="112"/>
      <c r="E158" s="112"/>
      <c r="F158" s="123"/>
    </row>
    <row r="159" spans="1:6" ht="12" thickBot="1" x14ac:dyDescent="0.25">
      <c r="A159" s="40" t="s">
        <v>243</v>
      </c>
      <c r="B159" s="169" t="s">
        <v>477</v>
      </c>
      <c r="C159" s="169"/>
      <c r="D159" s="62" t="s">
        <v>244</v>
      </c>
      <c r="E159" s="169" t="s">
        <v>478</v>
      </c>
      <c r="F159" s="170"/>
    </row>
    <row r="160" spans="1:6" x14ac:dyDescent="0.2">
      <c r="A160" s="75" t="s">
        <v>346</v>
      </c>
      <c r="B160" s="75"/>
      <c r="C160" s="75"/>
      <c r="D160" s="75"/>
      <c r="E160" s="75"/>
      <c r="F160" s="75"/>
    </row>
    <row r="161" spans="1:6" x14ac:dyDescent="0.2">
      <c r="A161" s="171" t="s">
        <v>819</v>
      </c>
      <c r="B161" s="171"/>
      <c r="C161" s="171"/>
      <c r="D161" s="171"/>
      <c r="E161" s="171"/>
      <c r="F161" s="171"/>
    </row>
    <row r="162" spans="1:6" x14ac:dyDescent="0.2">
      <c r="A162" s="171"/>
      <c r="B162" s="171"/>
      <c r="C162" s="171"/>
      <c r="D162" s="171"/>
      <c r="E162" s="171"/>
      <c r="F162" s="171"/>
    </row>
    <row r="163" spans="1:6" x14ac:dyDescent="0.2">
      <c r="A163" s="171"/>
      <c r="B163" s="171"/>
      <c r="C163" s="171"/>
      <c r="D163" s="171"/>
      <c r="E163" s="171"/>
      <c r="F163" s="171"/>
    </row>
    <row r="164" spans="1:6" x14ac:dyDescent="0.2">
      <c r="A164" s="171"/>
      <c r="B164" s="171"/>
      <c r="C164" s="171"/>
      <c r="D164" s="171"/>
      <c r="E164" s="171"/>
      <c r="F164" s="171"/>
    </row>
  </sheetData>
  <protectedRanges>
    <protectedRange sqref="C3 B5:F7 C8:F9 B11:B12 E12 B158:B159 E159" name="BUSINESS DATA"/>
    <protectedRange sqref="C14 D15 E16 C16 C17:D18 F21 C19:C21 E24 C23:C24 C25:D26 C27:C29 D30 E33 C32:C33 C34:D35 C36 C37:F38 D39 E42 C41:C45 C46:F47 D48" name="INFORMANTS"/>
    <protectedRange sqref="C50 F50 C51:F52 C53:D54 E56 C55:C58 D59:E59 D60 C61:E61 E63 C63:C64 B65:B67 D65 F65:F66 E67 F68 D68:D70" name="BUSINESS"/>
    <protectedRange sqref="C72:F73 C74:D74 C75:F76 C77:D77 C78:F79 C80:D80 C82:F83 C84:D84 C85:F86 C87:D87 C88:F89 C90:D90 C92:F93 C94:D94 C95:F96 C97:D97 C98:F99 C100:D100 C102 B103 E103 C104 E105 B105 C106 B107 E107 C108 B109 E109" name="CLIENT SUPPLIER AND PRICE"/>
    <protectedRange sqref="C111:C112 B113 F113 C114 D115 C116:C121 E119:E122 B122 C123 F123 F125:F126 B125:B126 B128:B130 F128:F130 C131 C150:C152 F150:F152 B153" name="FACILITIES_ASSETS AND FIXTURES"/>
    <protectedRange sqref="B133 C134:C135 F133:F134 E136 B136:B137 F137:F138 C138:C139 E140 B140:B141 F141:F142 C142:C143 E144 B144:B145 F145:F146 C146:C147 B148 E148" name="VEHICLES"/>
  </protectedRanges>
  <mergeCells count="283">
    <mergeCell ref="A157:F157"/>
    <mergeCell ref="B158:F158"/>
    <mergeCell ref="B159:C159"/>
    <mergeCell ref="E159:F159"/>
    <mergeCell ref="A161:F164"/>
    <mergeCell ref="A3:B3"/>
    <mergeCell ref="C3:D3"/>
    <mergeCell ref="E3:F3"/>
    <mergeCell ref="A151:B151"/>
    <mergeCell ref="D151:E151"/>
    <mergeCell ref="A152:B152"/>
    <mergeCell ref="D152:E152"/>
    <mergeCell ref="A153:A156"/>
    <mergeCell ref="B153:F156"/>
    <mergeCell ref="A146:B146"/>
    <mergeCell ref="D146:E146"/>
    <mergeCell ref="A147:B147"/>
    <mergeCell ref="C147:F147"/>
    <mergeCell ref="A149:F149"/>
    <mergeCell ref="A150:B150"/>
    <mergeCell ref="A138:B138"/>
    <mergeCell ref="D138:E138"/>
    <mergeCell ref="A139:B139"/>
    <mergeCell ref="C139:F139"/>
    <mergeCell ref="D150:E150"/>
    <mergeCell ref="A142:B142"/>
    <mergeCell ref="D142:E142"/>
    <mergeCell ref="A143:B143"/>
    <mergeCell ref="C143:F143"/>
    <mergeCell ref="B145:C145"/>
    <mergeCell ref="D145:E145"/>
    <mergeCell ref="B144:C144"/>
    <mergeCell ref="E144:F144"/>
    <mergeCell ref="B148:C148"/>
    <mergeCell ref="E148:F148"/>
    <mergeCell ref="A135:B135"/>
    <mergeCell ref="C135:F135"/>
    <mergeCell ref="B137:C137"/>
    <mergeCell ref="D137:E137"/>
    <mergeCell ref="B136:C136"/>
    <mergeCell ref="E136:F136"/>
    <mergeCell ref="B141:C141"/>
    <mergeCell ref="D141:E141"/>
    <mergeCell ref="B140:C140"/>
    <mergeCell ref="E140:F140"/>
    <mergeCell ref="B130:C130"/>
    <mergeCell ref="D130:E130"/>
    <mergeCell ref="A131:B131"/>
    <mergeCell ref="C131:F131"/>
    <mergeCell ref="A132:F132"/>
    <mergeCell ref="B133:C133"/>
    <mergeCell ref="D133:E133"/>
    <mergeCell ref="A134:B134"/>
    <mergeCell ref="D134:E134"/>
    <mergeCell ref="B125:C125"/>
    <mergeCell ref="D125:E125"/>
    <mergeCell ref="B126:C126"/>
    <mergeCell ref="D126:E126"/>
    <mergeCell ref="A127:F127"/>
    <mergeCell ref="B128:C128"/>
    <mergeCell ref="D128:E128"/>
    <mergeCell ref="B129:C129"/>
    <mergeCell ref="D129:E129"/>
    <mergeCell ref="A121:B121"/>
    <mergeCell ref="E121:F121"/>
    <mergeCell ref="A118:B118"/>
    <mergeCell ref="C118:F118"/>
    <mergeCell ref="B122:C122"/>
    <mergeCell ref="E122:F122"/>
    <mergeCell ref="A123:B123"/>
    <mergeCell ref="D123:E123"/>
    <mergeCell ref="A124:F124"/>
    <mergeCell ref="A115:C115"/>
    <mergeCell ref="E115:F115"/>
    <mergeCell ref="A116:B116"/>
    <mergeCell ref="C116:D116"/>
    <mergeCell ref="E116:F116"/>
    <mergeCell ref="A117:B117"/>
    <mergeCell ref="C117:F117"/>
    <mergeCell ref="A119:B119"/>
    <mergeCell ref="A120:B120"/>
    <mergeCell ref="E120:F120"/>
    <mergeCell ref="A108:B108"/>
    <mergeCell ref="C108:F108"/>
    <mergeCell ref="B109:C109"/>
    <mergeCell ref="A110:F110"/>
    <mergeCell ref="A111:B111"/>
    <mergeCell ref="C111:F111"/>
    <mergeCell ref="A112:B112"/>
    <mergeCell ref="E112:F112"/>
    <mergeCell ref="A114:B114"/>
    <mergeCell ref="C114:D114"/>
    <mergeCell ref="E114:F114"/>
    <mergeCell ref="A102:B102"/>
    <mergeCell ref="C102:F102"/>
    <mergeCell ref="B103:C103"/>
    <mergeCell ref="A104:B104"/>
    <mergeCell ref="C104:F104"/>
    <mergeCell ref="B105:C105"/>
    <mergeCell ref="A106:B106"/>
    <mergeCell ref="C106:F106"/>
    <mergeCell ref="B107:C107"/>
    <mergeCell ref="A96:B96"/>
    <mergeCell ref="C96:F96"/>
    <mergeCell ref="A97:B97"/>
    <mergeCell ref="A98:B98"/>
    <mergeCell ref="C98:F98"/>
    <mergeCell ref="A99:B99"/>
    <mergeCell ref="C99:F99"/>
    <mergeCell ref="A100:B100"/>
    <mergeCell ref="A101:F101"/>
    <mergeCell ref="A90:B90"/>
    <mergeCell ref="A91:F91"/>
    <mergeCell ref="A92:B92"/>
    <mergeCell ref="C92:F92"/>
    <mergeCell ref="A93:B93"/>
    <mergeCell ref="C93:F93"/>
    <mergeCell ref="A94:B94"/>
    <mergeCell ref="A95:B95"/>
    <mergeCell ref="C95:F95"/>
    <mergeCell ref="A85:B85"/>
    <mergeCell ref="C85:F85"/>
    <mergeCell ref="A86:B86"/>
    <mergeCell ref="C86:F86"/>
    <mergeCell ref="A87:B87"/>
    <mergeCell ref="A88:B88"/>
    <mergeCell ref="C88:F88"/>
    <mergeCell ref="A89:B89"/>
    <mergeCell ref="C89:F89"/>
    <mergeCell ref="A70:C70"/>
    <mergeCell ref="D70:E70"/>
    <mergeCell ref="A71:F71"/>
    <mergeCell ref="A72:B72"/>
    <mergeCell ref="C72:F72"/>
    <mergeCell ref="A73:B73"/>
    <mergeCell ref="C73:F73"/>
    <mergeCell ref="A74:B74"/>
    <mergeCell ref="A75:B75"/>
    <mergeCell ref="C75:F75"/>
    <mergeCell ref="A63:B63"/>
    <mergeCell ref="A64:B64"/>
    <mergeCell ref="B66:C66"/>
    <mergeCell ref="D66:E66"/>
    <mergeCell ref="C67:D67"/>
    <mergeCell ref="E67:F67"/>
    <mergeCell ref="A68:C68"/>
    <mergeCell ref="A69:C69"/>
    <mergeCell ref="D69:E69"/>
    <mergeCell ref="A54:B54"/>
    <mergeCell ref="C54:D54"/>
    <mergeCell ref="E54:F54"/>
    <mergeCell ref="A62:F62"/>
    <mergeCell ref="A55:B55"/>
    <mergeCell ref="C55:E55"/>
    <mergeCell ref="A56:B56"/>
    <mergeCell ref="A57:B57"/>
    <mergeCell ref="C57:D57"/>
    <mergeCell ref="E57:F57"/>
    <mergeCell ref="A58:B58"/>
    <mergeCell ref="E58:F58"/>
    <mergeCell ref="A59:C59"/>
    <mergeCell ref="A60:C60"/>
    <mergeCell ref="D60:F60"/>
    <mergeCell ref="A61:B61"/>
    <mergeCell ref="C58:D58"/>
    <mergeCell ref="A48:C48"/>
    <mergeCell ref="D48:E48"/>
    <mergeCell ref="A49:F49"/>
    <mergeCell ref="A51:B51"/>
    <mergeCell ref="C51:F51"/>
    <mergeCell ref="A52:B52"/>
    <mergeCell ref="C52:F52"/>
    <mergeCell ref="A53:B53"/>
    <mergeCell ref="C53:D53"/>
    <mergeCell ref="E53:F53"/>
    <mergeCell ref="C50:D50"/>
    <mergeCell ref="A44:B44"/>
    <mergeCell ref="C44:D44"/>
    <mergeCell ref="E44:F44"/>
    <mergeCell ref="D45:F45"/>
    <mergeCell ref="A46:B46"/>
    <mergeCell ref="C46:F46"/>
    <mergeCell ref="A47:B47"/>
    <mergeCell ref="C47:F47"/>
    <mergeCell ref="A45:B45"/>
    <mergeCell ref="A38:B38"/>
    <mergeCell ref="C38:F38"/>
    <mergeCell ref="A39:C39"/>
    <mergeCell ref="D39:E39"/>
    <mergeCell ref="A40:F40"/>
    <mergeCell ref="A41:B41"/>
    <mergeCell ref="C41:E41"/>
    <mergeCell ref="A42:B42"/>
    <mergeCell ref="A43:B43"/>
    <mergeCell ref="C43:D43"/>
    <mergeCell ref="E43:F43"/>
    <mergeCell ref="A33:B33"/>
    <mergeCell ref="A34:B34"/>
    <mergeCell ref="C34:D34"/>
    <mergeCell ref="E34:F34"/>
    <mergeCell ref="A35:B35"/>
    <mergeCell ref="C35:D35"/>
    <mergeCell ref="E35:F35"/>
    <mergeCell ref="D36:F36"/>
    <mergeCell ref="A37:B37"/>
    <mergeCell ref="C37:F37"/>
    <mergeCell ref="A36:B36"/>
    <mergeCell ref="A28:B28"/>
    <mergeCell ref="C28:F28"/>
    <mergeCell ref="A29:B29"/>
    <mergeCell ref="C29:F29"/>
    <mergeCell ref="A30:C30"/>
    <mergeCell ref="D30:E30"/>
    <mergeCell ref="A31:F31"/>
    <mergeCell ref="A32:B32"/>
    <mergeCell ref="C32:E32"/>
    <mergeCell ref="A24:B24"/>
    <mergeCell ref="A25:B25"/>
    <mergeCell ref="C25:D25"/>
    <mergeCell ref="E25:F25"/>
    <mergeCell ref="A26:B26"/>
    <mergeCell ref="C26:D26"/>
    <mergeCell ref="E26:F26"/>
    <mergeCell ref="A27:B27"/>
    <mergeCell ref="D27:F27"/>
    <mergeCell ref="E17:F17"/>
    <mergeCell ref="A18:B18"/>
    <mergeCell ref="C18:D18"/>
    <mergeCell ref="E18:F18"/>
    <mergeCell ref="C19:E19"/>
    <mergeCell ref="A20:B20"/>
    <mergeCell ref="C20:F20"/>
    <mergeCell ref="A22:F22"/>
    <mergeCell ref="A23:B23"/>
    <mergeCell ref="C23:E23"/>
    <mergeCell ref="D21:E21"/>
    <mergeCell ref="A17:B17"/>
    <mergeCell ref="C17:D17"/>
    <mergeCell ref="A19:B19"/>
    <mergeCell ref="A21:B21"/>
    <mergeCell ref="A1:F1"/>
    <mergeCell ref="A2:F2"/>
    <mergeCell ref="A4:F4"/>
    <mergeCell ref="B5:F5"/>
    <mergeCell ref="B6:F6"/>
    <mergeCell ref="B7:F7"/>
    <mergeCell ref="A8:B8"/>
    <mergeCell ref="C8:F8"/>
    <mergeCell ref="A9:B9"/>
    <mergeCell ref="C9:F9"/>
    <mergeCell ref="A10:F10"/>
    <mergeCell ref="B11:F11"/>
    <mergeCell ref="B12:C12"/>
    <mergeCell ref="E12:F12"/>
    <mergeCell ref="A13:F13"/>
    <mergeCell ref="C14:E14"/>
    <mergeCell ref="A15:C15"/>
    <mergeCell ref="D15:E15"/>
    <mergeCell ref="A16:B16"/>
    <mergeCell ref="A160:F160"/>
    <mergeCell ref="E74:F74"/>
    <mergeCell ref="E94:F94"/>
    <mergeCell ref="E90:F90"/>
    <mergeCell ref="E87:F87"/>
    <mergeCell ref="E84:F84"/>
    <mergeCell ref="E80:F80"/>
    <mergeCell ref="E77:F77"/>
    <mergeCell ref="E97:F97"/>
    <mergeCell ref="E100:F100"/>
    <mergeCell ref="A76:B76"/>
    <mergeCell ref="C76:F76"/>
    <mergeCell ref="A77:B77"/>
    <mergeCell ref="A78:B78"/>
    <mergeCell ref="C78:F78"/>
    <mergeCell ref="A79:B79"/>
    <mergeCell ref="C79:F79"/>
    <mergeCell ref="A80:B80"/>
    <mergeCell ref="A81:F81"/>
    <mergeCell ref="A82:B82"/>
    <mergeCell ref="C82:F82"/>
    <mergeCell ref="A83:B83"/>
    <mergeCell ref="C83:F83"/>
    <mergeCell ref="A84:B84"/>
  </mergeCells>
  <conditionalFormatting sqref="B5:F7 C8:F9 B11:F11 B12:C12 E12:F12 D15:E15 E16 C16 C17:D18 C19:E19 C20:F20 C23:E23 C24 E24 C25:D26 C27 C28:F29 D30:E30 C32:E32 E33 C33 C34:D35 C36 C37:F38 D39:E39 C41:E41 C42 E42 C43:D44 C45 C46:F47 D48:E48 C51:F52 C53:D54 C55:E55 C56 E56 C57:D58 D59:E59 D60:F60 C61:E61 C63:C64 E63:E64 F64:F66 D65 B65 B66:C66 B67 E67:F67 F68 D68 D69:E70 C72:F73 C74:D74 C75:F76 C77:D77 C78:F79 C80:D80 C82:F83 C84:D84 C85:F86 C87:D87 C88:F89 C90:D90 C92:F93 C94:D94 C95:F96 C97:D97 C98:F99 C100:D100 C102:F102 B103:C103 C104:F104 B105:C105 C106:F106 B107:C107 C108:F108 B109:C109 E103 E105 E107 E109 C111:F111 C112 B113 F113 C114:D114 D115 C116:D116 C119:C121 B122:C122 C123 E119 E120:F122 F123 B125:C126 F125:F126 F128:F130 B128:C130 C131:F131 B133:C133 C134 C135:F135 F133:F134 B136 B137:C137 C138 F137:F138 C139:F139 B141:C141 C142 F141:F142 C143:F143 B145:C145 C146 C147:F147 F145:F146 C150:C152 F150:F152 B153:F156 B158:F158 B159:C159 E159:F159 C117:F117">
    <cfRule type="containsBlanks" dxfId="24" priority="15" stopIfTrue="1">
      <formula>LEN(TRIM(B5))=0</formula>
    </cfRule>
  </conditionalFormatting>
  <conditionalFormatting sqref="C3:D3">
    <cfRule type="containsBlanks" dxfId="23" priority="13" stopIfTrue="1">
      <formula>LEN(TRIM(C3))=0</formula>
    </cfRule>
  </conditionalFormatting>
  <conditionalFormatting sqref="C118:F118">
    <cfRule type="containsBlanks" dxfId="22" priority="12" stopIfTrue="1">
      <formula>LEN(TRIM(C118))=0</formula>
    </cfRule>
  </conditionalFormatting>
  <conditionalFormatting sqref="E136">
    <cfRule type="containsBlanks" dxfId="21" priority="11" stopIfTrue="1">
      <formula>LEN(TRIM(E136))=0</formula>
    </cfRule>
  </conditionalFormatting>
  <conditionalFormatting sqref="B140">
    <cfRule type="containsBlanks" dxfId="20" priority="10" stopIfTrue="1">
      <formula>LEN(TRIM(B140))=0</formula>
    </cfRule>
  </conditionalFormatting>
  <conditionalFormatting sqref="E140">
    <cfRule type="containsBlanks" dxfId="19" priority="9" stopIfTrue="1">
      <formula>LEN(TRIM(E140))=0</formula>
    </cfRule>
  </conditionalFormatting>
  <conditionalFormatting sqref="B144">
    <cfRule type="containsBlanks" dxfId="18" priority="8" stopIfTrue="1">
      <formula>LEN(TRIM(B144))=0</formula>
    </cfRule>
  </conditionalFormatting>
  <conditionalFormatting sqref="E144">
    <cfRule type="containsBlanks" dxfId="17" priority="7" stopIfTrue="1">
      <formula>LEN(TRIM(E144))=0</formula>
    </cfRule>
  </conditionalFormatting>
  <conditionalFormatting sqref="B148">
    <cfRule type="containsBlanks" dxfId="16" priority="6" stopIfTrue="1">
      <formula>LEN(TRIM(B148))=0</formula>
    </cfRule>
  </conditionalFormatting>
  <conditionalFormatting sqref="E148">
    <cfRule type="containsBlanks" dxfId="15" priority="5" stopIfTrue="1">
      <formula>LEN(TRIM(E148))=0</formula>
    </cfRule>
  </conditionalFormatting>
  <conditionalFormatting sqref="F21 C21:D21">
    <cfRule type="containsBlanks" dxfId="14" priority="4" stopIfTrue="1">
      <formula>LEN(TRIM(C21))=0</formula>
    </cfRule>
  </conditionalFormatting>
  <conditionalFormatting sqref="C14:E14">
    <cfRule type="containsBlanks" dxfId="13" priority="3" stopIfTrue="1">
      <formula>LEN(TRIM(C14))=0</formula>
    </cfRule>
  </conditionalFormatting>
  <conditionalFormatting sqref="C50">
    <cfRule type="containsBlanks" dxfId="12" priority="2" stopIfTrue="1">
      <formula>LEN(TRIM(C50))=0</formula>
    </cfRule>
  </conditionalFormatting>
  <conditionalFormatting sqref="F50">
    <cfRule type="containsBlanks" dxfId="11" priority="1" stopIfTrue="1">
      <formula>LEN(TRIM(F50))=0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6"/>
  <sheetViews>
    <sheetView tabSelected="1" view="pageBreakPreview" zoomScale="90" zoomScaleNormal="90" zoomScaleSheetLayoutView="90" workbookViewId="0">
      <selection activeCell="A4" sqref="A4:N4"/>
    </sheetView>
  </sheetViews>
  <sheetFormatPr defaultColWidth="9.140625" defaultRowHeight="14.25" x14ac:dyDescent="0.2"/>
  <cols>
    <col min="1" max="1" width="12" style="3" customWidth="1"/>
    <col min="2" max="2" width="4.140625" style="3" customWidth="1"/>
    <col min="3" max="3" width="3.85546875" style="3" customWidth="1"/>
    <col min="4" max="4" width="12.140625" style="3" customWidth="1"/>
    <col min="5" max="5" width="4.7109375" style="3" customWidth="1"/>
    <col min="6" max="6" width="12.5703125" style="3" customWidth="1"/>
    <col min="7" max="7" width="3.5703125" style="3" customWidth="1"/>
    <col min="8" max="8" width="11" style="3" customWidth="1"/>
    <col min="9" max="9" width="4.42578125" style="3" customWidth="1"/>
    <col min="10" max="10" width="11.28515625" style="3" customWidth="1"/>
    <col min="11" max="11" width="4.42578125" style="3" customWidth="1"/>
    <col min="12" max="12" width="3.85546875" style="3" customWidth="1"/>
    <col min="13" max="13" width="11.42578125" style="3" customWidth="1"/>
    <col min="14" max="14" width="9.5703125" style="3" customWidth="1"/>
    <col min="15" max="15" width="5" style="3" customWidth="1"/>
    <col min="16" max="16384" width="9.140625" style="3"/>
  </cols>
  <sheetData>
    <row r="1" spans="1:19" ht="22.5" customHeight="1" x14ac:dyDescent="0.2">
      <c r="A1" s="4"/>
      <c r="B1" s="5"/>
      <c r="C1" s="5"/>
      <c r="D1" s="5"/>
      <c r="E1" s="5"/>
      <c r="F1" s="190"/>
      <c r="G1" s="190"/>
      <c r="H1" s="190"/>
      <c r="I1" s="190"/>
      <c r="J1" s="190"/>
      <c r="K1" s="190"/>
      <c r="L1" s="191" t="str">
        <f>TRIM('BVR2'!B12)</f>
        <v>INPUT||pt=B:12||val=</v>
      </c>
      <c r="M1" s="191"/>
      <c r="N1" s="191"/>
      <c r="O1" s="5"/>
    </row>
    <row r="2" spans="1:19" x14ac:dyDescent="0.2">
      <c r="A2" s="5"/>
      <c r="B2" s="5"/>
      <c r="C2" s="5"/>
      <c r="D2" s="5"/>
      <c r="E2" s="5"/>
      <c r="F2" s="190"/>
      <c r="G2" s="190"/>
      <c r="H2" s="190"/>
      <c r="I2" s="190"/>
      <c r="J2" s="190"/>
      <c r="K2" s="190"/>
      <c r="L2" s="192" t="s">
        <v>0</v>
      </c>
      <c r="M2" s="192"/>
      <c r="N2" s="192"/>
      <c r="O2" s="5"/>
    </row>
    <row r="3" spans="1:19" ht="6.75" customHeight="1" x14ac:dyDescent="0.2">
      <c r="A3" s="5"/>
      <c r="B3" s="5"/>
      <c r="C3" s="5"/>
      <c r="D3" s="5"/>
      <c r="E3" s="5"/>
      <c r="F3" s="190"/>
      <c r="G3" s="190"/>
      <c r="H3" s="190"/>
      <c r="I3" s="190"/>
      <c r="J3" s="190"/>
      <c r="K3" s="190"/>
      <c r="L3" s="6"/>
      <c r="M3" s="6"/>
      <c r="N3" s="6"/>
      <c r="O3" s="5"/>
    </row>
    <row r="4" spans="1:19" ht="20.25" customHeight="1" x14ac:dyDescent="0.2">
      <c r="A4" s="193" t="s">
        <v>13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7"/>
    </row>
    <row r="5" spans="1:19" ht="7.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9" ht="13.5" customHeight="1" x14ac:dyDescent="0.2">
      <c r="A6" s="9" t="s">
        <v>1</v>
      </c>
      <c r="B6" s="8"/>
      <c r="C6" s="8"/>
      <c r="D6" s="194" t="str">
        <f>IF(AND(E8="",G8=""),"",UPPER('BVR2'!B5&amp;", "&amp;'BVR2'!B6&amp;" "&amp;'BVR2'!B7))</f>
        <v/>
      </c>
      <c r="E6" s="194"/>
      <c r="F6" s="194"/>
      <c r="G6" s="194"/>
      <c r="H6" s="194"/>
      <c r="I6" s="194"/>
      <c r="J6" s="194"/>
      <c r="K6" s="194"/>
      <c r="L6" s="194"/>
      <c r="M6" s="8"/>
      <c r="N6" s="8"/>
      <c r="O6" s="7"/>
    </row>
    <row r="7" spans="1:19" s="1" customFormat="1" ht="6.7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Q7" s="2"/>
    </row>
    <row r="8" spans="1:19" s="1" customFormat="1" ht="15" customHeight="1" x14ac:dyDescent="0.2">
      <c r="A8" s="11" t="s">
        <v>14</v>
      </c>
      <c r="B8" s="12"/>
      <c r="C8" s="2"/>
      <c r="D8" s="2"/>
      <c r="E8" s="26" t="str">
        <f>IF('BVR2'!C3="SUBJECT","√","")</f>
        <v/>
      </c>
      <c r="F8" s="13" t="s">
        <v>2</v>
      </c>
      <c r="G8" s="14" t="str">
        <f>IF('BVR2'!C3="CO-MAKER","√","")</f>
        <v/>
      </c>
      <c r="H8" s="13" t="s">
        <v>3</v>
      </c>
      <c r="J8" s="2"/>
      <c r="K8" s="2"/>
      <c r="L8" s="2"/>
      <c r="M8" s="2"/>
      <c r="N8" s="2"/>
      <c r="S8" s="15"/>
    </row>
    <row r="9" spans="1:19" ht="6.75" customHeight="1" x14ac:dyDescent="0.2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9" x14ac:dyDescent="0.2">
      <c r="A10" s="195" t="s">
        <v>15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7"/>
    </row>
    <row r="11" spans="1:19" ht="6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ht="15" x14ac:dyDescent="0.2">
      <c r="A12" s="11" t="s">
        <v>16</v>
      </c>
      <c r="C12" s="26" t="str">
        <f>IF('BVR2'!C53="OWNER","√","")</f>
        <v/>
      </c>
      <c r="D12" s="5" t="s">
        <v>17</v>
      </c>
      <c r="E12" s="14" t="str">
        <f>IF('BVR2'!C53="PARTNER","√","")</f>
        <v/>
      </c>
      <c r="F12" s="5" t="s">
        <v>18</v>
      </c>
      <c r="G12" s="14" t="str">
        <f>IF('BVR2'!C53="INCORPORATOR","√","")</f>
        <v/>
      </c>
      <c r="H12" s="5" t="s">
        <v>19</v>
      </c>
      <c r="I12" s="18" t="str">
        <f>IF('BVR2'!C53="NOT OWNED","√","")</f>
        <v/>
      </c>
      <c r="J12" s="5" t="s">
        <v>20</v>
      </c>
      <c r="K12" s="14" t="str">
        <f>IF('BVR2'!C53="NOT VERIFIED","√","")</f>
        <v/>
      </c>
      <c r="L12" s="5" t="s">
        <v>21</v>
      </c>
      <c r="M12" s="5"/>
      <c r="N12" s="5"/>
      <c r="O12" s="5"/>
    </row>
    <row r="13" spans="1:19" ht="5.25" customHeight="1" x14ac:dyDescent="0.2">
      <c r="A13" s="5"/>
      <c r="B13" s="5"/>
      <c r="C13" s="5"/>
      <c r="D13" s="5"/>
      <c r="E13" s="5"/>
      <c r="F13" s="5"/>
      <c r="G13" s="19"/>
      <c r="H13" s="5"/>
      <c r="I13" s="5"/>
      <c r="J13" s="5"/>
      <c r="K13" s="5"/>
      <c r="L13" s="5"/>
      <c r="M13" s="5"/>
      <c r="N13" s="5"/>
      <c r="O13" s="5"/>
    </row>
    <row r="14" spans="1:19" x14ac:dyDescent="0.2">
      <c r="A14" s="11" t="s">
        <v>22</v>
      </c>
      <c r="C14" s="14" t="str">
        <f>IF('BVR2'!C54="CHAIRMAN","√","")</f>
        <v/>
      </c>
      <c r="D14" s="5" t="s">
        <v>23</v>
      </c>
      <c r="E14" s="14" t="str">
        <f>IF('BVR2'!C54="DIRECTOR","√","")</f>
        <v/>
      </c>
      <c r="F14" s="5" t="s">
        <v>24</v>
      </c>
      <c r="G14" s="14" t="str">
        <f>IF('BVR2'!C54="PRESIDENT","√","")</f>
        <v/>
      </c>
      <c r="H14" s="5" t="s">
        <v>25</v>
      </c>
      <c r="I14" s="14" t="str">
        <f>IF('BVR2'!C54="VICE PRESIDENT","√","")</f>
        <v/>
      </c>
      <c r="J14" s="5" t="s">
        <v>26</v>
      </c>
      <c r="K14" s="5"/>
      <c r="L14" s="14" t="str">
        <f>IF('BVR2'!C54="NOT VERIFIED","√","")</f>
        <v/>
      </c>
      <c r="M14" s="5" t="s">
        <v>21</v>
      </c>
      <c r="N14" s="5"/>
      <c r="O14" s="5"/>
    </row>
    <row r="15" spans="1:19" ht="7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9" x14ac:dyDescent="0.2">
      <c r="A16" s="11" t="s">
        <v>27</v>
      </c>
      <c r="B16" s="5"/>
      <c r="C16" s="196" t="str">
        <f>TRIM(UPPER('BVR2'!C8))</f>
        <v>INPUT||PT=C:8||VAL=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5"/>
    </row>
    <row r="17" spans="1:15" ht="7.5" customHeight="1" x14ac:dyDescent="0.2">
      <c r="A17" s="11"/>
      <c r="B17" s="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5"/>
    </row>
    <row r="18" spans="1:15" x14ac:dyDescent="0.2">
      <c r="A18" s="11" t="s">
        <v>28</v>
      </c>
      <c r="B18" s="5"/>
      <c r="C18" s="196" t="str">
        <f>TRIM(UPPER('BVR2'!C9))</f>
        <v>INPUT||PT=B:9||VAL=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5"/>
    </row>
    <row r="19" spans="1:15" ht="7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" x14ac:dyDescent="0.2">
      <c r="A20" s="11" t="s">
        <v>29</v>
      </c>
      <c r="B20" s="11"/>
      <c r="C20" s="11"/>
      <c r="D20" s="11"/>
      <c r="E20" s="26" t="str">
        <f>IF('BVR2'!C57="SINGLE","√","")</f>
        <v/>
      </c>
      <c r="F20" s="5" t="s">
        <v>4</v>
      </c>
      <c r="G20" s="14" t="str">
        <f>IF('BVR2'!C57="PARTNERSHIP","√","")</f>
        <v/>
      </c>
      <c r="H20" s="5" t="s">
        <v>30</v>
      </c>
      <c r="I20" s="14" t="str">
        <f>IF('BVR2'!C57="FAMILY BUSINESS","√","")</f>
        <v/>
      </c>
      <c r="J20" s="5" t="s">
        <v>31</v>
      </c>
      <c r="K20" s="5"/>
      <c r="L20" s="14" t="str">
        <f>IF('BVR2'!C57="CORPORATION","√","")</f>
        <v/>
      </c>
      <c r="M20" s="5" t="s">
        <v>32</v>
      </c>
      <c r="N20" s="5"/>
      <c r="O20" s="5"/>
    </row>
    <row r="21" spans="1:15" ht="7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" x14ac:dyDescent="0.2">
      <c r="A22" s="11" t="s">
        <v>33</v>
      </c>
      <c r="B22" s="5"/>
      <c r="C22" s="5"/>
      <c r="D22" s="5"/>
      <c r="E22" s="14" t="str">
        <f>IF('BVR2'!C58="MANUFACTURING","√","")</f>
        <v/>
      </c>
      <c r="F22" s="5" t="s">
        <v>34</v>
      </c>
      <c r="G22" s="14" t="str">
        <f>IF('BVR2'!C58="TRADING","√","")</f>
        <v/>
      </c>
      <c r="H22" s="5" t="s">
        <v>35</v>
      </c>
      <c r="I22" s="26" t="str">
        <f>IF('BVR2'!C58="SERVICES","√","")</f>
        <v/>
      </c>
      <c r="J22" s="5" t="s">
        <v>36</v>
      </c>
      <c r="K22" s="5"/>
      <c r="L22" s="14" t="str">
        <f>IF('BVR2'!C58="OTHERS","√","")</f>
        <v/>
      </c>
      <c r="M22" s="5" t="s">
        <v>37</v>
      </c>
      <c r="N22" s="5"/>
      <c r="O22" s="5"/>
    </row>
    <row r="23" spans="1:15" ht="6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56.25" x14ac:dyDescent="0.2">
      <c r="A24" s="11" t="s">
        <v>38</v>
      </c>
      <c r="B24" s="5"/>
      <c r="C24" s="5"/>
      <c r="D24" s="27" t="str">
        <f>IF(AND('BVR2'!C56="",'BVR2'!E56=""),"",IF(AND('BVR2'!C56&gt;0,'BVR2'!E56=""),'BVR2'!C56&amp;" YEAR(S)",IF(AND('BVR2'!C56="",'BVR2'!E56&gt;0),'BVR2'!E56&amp;" MONTH(S)",IF(AND('BVR2'!C56&gt;0,'BVR2'!E56&gt;0),'BVR2'!C56&amp;" YEAR(S) AND"&amp;CHAR(10)&amp;'BVR2'!E56&amp;" MONTH(S)"))))</f>
        <v>INPUT||pt=C:56||val= YEAR(S) AND
INPUT||pt=E:56||val= MONTH(S)</v>
      </c>
      <c r="F24" s="11" t="s">
        <v>39</v>
      </c>
      <c r="H24" s="197" t="e">
        <f>'BVR2'!C63+'BVR2'!E63</f>
        <v>#VALUE!</v>
      </c>
      <c r="I24" s="197"/>
      <c r="J24" s="21" t="s">
        <v>40</v>
      </c>
      <c r="L24" s="11"/>
      <c r="M24" s="197" t="str">
        <f>'BVR2'!C64</f>
        <v>INPUT||pt=C:64||val=</v>
      </c>
      <c r="N24" s="197"/>
      <c r="O24" s="5"/>
    </row>
    <row r="25" spans="1:15" ht="6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11" t="s">
        <v>41</v>
      </c>
      <c r="B26" s="5"/>
      <c r="C26" s="5"/>
      <c r="D26" s="196" t="str">
        <f>TRIM(UPPER('BVR2'!C111))</f>
        <v>INPUT||PT=C:111||VAL=</v>
      </c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5"/>
    </row>
    <row r="27" spans="1:15" ht="5.2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" customHeight="1" x14ac:dyDescent="0.2">
      <c r="A28" s="198" t="s">
        <v>42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5"/>
    </row>
    <row r="29" spans="1:15" ht="6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11" t="s">
        <v>43</v>
      </c>
      <c r="B30" s="5"/>
      <c r="C30" s="5"/>
      <c r="D30" s="197" t="str">
        <f>IF('BVR2'!C112&gt;0,'BVR2'!C112&amp;" SQ. M.","")</f>
        <v>INPUT||pt=C:112||val= SQ. M.</v>
      </c>
      <c r="E30" s="197"/>
      <c r="F30" s="197"/>
      <c r="G30" s="5"/>
      <c r="H30" s="11" t="s">
        <v>44</v>
      </c>
      <c r="I30" s="197" t="str">
        <f>IF('BVR2'!B113&gt;0,'BVR2'!B113&amp;" SQ. M.","")</f>
        <v>INPUT||pt=B:113||val= SQ. M.</v>
      </c>
      <c r="J30" s="197"/>
      <c r="K30" s="197"/>
      <c r="L30" s="5"/>
      <c r="M30" s="5"/>
      <c r="N30" s="5"/>
      <c r="O30" s="5"/>
    </row>
    <row r="31" spans="1:15" ht="9" customHeight="1" x14ac:dyDescent="0.2">
      <c r="A31" s="11"/>
      <c r="B31" s="5"/>
      <c r="C31" s="5"/>
      <c r="D31" s="11"/>
      <c r="E31" s="11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" x14ac:dyDescent="0.2">
      <c r="A32" s="11" t="s">
        <v>45</v>
      </c>
      <c r="C32" s="22" t="str">
        <f>IF('BVR2'!F113="COMMERCIAL","√","")</f>
        <v/>
      </c>
      <c r="D32" s="5" t="s">
        <v>46</v>
      </c>
      <c r="E32" s="26" t="str">
        <f>IF('BVR2'!F113="RESIDENTIAL","√","")</f>
        <v/>
      </c>
      <c r="F32" s="5" t="s">
        <v>6</v>
      </c>
      <c r="G32" s="14" t="str">
        <f>IF('BVR2'!F113="INDUSTRIAL","√","")</f>
        <v/>
      </c>
      <c r="H32" s="5" t="s">
        <v>8</v>
      </c>
      <c r="I32" s="14" t="str">
        <f>IF('BVR2'!F113="AGRICULTURAL","√","")</f>
        <v/>
      </c>
      <c r="J32" s="5" t="s">
        <v>7</v>
      </c>
      <c r="K32" s="5"/>
      <c r="L32" s="5"/>
      <c r="M32" s="5"/>
      <c r="N32" s="5"/>
      <c r="O32" s="5"/>
    </row>
    <row r="33" spans="1:15" ht="9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11" t="s">
        <v>47</v>
      </c>
      <c r="B34" s="5"/>
      <c r="C34" s="5"/>
      <c r="D34" s="5"/>
      <c r="E34" s="22" t="str">
        <f>IF('BVR2'!D115="OWNED","√","")</f>
        <v/>
      </c>
      <c r="F34" s="5" t="s">
        <v>48</v>
      </c>
      <c r="G34" s="199" t="str">
        <f>IF('BVR2'!D115="Owned","SUBJECT","")</f>
        <v/>
      </c>
      <c r="H34" s="199"/>
      <c r="I34" s="14" t="str">
        <f>IF('BVR2'!D115="USED FREE","√","")</f>
        <v/>
      </c>
      <c r="J34" s="5" t="s">
        <v>49</v>
      </c>
      <c r="K34" s="5"/>
      <c r="L34" s="5"/>
      <c r="M34" s="5"/>
      <c r="N34" s="5"/>
      <c r="O34" s="5"/>
    </row>
    <row r="35" spans="1:15" ht="6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">
      <c r="A36" s="5"/>
      <c r="B36" s="5"/>
      <c r="C36" s="5"/>
      <c r="D36" s="5"/>
      <c r="E36" s="22" t="str">
        <f>IF('BVR2'!D115="RENTED","√","")</f>
        <v/>
      </c>
      <c r="F36" s="5" t="s">
        <v>50</v>
      </c>
      <c r="G36" s="5"/>
      <c r="H36" s="5"/>
      <c r="I36" s="14" t="str">
        <f>IF('BVR2'!D115="LEASED","√","")</f>
        <v/>
      </c>
      <c r="J36" s="5" t="s">
        <v>51</v>
      </c>
      <c r="K36" s="5"/>
      <c r="L36" s="5"/>
      <c r="M36" s="5"/>
      <c r="N36" s="5"/>
      <c r="O36" s="5"/>
    </row>
    <row r="37" spans="1:15" ht="6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">
      <c r="A38" s="13" t="s">
        <v>52</v>
      </c>
      <c r="C38" s="200" t="str">
        <f>IF('BVR2'!D115="Rented",TRIM('BVR2'!C116),"")</f>
        <v/>
      </c>
      <c r="D38" s="200"/>
      <c r="E38" s="200"/>
      <c r="F38" s="200"/>
      <c r="G38" s="5"/>
      <c r="H38" s="5" t="s">
        <v>52</v>
      </c>
      <c r="J38" s="197" t="str">
        <f>IF('BVR2'!D115="LEASED",TRIM('BVR2'!C116),"")</f>
        <v/>
      </c>
      <c r="K38" s="197"/>
      <c r="L38" s="197"/>
      <c r="M38" s="197"/>
      <c r="O38" s="5"/>
    </row>
    <row r="39" spans="1:15" x14ac:dyDescent="0.2">
      <c r="A39" s="13" t="s">
        <v>9</v>
      </c>
      <c r="C39" s="197" t="str">
        <f>IF('BVR2'!D115="Rented",TRIM(UPPER('BVR2'!C117)),"")</f>
        <v/>
      </c>
      <c r="D39" s="197"/>
      <c r="E39" s="197"/>
      <c r="F39" s="197"/>
      <c r="G39" s="5"/>
      <c r="H39" s="5" t="s">
        <v>9</v>
      </c>
      <c r="J39" s="201" t="str">
        <f>IF('BVR2'!D115="LEASED",TRIM(UPPER('BVR2'!C117)),"")</f>
        <v/>
      </c>
      <c r="K39" s="201"/>
      <c r="L39" s="201"/>
      <c r="M39" s="201"/>
      <c r="O39" s="5"/>
    </row>
    <row r="40" spans="1:15" x14ac:dyDescent="0.2">
      <c r="A40" s="13" t="s">
        <v>5</v>
      </c>
      <c r="C40" s="201" t="str">
        <f>IF('BVR2'!D115="Rented",TRIM(UPPER('BVR2'!C118)),"")</f>
        <v/>
      </c>
      <c r="D40" s="201"/>
      <c r="E40" s="201"/>
      <c r="F40" s="201"/>
      <c r="G40" s="5"/>
      <c r="H40" s="5" t="s">
        <v>5</v>
      </c>
      <c r="J40" s="201" t="str">
        <f>IF('BVR2'!D115="LEASED",TRIM(UPPER('BVR2'!C118)),"")</f>
        <v/>
      </c>
      <c r="K40" s="201"/>
      <c r="L40" s="201"/>
      <c r="M40" s="201"/>
      <c r="O40" s="5"/>
    </row>
    <row r="41" spans="1:15" ht="8.25" customHeight="1" x14ac:dyDescent="0.2">
      <c r="A41" s="19"/>
      <c r="B41" s="19"/>
      <c r="C41" s="19"/>
      <c r="D41" s="19"/>
      <c r="E41" s="5"/>
      <c r="F41" s="5"/>
      <c r="G41" s="5"/>
      <c r="H41" s="19"/>
      <c r="I41" s="19"/>
      <c r="J41" s="19"/>
      <c r="K41" s="5"/>
      <c r="L41" s="5"/>
      <c r="M41" s="5"/>
      <c r="N41" s="5"/>
      <c r="O41" s="5"/>
    </row>
    <row r="42" spans="1:15" x14ac:dyDescent="0.2">
      <c r="A42" s="11"/>
      <c r="B42" s="22" t="str">
        <f>IF(OR('BVR2'!B66="SEC",'BVR2'!B66="DTI",'BVR2'!B66="LTO",'BVR2'!B66="BARANGAY PERMIT",'BVR2'!B66="MAYORS PERMIT"),"√","")</f>
        <v/>
      </c>
      <c r="C42" s="24" t="s">
        <v>53</v>
      </c>
      <c r="E42" s="5"/>
      <c r="F42" s="5"/>
      <c r="G42" s="197" t="str">
        <f>IF(B42="√",IF(AND('BVR2'!B66&gt;0,'BVR2'!F66&gt;0),'BVR2'!B66&amp;" - "&amp;'BVR2'!F66,IF('BVR2'!F66="",'BVR2'!B66,"")),"")</f>
        <v/>
      </c>
      <c r="H42" s="197"/>
      <c r="I42" s="197"/>
      <c r="J42" s="197"/>
      <c r="K42" s="197"/>
      <c r="L42" s="197"/>
      <c r="M42" s="197"/>
      <c r="N42" s="197"/>
      <c r="O42" s="5"/>
    </row>
    <row r="43" spans="1:15" ht="7.5" customHeight="1" x14ac:dyDescent="0.2">
      <c r="A43" s="5"/>
      <c r="B43" s="5"/>
      <c r="C43" s="1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">
      <c r="A44" s="5"/>
      <c r="B44" s="22" t="str">
        <f>IF('BVR2'!B66="NO DOCUMENTS PRESENTED","√","")</f>
        <v/>
      </c>
      <c r="C44" s="24" t="s">
        <v>54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6" customHeight="1" x14ac:dyDescent="0.2">
      <c r="A45" s="5"/>
      <c r="B45" s="5"/>
      <c r="C45" s="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8" customHeight="1" x14ac:dyDescent="0.2">
      <c r="A46" s="11" t="s">
        <v>55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">
      <c r="A47" s="202" t="s">
        <v>10</v>
      </c>
      <c r="B47" s="202"/>
      <c r="C47" s="202"/>
      <c r="D47" s="202"/>
      <c r="E47" s="5"/>
      <c r="F47" s="19" t="s">
        <v>56</v>
      </c>
      <c r="G47" s="5"/>
      <c r="H47" s="202" t="s">
        <v>57</v>
      </c>
      <c r="I47" s="202"/>
      <c r="J47" s="202"/>
      <c r="L47" s="202" t="s">
        <v>11</v>
      </c>
      <c r="M47" s="202"/>
      <c r="N47" s="202"/>
      <c r="O47" s="5"/>
    </row>
    <row r="48" spans="1:15" x14ac:dyDescent="0.2">
      <c r="A48" s="197" t="str">
        <f>IF('BVR2'!B133="","NONE",TRIM(UPPER('BVR2'!B133)))</f>
        <v>INPUT||PT=B:133||VAL=</v>
      </c>
      <c r="B48" s="197"/>
      <c r="C48" s="197"/>
      <c r="D48" s="197"/>
      <c r="E48" s="19"/>
      <c r="F48" s="20" t="str">
        <f>IF('BVR2'!B133="","",TRIM(UPPER('BVR2'!F133)))</f>
        <v>INPUT||PT=F:133||VAL=</v>
      </c>
      <c r="G48" s="19"/>
      <c r="H48" s="197" t="str">
        <f>IF('BVR2'!B133="","",TRIM(UPPER('BVR2'!C135)))</f>
        <v>INPUT||PT=C:135||VAL=</v>
      </c>
      <c r="I48" s="197"/>
      <c r="J48" s="197"/>
      <c r="K48" s="19"/>
      <c r="L48" s="197" t="str">
        <f>IF('BVR2'!B133="","",TRIM('BVR2'!E136)&amp;" / "&amp;TRIM('BVR2'!B136))</f>
        <v>SELECT||pt=E:136||val=Owned / SELECT||pt=B:136||val=Seen</v>
      </c>
      <c r="M48" s="197"/>
      <c r="N48" s="197"/>
      <c r="O48" s="5"/>
    </row>
    <row r="49" spans="1:15" x14ac:dyDescent="0.2">
      <c r="A49" s="201" t="str">
        <f>IF('BVR2'!B133="","",TRIM(UPPER('BVR2'!B137)))</f>
        <v>INPUT||PT=B:137||VAL=</v>
      </c>
      <c r="B49" s="201"/>
      <c r="C49" s="201"/>
      <c r="D49" s="201"/>
      <c r="E49" s="19"/>
      <c r="F49" s="23" t="str">
        <f>IF('BVR2'!B133="","",TRIM(UPPER('BVR2'!F137)))</f>
        <v>INPUT||PT=F:137||VAL=</v>
      </c>
      <c r="G49" s="19"/>
      <c r="H49" s="201" t="str">
        <f>IF('BVR2'!B133="","",TRIM(UPPER('BVR2'!C139)))</f>
        <v>INPUT||PT=C:139||VAL=</v>
      </c>
      <c r="I49" s="201"/>
      <c r="J49" s="201"/>
      <c r="K49" s="19"/>
      <c r="L49" s="201" t="str">
        <f>IF('BVR2'!B137="","",TRIM('BVR2'!E140)&amp;" / "&amp;TRIM('BVR2'!B140))</f>
        <v>SELECT||pt=E:140||val=Owned / SELECT||pt=B:140||val=Seen</v>
      </c>
      <c r="M49" s="201"/>
      <c r="N49" s="201"/>
      <c r="O49" s="5"/>
    </row>
    <row r="50" spans="1:15" x14ac:dyDescent="0.2">
      <c r="A50" s="197" t="str">
        <f>IF('BVR2'!B133="","",TRIM(UPPER('BVR2'!B141)))</f>
        <v>INPUT||PT=B:141||VAL=</v>
      </c>
      <c r="B50" s="197"/>
      <c r="C50" s="197"/>
      <c r="D50" s="197"/>
      <c r="E50" s="19"/>
      <c r="F50" s="20" t="str">
        <f>IF('BVR2'!B133="","",TRIM(UPPER('BVR2'!F141)))</f>
        <v>INPUT||PT=F:141||VAL=</v>
      </c>
      <c r="G50" s="19"/>
      <c r="H50" s="197" t="str">
        <f>IF('BVR2'!B133="","",TRIM(UPPER('BVR2'!C143)))</f>
        <v>INPUT||PT=C:143||VAL=</v>
      </c>
      <c r="I50" s="197"/>
      <c r="J50" s="197"/>
      <c r="K50" s="19"/>
      <c r="L50" s="197" t="str">
        <f>IF('BVR2'!B141="","",TRIM('BVR2'!E144)&amp;" / "&amp;TRIM('BVR2'!B144))</f>
        <v>SELECT||pt=E:144||val=Owned / SELECT||pt=B:144||val=Seen</v>
      </c>
      <c r="M50" s="197"/>
      <c r="N50" s="197"/>
      <c r="O50" s="5"/>
    </row>
    <row r="51" spans="1:15" x14ac:dyDescent="0.2">
      <c r="A51" s="201" t="str">
        <f>IF('BVR2'!B133="","",TRIM(UPPER('BVR2'!B145)))</f>
        <v>INPUT||PT=B:145||VAL=</v>
      </c>
      <c r="B51" s="201"/>
      <c r="C51" s="201"/>
      <c r="D51" s="201"/>
      <c r="E51" s="19"/>
      <c r="F51" s="23" t="str">
        <f>IF('BVR2'!B133="","",TRIM(UPPER('BVR2'!F145)))</f>
        <v>INPUT||PT=F:145||VAL=</v>
      </c>
      <c r="G51" s="19"/>
      <c r="H51" s="201" t="str">
        <f>IF('BVR2'!B133="","",TRIM(UPPER('BVR2'!C147)))</f>
        <v>INPUT||PT=C:147||VAL=</v>
      </c>
      <c r="I51" s="201"/>
      <c r="J51" s="201"/>
      <c r="K51" s="19"/>
      <c r="L51" s="201" t="str">
        <f>IF('BVR2'!B145="","",TRIM('BVR2'!E148)&amp;" / "&amp;TRIM('BVR2'!B148))</f>
        <v>SELECT||pt=E:148||val=Owned / SELECT||pt=B:148||val=Seen</v>
      </c>
      <c r="M51" s="201"/>
      <c r="N51" s="201"/>
      <c r="O51" s="5"/>
    </row>
    <row r="52" spans="1:15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5"/>
    </row>
    <row r="53" spans="1:15" x14ac:dyDescent="0.2">
      <c r="A53" s="195" t="s">
        <v>58</v>
      </c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5"/>
    </row>
    <row r="54" spans="1:15" ht="7.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5"/>
    </row>
    <row r="55" spans="1:15" ht="18.75" customHeight="1" x14ac:dyDescent="0.2">
      <c r="A55" s="11" t="s">
        <v>59</v>
      </c>
      <c r="B55" s="11"/>
      <c r="C55" s="11"/>
      <c r="D55" s="203" t="str">
        <f>TRIM('BVR2'!D69)</f>
        <v>INPUT||pt=D:69||val=</v>
      </c>
      <c r="E55" s="203"/>
      <c r="F55" s="203"/>
      <c r="G55" s="203"/>
      <c r="H55" s="9" t="s">
        <v>60</v>
      </c>
      <c r="I55" s="5"/>
      <c r="J55" s="5"/>
      <c r="K55" s="203" t="str">
        <f>TRIM('BVR2'!D70)</f>
        <v>INPUT||pt=D:70||val=</v>
      </c>
      <c r="L55" s="203"/>
      <c r="M55" s="203"/>
      <c r="N55" s="203"/>
      <c r="O55" s="5"/>
    </row>
    <row r="56" spans="1:15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2">
      <c r="A57" s="195" t="s">
        <v>61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5"/>
    </row>
    <row r="58" spans="1:15" ht="17.25" customHeight="1" x14ac:dyDescent="0.2">
      <c r="A58" s="5"/>
      <c r="B58" s="204" t="s">
        <v>62</v>
      </c>
      <c r="C58" s="204"/>
      <c r="D58" s="204"/>
      <c r="E58" s="204"/>
      <c r="F58" s="204"/>
      <c r="G58" s="5"/>
      <c r="H58" s="5"/>
      <c r="I58" s="204" t="s">
        <v>63</v>
      </c>
      <c r="J58" s="204"/>
      <c r="K58" s="204"/>
      <c r="L58" s="204"/>
      <c r="M58" s="5"/>
      <c r="N58" s="5"/>
      <c r="O58" s="5"/>
    </row>
    <row r="59" spans="1:15" ht="5.25" customHeight="1" x14ac:dyDescent="0.2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6"/>
      <c r="M59" s="5"/>
      <c r="N59" s="5"/>
      <c r="O59" s="5"/>
    </row>
    <row r="60" spans="1:15" x14ac:dyDescent="0.2">
      <c r="A60" s="5"/>
      <c r="B60" s="14" t="str">
        <f>IF(OR('BVR2'!C150="BRISK",'BVR2'!C150="FAIR"),"√","")</f>
        <v/>
      </c>
      <c r="C60" s="5" t="s">
        <v>64</v>
      </c>
      <c r="E60" s="5"/>
      <c r="F60" s="5"/>
      <c r="G60" s="5"/>
      <c r="H60" s="5"/>
      <c r="I60" s="14" t="str">
        <f>IF(OR('BVR2'!C150="NO ACTIVITY SEEN",'BVR2'!C150="UNSEEN"),"√","")</f>
        <v/>
      </c>
      <c r="J60" s="5" t="s">
        <v>65</v>
      </c>
      <c r="K60" s="5"/>
      <c r="L60" s="5"/>
      <c r="M60" s="5"/>
      <c r="N60" s="5"/>
      <c r="O60" s="5"/>
    </row>
    <row r="61" spans="1:15" ht="8.25" customHeight="1" x14ac:dyDescent="0.2">
      <c r="A61" s="5"/>
      <c r="B61" s="5"/>
      <c r="C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">
      <c r="A62" s="5"/>
      <c r="B62" s="14" t="str">
        <f>IF('BVR2'!F150="HIGH","√","")</f>
        <v/>
      </c>
      <c r="C62" s="5" t="s">
        <v>66</v>
      </c>
      <c r="E62" s="5"/>
      <c r="F62" s="196"/>
      <c r="G62" s="196"/>
      <c r="H62" s="5"/>
      <c r="I62" s="14" t="str">
        <f>IF('BVR2'!F150="LOW","√","")</f>
        <v/>
      </c>
      <c r="J62" s="5" t="s">
        <v>67</v>
      </c>
      <c r="K62" s="5"/>
      <c r="L62" s="5"/>
      <c r="M62" s="196"/>
      <c r="N62" s="196"/>
      <c r="O62" s="5"/>
    </row>
    <row r="63" spans="1:15" ht="7.5" customHeight="1" x14ac:dyDescent="0.2">
      <c r="A63" s="5"/>
      <c r="B63" s="5"/>
      <c r="C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5" x14ac:dyDescent="0.2">
      <c r="A64" s="5"/>
      <c r="B64" s="26" t="str">
        <f>IF(OR('BVR2'!C151="GOOD",'BVR2'!C151="FAIR"),"√","")</f>
        <v/>
      </c>
      <c r="C64" s="5" t="s">
        <v>68</v>
      </c>
      <c r="E64" s="5"/>
      <c r="F64" s="5"/>
      <c r="G64" s="5"/>
      <c r="H64" s="5"/>
      <c r="I64" s="14" t="str">
        <f>IF('BVR2'!C151="POOR","√","")</f>
        <v/>
      </c>
      <c r="J64" s="5" t="s">
        <v>69</v>
      </c>
      <c r="K64" s="5"/>
      <c r="L64" s="5"/>
      <c r="M64" s="5"/>
      <c r="N64" s="5"/>
      <c r="O64" s="5"/>
    </row>
    <row r="65" spans="1:15" ht="8.25" customHeight="1" x14ac:dyDescent="0.2">
      <c r="A65" s="5"/>
      <c r="B65" s="5"/>
      <c r="C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2">
      <c r="A66" s="5"/>
      <c r="B66" s="14" t="str">
        <f>IF(OR('BVR2'!C152="SALEABLE",'BVR2'!C152="FAIR"),"√","")</f>
        <v/>
      </c>
      <c r="C66" s="5" t="s">
        <v>70</v>
      </c>
      <c r="E66" s="5"/>
      <c r="F66" s="5"/>
      <c r="G66" s="5"/>
      <c r="H66" s="5"/>
      <c r="I66" s="14" t="str">
        <f>IF('BVR2'!C152="SLOW MOVING","√","")</f>
        <v/>
      </c>
      <c r="J66" s="5" t="s">
        <v>71</v>
      </c>
      <c r="K66" s="5"/>
      <c r="L66" s="5"/>
      <c r="M66" s="5"/>
      <c r="N66" s="5"/>
      <c r="O66" s="5"/>
    </row>
    <row r="67" spans="1:1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">
      <c r="A68" s="195" t="s">
        <v>72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5"/>
    </row>
    <row r="69" spans="1:15" ht="6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2">
      <c r="A70" s="11" t="s">
        <v>73</v>
      </c>
      <c r="B70" s="5"/>
      <c r="C70" s="205" t="str">
        <f>TRIM(UPPER('BVR2'!D60))</f>
        <v>INPUT||PT=D:60||VAL=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5"/>
    </row>
    <row r="71" spans="1:15" ht="6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2">
      <c r="A72" s="11" t="s">
        <v>74</v>
      </c>
      <c r="B72" s="5"/>
      <c r="C72" s="196" t="e">
        <f>IF(AND('BVR2'!C82="",'BVR2'!C85="",'BVR2'!C88=""),"NOT PROVIDED",IF('BVR2'!C82&gt;0,'BVR2'!#REF!,IF(AND('BVR2'!C82&gt;0,'BVR2'!C85&gt;0),'BVR2'!#REF!&amp;" / "&amp;'BVR2'!#REF!,IF(AND('BVR2'!C82&gt;0,'BVR2'!C85&gt;0,'BVR2'!C88&gt;0),'BVR2'!#REF!&amp;" / "&amp;'BVR2'!#REF!&amp;" / "&amp;'BVR2'!#REF!))))</f>
        <v>#REF!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5"/>
    </row>
    <row r="73" spans="1:15" ht="5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2">
      <c r="A74" s="11" t="s">
        <v>75</v>
      </c>
      <c r="B74" s="5"/>
      <c r="C74" s="205" t="e">
        <f>IF(AND('BVR2'!C72="",'BVR2'!C75="",'BVR2'!C78=""),"NOT PROVIDED",IF('BVR2'!C72&gt;0,'BVR2'!#REF!,IF(AND('BVR2'!C72&gt;0,'BVR2'!C75&gt;0),'BVR2'!#REF!&amp;" / "&amp;'BVR2'!#REF!,IF(AND('BVR2'!C72&gt;0,'BVR2'!C75&gt;0,'BVR2'!C78&gt;0),'BVR2'!#REF!&amp;" / "&amp;'BVR2'!#REF!&amp;" / "&amp;'BVR2'!#REF!))))</f>
        <v>#REF!</v>
      </c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5"/>
    </row>
    <row r="75" spans="1:15" ht="6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">
      <c r="A76" s="11" t="s">
        <v>76</v>
      </c>
      <c r="B76" s="5"/>
      <c r="C76" s="205" t="e">
        <f>IF(AND('BVR2'!C92="",'BVR2'!C95="",'BVR2'!C98=""),"NOT PROVIDED",IF('BVR2'!C92&gt;0,'BVR2'!#REF!,IF(AND('BVR2'!C92&gt;0,'BVR2'!C95&gt;0),'BVR2'!#REF!&amp;" / "&amp;'BVR2'!#REF!,IF(AND('BVR2'!C92&gt;0,'BVR2'!C95&gt;0,'BVR2'!C98&gt;0),'BVR2'!#REF!&amp;" / "&amp;'BVR2'!#REF!&amp;" / "&amp;'BVR2'!#REF!))))</f>
        <v>#REF!</v>
      </c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5"/>
    </row>
    <row r="77" spans="1:15" ht="11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x14ac:dyDescent="0.2">
      <c r="A78" s="195" t="s">
        <v>77</v>
      </c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5"/>
    </row>
    <row r="79" spans="1:15" ht="6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x14ac:dyDescent="0.2">
      <c r="A80" s="11" t="s">
        <v>78</v>
      </c>
      <c r="B80" s="5"/>
      <c r="C80" s="5"/>
      <c r="D80" s="5"/>
      <c r="E80" s="28" t="str">
        <f>IF('BVR2'!F50="YES","√","")</f>
        <v/>
      </c>
      <c r="F80" s="19" t="s">
        <v>79</v>
      </c>
      <c r="G80" s="5"/>
      <c r="H80" s="5"/>
      <c r="I80" s="25" t="str">
        <f>IF('BVR2'!F50="NO","√","")</f>
        <v/>
      </c>
      <c r="J80" s="19" t="s">
        <v>21</v>
      </c>
      <c r="K80" s="5"/>
      <c r="L80" s="5"/>
      <c r="M80" s="5"/>
      <c r="N80" s="5"/>
      <c r="O80" s="5"/>
    </row>
    <row r="81" spans="1:15" ht="7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14.25" customHeight="1" x14ac:dyDescent="0.2">
      <c r="A82" s="11" t="s">
        <v>80</v>
      </c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5"/>
    </row>
    <row r="83" spans="1:15" ht="46.5" customHeight="1" x14ac:dyDescent="0.2">
      <c r="A83" s="207" t="str">
        <f>TRIM(UPPER('BVR2'!B153))</f>
        <v>INPUT||PT=B:153||VAL=</v>
      </c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5"/>
    </row>
    <row r="84" spans="1:15" ht="35.25" customHeight="1" x14ac:dyDescent="0.2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5"/>
    </row>
    <row r="85" spans="1:15" ht="37.5" customHeight="1" x14ac:dyDescent="0.2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5"/>
    </row>
    <row r="86" spans="1:15" ht="45" customHeight="1" x14ac:dyDescent="0.2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5"/>
    </row>
    <row r="87" spans="1:15" ht="60.75" customHeight="1" x14ac:dyDescent="0.2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5"/>
    </row>
    <row r="88" spans="1:15" x14ac:dyDescent="0.2">
      <c r="A88" s="204" t="s">
        <v>81</v>
      </c>
      <c r="B88" s="204"/>
      <c r="C88" s="204"/>
      <c r="D88" s="204"/>
      <c r="E88" s="5"/>
      <c r="F88" s="204" t="s">
        <v>82</v>
      </c>
      <c r="G88" s="204"/>
      <c r="H88" s="204"/>
      <c r="I88" s="5"/>
      <c r="J88" s="204" t="s">
        <v>5</v>
      </c>
      <c r="K88" s="204"/>
      <c r="L88" s="204"/>
      <c r="M88" s="204"/>
      <c r="N88" s="204"/>
      <c r="O88" s="5"/>
    </row>
    <row r="89" spans="1:15" ht="21" customHeight="1" x14ac:dyDescent="0.2">
      <c r="A89" s="197" t="str">
        <f>IF('BVR2'!B50=1,UPPER('BVR2'!B5&amp;", "&amp;'BVR2'!B6&amp;" "&amp;'BVR2'!B7),UPPER('BVR2'!C28))</f>
        <v>INPUT||PT=C:28||VAL=</v>
      </c>
      <c r="B89" s="197"/>
      <c r="C89" s="197"/>
      <c r="D89" s="197"/>
      <c r="E89" s="5"/>
      <c r="F89" s="197" t="str">
        <f>IF('BVR2'!B50=1,"SUBJECT",UPPER('BVR2'!D30))</f>
        <v>INPUT||PT=D:30||VAL=</v>
      </c>
      <c r="G89" s="197"/>
      <c r="H89" s="197"/>
      <c r="I89" s="5"/>
      <c r="J89" s="208" t="e">
        <f>IF('BVR2'!B50=1,"SAME ADDRESS",TRIM(UPPER('BVR2'!#REF!)))</f>
        <v>#REF!</v>
      </c>
      <c r="K89" s="208"/>
      <c r="L89" s="208"/>
      <c r="M89" s="208"/>
      <c r="N89" s="208"/>
      <c r="O89" s="5"/>
    </row>
    <row r="90" spans="1:15" ht="21" customHeight="1" x14ac:dyDescent="0.2">
      <c r="A90" s="197" t="str">
        <f>IF('BVR2'!B50=1,UPPER('BVR2'!C28),UPPER('BVR2'!C37))</f>
        <v>INPUT||PT=C:37||VAL=</v>
      </c>
      <c r="B90" s="197"/>
      <c r="C90" s="197"/>
      <c r="D90" s="197"/>
      <c r="E90" s="5"/>
      <c r="F90" s="197" t="str">
        <f>IF('BVR2'!B50=1,UPPER('BVR2'!D30),UPPER('BVR2'!D39))</f>
        <v>INPUT||PT=D:39||VAL=</v>
      </c>
      <c r="G90" s="197"/>
      <c r="H90" s="197"/>
      <c r="I90" s="5"/>
      <c r="J90" s="209" t="e">
        <f>IF('BVR2'!B50=1,TRIM(UPPER('BVR2'!#REF!)),TRIM(UPPER('BVR2'!#REF!)))</f>
        <v>#REF!</v>
      </c>
      <c r="K90" s="209"/>
      <c r="L90" s="209"/>
      <c r="M90" s="209"/>
      <c r="N90" s="209"/>
      <c r="O90" s="5"/>
    </row>
    <row r="91" spans="1:15" ht="21" customHeight="1" x14ac:dyDescent="0.2">
      <c r="A91" s="197" t="str">
        <f>IF('BVR2'!B50=1,UPPER('BVR2'!C37),UPPER('BVR2'!C46))</f>
        <v>INPUT||PT=C:46||VAL=</v>
      </c>
      <c r="B91" s="197"/>
      <c r="C91" s="197"/>
      <c r="D91" s="197"/>
      <c r="E91" s="5"/>
      <c r="F91" s="197" t="str">
        <f>IF('BVR2'!B50=1,UPPER('BVR2'!D39),UPPER('BVR2'!D48))</f>
        <v>INPUT||PT=D:48||VAL=</v>
      </c>
      <c r="G91" s="197"/>
      <c r="H91" s="197"/>
      <c r="I91" s="5"/>
      <c r="J91" s="209" t="e">
        <f>IF('BVR2'!B50=1,TRIM(UPPER('BVR2'!#REF!)),TRIM(UPPER('BVR2'!#REF!)))</f>
        <v>#REF!</v>
      </c>
      <c r="K91" s="209"/>
      <c r="L91" s="209"/>
      <c r="M91" s="209"/>
      <c r="N91" s="209"/>
      <c r="O91" s="5"/>
    </row>
    <row r="92" spans="1:15" ht="21" customHeight="1" x14ac:dyDescent="0.2">
      <c r="A92" s="197" t="str">
        <f>IF('BVR2'!B50=1,UPPER('BVR2'!C46),IF('BVR2'!B14=1,UPPER('BVR2'!C20),IF('BVR2'!B14=2,"CLOSED DURING VISIT","")))</f>
        <v/>
      </c>
      <c r="B92" s="197"/>
      <c r="C92" s="197"/>
      <c r="D92" s="197"/>
      <c r="E92" s="5"/>
      <c r="F92" s="197" t="str">
        <f>IF('BVR2'!B50=1,UPPER('BVR2'!D48),IF('BVR2'!B14=1,UPPER("BARANGAY "&amp;'BVR2'!C21),IF('BVR2'!B14=2,"","")))</f>
        <v/>
      </c>
      <c r="G92" s="197"/>
      <c r="H92" s="197"/>
      <c r="I92" s="5"/>
      <c r="J92" s="209" t="str">
        <f>IF('BVR2'!B50=1,'BVR2'!#REF!,IF(AND('BVR2'!B50=2,'BVR2'!B14=1),'BVR2'!#REF!,""))</f>
        <v/>
      </c>
      <c r="K92" s="209"/>
      <c r="L92" s="209"/>
      <c r="M92" s="209"/>
      <c r="N92" s="209"/>
      <c r="O92" s="5"/>
    </row>
    <row r="93" spans="1:15" ht="21.6" customHeight="1" x14ac:dyDescent="0.2">
      <c r="A93" s="197" t="str">
        <f>IF('BVR2'!B50=2,"",IF('BVR2'!B14=1,UPPER('BVR2'!C20),IF('BVR2'!B14=2,"CLOSED DURING VISIT","")))</f>
        <v/>
      </c>
      <c r="B93" s="197"/>
      <c r="C93" s="197"/>
      <c r="D93" s="197"/>
      <c r="E93" s="5"/>
      <c r="F93" s="197" t="str">
        <f>IF('BVR2'!B50=2,"",IF('BVR2'!B14=1,TRIM(UPPER("BARANGAY "&amp;'BVR2'!C21)),IF('BVR2'!B14=2,"","")))</f>
        <v/>
      </c>
      <c r="G93" s="197"/>
      <c r="H93" s="197"/>
      <c r="I93" s="5"/>
      <c r="J93" s="209" t="str">
        <f>IF(AND('BVR2'!B50=1,'BVR2'!B14=1),'BVR2'!#REF!,"")</f>
        <v/>
      </c>
      <c r="K93" s="209"/>
      <c r="L93" s="209"/>
      <c r="M93" s="209"/>
      <c r="N93" s="209"/>
      <c r="O93" s="5"/>
    </row>
    <row r="94" spans="1:15" ht="31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">
      <c r="A95" s="11" t="s">
        <v>83</v>
      </c>
      <c r="B95" s="5"/>
      <c r="C95" s="5"/>
      <c r="D95" s="197" t="str">
        <f>TRIM(UPPER('BVR2'!B158))</f>
        <v>INPUT||PT=B:158||VAL=</v>
      </c>
      <c r="E95" s="197"/>
      <c r="F95" s="197"/>
      <c r="G95" s="197"/>
      <c r="H95" s="197"/>
      <c r="J95" s="11" t="s">
        <v>84</v>
      </c>
      <c r="K95" s="212" t="s">
        <v>87</v>
      </c>
      <c r="L95" s="212"/>
      <c r="M95" s="212"/>
      <c r="N95" s="212"/>
      <c r="O95" s="5"/>
    </row>
    <row r="96" spans="1:15" x14ac:dyDescent="0.2">
      <c r="A96" s="11" t="s">
        <v>85</v>
      </c>
      <c r="B96" s="5"/>
      <c r="C96" s="5"/>
      <c r="D96" s="210" t="s">
        <v>12</v>
      </c>
      <c r="E96" s="210"/>
      <c r="F96" s="210"/>
      <c r="G96" s="210"/>
      <c r="H96" s="210"/>
      <c r="J96" s="11" t="s">
        <v>86</v>
      </c>
      <c r="K96" s="211" t="str">
        <f>TRIM('BVR2'!B159)</f>
        <v>INPUT||pt=B:159||val=</v>
      </c>
      <c r="L96" s="211"/>
      <c r="M96" s="211"/>
      <c r="N96" s="211"/>
      <c r="O96" s="5"/>
    </row>
  </sheetData>
  <sheetProtection selectLockedCells="1" selectUnlockedCells="1"/>
  <mergeCells count="75">
    <mergeCell ref="D96:H96"/>
    <mergeCell ref="K96:N96"/>
    <mergeCell ref="A93:D93"/>
    <mergeCell ref="F93:H93"/>
    <mergeCell ref="J93:N93"/>
    <mergeCell ref="D95:H95"/>
    <mergeCell ref="K95:N95"/>
    <mergeCell ref="A91:D91"/>
    <mergeCell ref="F91:H91"/>
    <mergeCell ref="J91:N91"/>
    <mergeCell ref="A92:D92"/>
    <mergeCell ref="F92:H92"/>
    <mergeCell ref="J92:N92"/>
    <mergeCell ref="A89:D89"/>
    <mergeCell ref="F89:H89"/>
    <mergeCell ref="J89:N89"/>
    <mergeCell ref="A90:D90"/>
    <mergeCell ref="F90:H90"/>
    <mergeCell ref="J90:N90"/>
    <mergeCell ref="A78:N78"/>
    <mergeCell ref="B82:N82"/>
    <mergeCell ref="A83:N87"/>
    <mergeCell ref="A88:D88"/>
    <mergeCell ref="F88:H88"/>
    <mergeCell ref="J88:N88"/>
    <mergeCell ref="A68:N68"/>
    <mergeCell ref="C70:N70"/>
    <mergeCell ref="C72:N72"/>
    <mergeCell ref="C74:N74"/>
    <mergeCell ref="C76:N76"/>
    <mergeCell ref="A57:N57"/>
    <mergeCell ref="B58:F58"/>
    <mergeCell ref="I58:L58"/>
    <mergeCell ref="F62:G62"/>
    <mergeCell ref="M62:N62"/>
    <mergeCell ref="A51:D51"/>
    <mergeCell ref="H51:J51"/>
    <mergeCell ref="L51:N51"/>
    <mergeCell ref="A53:N53"/>
    <mergeCell ref="D55:G55"/>
    <mergeCell ref="K55:N55"/>
    <mergeCell ref="G42:N42"/>
    <mergeCell ref="A47:D47"/>
    <mergeCell ref="H47:J47"/>
    <mergeCell ref="L47:N47"/>
    <mergeCell ref="A50:D50"/>
    <mergeCell ref="H50:J50"/>
    <mergeCell ref="L50:N50"/>
    <mergeCell ref="A48:D48"/>
    <mergeCell ref="H48:J48"/>
    <mergeCell ref="L48:N48"/>
    <mergeCell ref="A49:D49"/>
    <mergeCell ref="H49:J49"/>
    <mergeCell ref="L49:N49"/>
    <mergeCell ref="C38:F38"/>
    <mergeCell ref="J38:M38"/>
    <mergeCell ref="C39:F39"/>
    <mergeCell ref="J39:M39"/>
    <mergeCell ref="C40:F40"/>
    <mergeCell ref="J40:M40"/>
    <mergeCell ref="D26:N26"/>
    <mergeCell ref="A28:N28"/>
    <mergeCell ref="D30:F30"/>
    <mergeCell ref="I30:K30"/>
    <mergeCell ref="G34:H34"/>
    <mergeCell ref="A10:N10"/>
    <mergeCell ref="C16:N16"/>
    <mergeCell ref="C18:N18"/>
    <mergeCell ref="H24:I24"/>
    <mergeCell ref="M24:N24"/>
    <mergeCell ref="F1:K3"/>
    <mergeCell ref="L1:N1"/>
    <mergeCell ref="L2:N2"/>
    <mergeCell ref="A4:N4"/>
    <mergeCell ref="D6:L6"/>
  </mergeCells>
  <conditionalFormatting sqref="E8 G8">
    <cfRule type="notContainsBlanks" dxfId="10" priority="11" stopIfTrue="1">
      <formula>LEN(TRIM(E8))&gt;0</formula>
    </cfRule>
  </conditionalFormatting>
  <conditionalFormatting sqref="C12 E12 G12 I12 K12">
    <cfRule type="notContainsBlanks" dxfId="9" priority="10" stopIfTrue="1">
      <formula>LEN(TRIM(C12))&gt;0</formula>
    </cfRule>
  </conditionalFormatting>
  <conditionalFormatting sqref="C14 E14 G14 I14 L14">
    <cfRule type="notContainsBlanks" dxfId="8" priority="9" stopIfTrue="1">
      <formula>LEN(TRIM(C14))&gt;0</formula>
    </cfRule>
  </conditionalFormatting>
  <conditionalFormatting sqref="E20 G20 I20 L20">
    <cfRule type="notContainsBlanks" dxfId="7" priority="8" stopIfTrue="1">
      <formula>LEN(TRIM(E20))&gt;0</formula>
    </cfRule>
  </conditionalFormatting>
  <conditionalFormatting sqref="E22 G22 I22 L22">
    <cfRule type="notContainsBlanks" dxfId="6" priority="7" stopIfTrue="1">
      <formula>LEN(TRIM(E22))&gt;0</formula>
    </cfRule>
  </conditionalFormatting>
  <conditionalFormatting sqref="C32 E32 G32 I32">
    <cfRule type="notContainsBlanks" dxfId="5" priority="6" stopIfTrue="1">
      <formula>LEN(TRIM(C32))&gt;0</formula>
    </cfRule>
  </conditionalFormatting>
  <conditionalFormatting sqref="E34 E36 I34 I36">
    <cfRule type="notContainsBlanks" dxfId="4" priority="5" stopIfTrue="1">
      <formula>LEN(TRIM(E34))&gt;0</formula>
    </cfRule>
  </conditionalFormatting>
  <conditionalFormatting sqref="B42 B44">
    <cfRule type="notContainsBlanks" dxfId="3" priority="4" stopIfTrue="1">
      <formula>LEN(TRIM(B42))&gt;0</formula>
    </cfRule>
  </conditionalFormatting>
  <conditionalFormatting sqref="B60 B62 B64 B66">
    <cfRule type="notContainsBlanks" dxfId="2" priority="3" stopIfTrue="1">
      <formula>LEN(TRIM(B60))&gt;0</formula>
    </cfRule>
  </conditionalFormatting>
  <conditionalFormatting sqref="I60 I62 I64 I66">
    <cfRule type="notContainsBlanks" dxfId="1" priority="2" stopIfTrue="1">
      <formula>LEN(TRIM(I60))&gt;0</formula>
    </cfRule>
  </conditionalFormatting>
  <conditionalFormatting sqref="E80 I80">
    <cfRule type="notContainsBlanks" dxfId="0" priority="1" stopIfTrue="1">
      <formula>LEN(TRIM(E80))&gt;0</formula>
    </cfRule>
  </conditionalFormatting>
  <printOptions horizontalCentered="1"/>
  <pageMargins left="0.25" right="0.25" top="0.25" bottom="0.25" header="0.51180555555555551" footer="0.51180555555555551"/>
  <pageSetup scale="54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view="pageBreakPreview" zoomScale="60" zoomScaleNormal="100" workbookViewId="0">
      <selection sqref="A1:J1"/>
    </sheetView>
  </sheetViews>
  <sheetFormatPr defaultRowHeight="12.75" x14ac:dyDescent="0.2"/>
  <sheetData>
    <row r="1" spans="1:10" ht="15" x14ac:dyDescent="0.2">
      <c r="A1" s="213"/>
      <c r="B1" s="213"/>
      <c r="C1" s="213"/>
      <c r="D1" s="213"/>
      <c r="E1" s="213"/>
      <c r="F1" s="213"/>
      <c r="G1" s="213"/>
      <c r="H1" s="213"/>
      <c r="I1" s="213"/>
      <c r="J1" s="213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/>
  </sheetViews>
  <sheetFormatPr defaultColWidth="9.140625" defaultRowHeight="13.5" x14ac:dyDescent="0.25"/>
  <cols>
    <col min="1" max="1" width="33.28515625" style="33" bestFit="1" customWidth="1"/>
    <col min="2" max="2" width="48.140625" style="33" bestFit="1" customWidth="1"/>
    <col min="3" max="3" width="29" style="33" bestFit="1" customWidth="1"/>
    <col min="4" max="4" width="25.140625" style="33" bestFit="1" customWidth="1"/>
    <col min="5" max="5" width="7.7109375" style="33" customWidth="1"/>
    <col min="6" max="6" width="19.42578125" style="33" bestFit="1" customWidth="1"/>
    <col min="7" max="7" width="17.42578125" style="33" bestFit="1" customWidth="1"/>
    <col min="8" max="8" width="18.85546875" style="33" bestFit="1" customWidth="1"/>
    <col min="9" max="16384" width="9.140625" style="30"/>
  </cols>
  <sheetData>
    <row r="1" spans="1:8" x14ac:dyDescent="0.25">
      <c r="A1" s="31" t="s">
        <v>479</v>
      </c>
      <c r="B1" s="29" t="s">
        <v>550</v>
      </c>
      <c r="C1" s="29" t="s">
        <v>607</v>
      </c>
      <c r="D1" s="29" t="s">
        <v>643</v>
      </c>
      <c r="F1" s="32" t="s">
        <v>662</v>
      </c>
      <c r="G1" s="32" t="s">
        <v>674</v>
      </c>
      <c r="H1" s="32" t="s">
        <v>705</v>
      </c>
    </row>
    <row r="2" spans="1:8" x14ac:dyDescent="0.25">
      <c r="A2" s="31" t="s">
        <v>480</v>
      </c>
      <c r="B2" s="29" t="s">
        <v>551</v>
      </c>
      <c r="C2" s="29" t="s">
        <v>608</v>
      </c>
      <c r="D2" s="29" t="s">
        <v>644</v>
      </c>
      <c r="F2" s="32" t="s">
        <v>663</v>
      </c>
      <c r="G2" s="33" t="s">
        <v>675</v>
      </c>
      <c r="H2" s="32" t="s">
        <v>706</v>
      </c>
    </row>
    <row r="3" spans="1:8" x14ac:dyDescent="0.25">
      <c r="D3" s="29" t="s">
        <v>645</v>
      </c>
      <c r="F3" s="33" t="s">
        <v>664</v>
      </c>
      <c r="G3" s="32" t="s">
        <v>676</v>
      </c>
      <c r="H3" s="32" t="s">
        <v>707</v>
      </c>
    </row>
    <row r="4" spans="1:8" x14ac:dyDescent="0.25">
      <c r="A4" s="29" t="s">
        <v>481</v>
      </c>
      <c r="B4" s="29" t="s">
        <v>552</v>
      </c>
      <c r="C4" s="29" t="s">
        <v>609</v>
      </c>
      <c r="D4" s="29" t="s">
        <v>646</v>
      </c>
      <c r="F4" s="32" t="s">
        <v>665</v>
      </c>
      <c r="G4" s="33" t="s">
        <v>677</v>
      </c>
      <c r="H4" s="32" t="s">
        <v>708</v>
      </c>
    </row>
    <row r="5" spans="1:8" x14ac:dyDescent="0.25">
      <c r="A5" s="29" t="s">
        <v>482</v>
      </c>
      <c r="B5" s="29" t="s">
        <v>553</v>
      </c>
      <c r="C5" s="29" t="s">
        <v>610</v>
      </c>
      <c r="D5" s="29"/>
      <c r="F5" s="32" t="s">
        <v>666</v>
      </c>
      <c r="G5" s="32" t="s">
        <v>678</v>
      </c>
      <c r="H5" s="32" t="s">
        <v>709</v>
      </c>
    </row>
    <row r="6" spans="1:8" x14ac:dyDescent="0.25">
      <c r="A6" s="29" t="s">
        <v>483</v>
      </c>
      <c r="B6" s="29"/>
      <c r="C6" s="29"/>
      <c r="D6" s="29" t="s">
        <v>647</v>
      </c>
      <c r="F6" s="32" t="s">
        <v>667</v>
      </c>
      <c r="G6" s="33" t="s">
        <v>679</v>
      </c>
      <c r="H6" s="32" t="s">
        <v>710</v>
      </c>
    </row>
    <row r="7" spans="1:8" x14ac:dyDescent="0.25">
      <c r="A7" s="29" t="s">
        <v>484</v>
      </c>
      <c r="B7" s="29" t="s">
        <v>554</v>
      </c>
      <c r="C7" s="29" t="s">
        <v>611</v>
      </c>
      <c r="D7" s="29" t="s">
        <v>648</v>
      </c>
      <c r="F7" s="32" t="s">
        <v>668</v>
      </c>
      <c r="G7" s="32" t="s">
        <v>680</v>
      </c>
      <c r="H7" s="32" t="s">
        <v>711</v>
      </c>
    </row>
    <row r="8" spans="1:8" x14ac:dyDescent="0.25">
      <c r="B8" s="29" t="s">
        <v>555</v>
      </c>
      <c r="C8" s="29" t="s">
        <v>612</v>
      </c>
      <c r="D8" s="29" t="s">
        <v>649</v>
      </c>
      <c r="F8" s="32" t="s">
        <v>669</v>
      </c>
      <c r="G8" s="33" t="s">
        <v>681</v>
      </c>
      <c r="H8" s="32" t="s">
        <v>712</v>
      </c>
    </row>
    <row r="9" spans="1:8" x14ac:dyDescent="0.25">
      <c r="A9" s="29" t="s">
        <v>485</v>
      </c>
      <c r="B9" s="29" t="s">
        <v>556</v>
      </c>
      <c r="C9" s="29"/>
      <c r="D9" s="29"/>
      <c r="F9" s="32" t="s">
        <v>670</v>
      </c>
      <c r="G9" s="32" t="s">
        <v>682</v>
      </c>
      <c r="H9" s="32" t="s">
        <v>713</v>
      </c>
    </row>
    <row r="10" spans="1:8" x14ac:dyDescent="0.25">
      <c r="A10" s="29" t="s">
        <v>486</v>
      </c>
      <c r="B10" s="29" t="s">
        <v>557</v>
      </c>
      <c r="C10" s="29" t="s">
        <v>613</v>
      </c>
      <c r="D10" s="29" t="s">
        <v>650</v>
      </c>
      <c r="F10" s="32" t="s">
        <v>671</v>
      </c>
      <c r="G10" s="33" t="s">
        <v>683</v>
      </c>
      <c r="H10" s="32" t="s">
        <v>714</v>
      </c>
    </row>
    <row r="11" spans="1:8" x14ac:dyDescent="0.25">
      <c r="B11" s="29" t="s">
        <v>558</v>
      </c>
      <c r="C11" s="29" t="s">
        <v>614</v>
      </c>
      <c r="D11" s="29" t="s">
        <v>651</v>
      </c>
      <c r="F11" s="32" t="s">
        <v>672</v>
      </c>
      <c r="G11" s="32" t="s">
        <v>684</v>
      </c>
      <c r="H11" s="32" t="s">
        <v>715</v>
      </c>
    </row>
    <row r="12" spans="1:8" x14ac:dyDescent="0.25">
      <c r="A12" s="29" t="s">
        <v>487</v>
      </c>
      <c r="B12" s="29"/>
      <c r="C12" s="29"/>
      <c r="D12" s="29" t="s">
        <v>652</v>
      </c>
      <c r="F12" s="32" t="s">
        <v>673</v>
      </c>
      <c r="G12" s="33" t="s">
        <v>685</v>
      </c>
      <c r="H12" s="32" t="s">
        <v>716</v>
      </c>
    </row>
    <row r="13" spans="1:8" x14ac:dyDescent="0.25">
      <c r="A13" s="29" t="s">
        <v>488</v>
      </c>
      <c r="B13" s="29" t="s">
        <v>559</v>
      </c>
      <c r="C13" s="29"/>
      <c r="D13" s="29"/>
      <c r="G13" s="32" t="s">
        <v>686</v>
      </c>
      <c r="H13" s="32" t="s">
        <v>717</v>
      </c>
    </row>
    <row r="14" spans="1:8" x14ac:dyDescent="0.25">
      <c r="B14" s="29" t="s">
        <v>560</v>
      </c>
      <c r="C14" s="29" t="s">
        <v>615</v>
      </c>
      <c r="D14" s="29" t="s">
        <v>653</v>
      </c>
      <c r="G14" s="33" t="s">
        <v>687</v>
      </c>
      <c r="H14" s="32" t="s">
        <v>718</v>
      </c>
    </row>
    <row r="15" spans="1:8" x14ac:dyDescent="0.25">
      <c r="A15" s="29" t="s">
        <v>489</v>
      </c>
      <c r="B15" s="29" t="s">
        <v>561</v>
      </c>
      <c r="C15" s="29" t="s">
        <v>616</v>
      </c>
      <c r="D15" s="29" t="s">
        <v>654</v>
      </c>
      <c r="G15" s="32" t="s">
        <v>688</v>
      </c>
      <c r="H15" s="32" t="s">
        <v>719</v>
      </c>
    </row>
    <row r="16" spans="1:8" x14ac:dyDescent="0.25">
      <c r="A16" s="29" t="s">
        <v>490</v>
      </c>
      <c r="B16" s="29" t="s">
        <v>562</v>
      </c>
      <c r="C16" s="29"/>
      <c r="D16" s="29" t="s">
        <v>655</v>
      </c>
      <c r="G16" s="33" t="s">
        <v>689</v>
      </c>
      <c r="H16" s="32" t="s">
        <v>720</v>
      </c>
    </row>
    <row r="17" spans="1:8" x14ac:dyDescent="0.25">
      <c r="A17" s="29" t="s">
        <v>491</v>
      </c>
      <c r="B17" s="29" t="s">
        <v>563</v>
      </c>
      <c r="C17" s="29" t="s">
        <v>617</v>
      </c>
      <c r="D17" s="29"/>
      <c r="G17" s="32" t="s">
        <v>690</v>
      </c>
      <c r="H17" s="32" t="s">
        <v>721</v>
      </c>
    </row>
    <row r="18" spans="1:8" x14ac:dyDescent="0.25">
      <c r="C18" s="29" t="s">
        <v>618</v>
      </c>
      <c r="D18" s="29" t="s">
        <v>656</v>
      </c>
      <c r="G18" s="33" t="s">
        <v>691</v>
      </c>
      <c r="H18" s="32" t="s">
        <v>722</v>
      </c>
    </row>
    <row r="19" spans="1:8" x14ac:dyDescent="0.25">
      <c r="A19" s="29" t="s">
        <v>492</v>
      </c>
      <c r="B19" s="29" t="s">
        <v>564</v>
      </c>
      <c r="C19" s="29"/>
      <c r="D19" s="29" t="s">
        <v>657</v>
      </c>
      <c r="G19" s="32" t="s">
        <v>692</v>
      </c>
      <c r="H19" s="32" t="s">
        <v>723</v>
      </c>
    </row>
    <row r="20" spans="1:8" x14ac:dyDescent="0.25">
      <c r="A20" s="29" t="s">
        <v>493</v>
      </c>
      <c r="B20" s="29" t="s">
        <v>565</v>
      </c>
      <c r="C20" s="29" t="s">
        <v>619</v>
      </c>
      <c r="D20" s="29" t="s">
        <v>658</v>
      </c>
      <c r="G20" s="33" t="s">
        <v>693</v>
      </c>
      <c r="H20" s="32" t="s">
        <v>724</v>
      </c>
    </row>
    <row r="21" spans="1:8" x14ac:dyDescent="0.25">
      <c r="A21" s="29" t="s">
        <v>494</v>
      </c>
      <c r="B21" s="29" t="s">
        <v>566</v>
      </c>
      <c r="C21" s="29" t="s">
        <v>620</v>
      </c>
      <c r="D21" s="29"/>
      <c r="G21" s="32" t="s">
        <v>694</v>
      </c>
      <c r="H21" s="32" t="s">
        <v>725</v>
      </c>
    </row>
    <row r="22" spans="1:8" x14ac:dyDescent="0.25">
      <c r="A22" s="29" t="s">
        <v>495</v>
      </c>
      <c r="B22" s="29" t="s">
        <v>567</v>
      </c>
      <c r="C22" s="29"/>
      <c r="D22" s="29" t="s">
        <v>659</v>
      </c>
      <c r="G22" s="33" t="s">
        <v>695</v>
      </c>
      <c r="H22" s="32" t="s">
        <v>726</v>
      </c>
    </row>
    <row r="23" spans="1:8" x14ac:dyDescent="0.25">
      <c r="A23" s="29" t="s">
        <v>496</v>
      </c>
      <c r="B23" s="29" t="s">
        <v>568</v>
      </c>
      <c r="C23" s="29" t="s">
        <v>621</v>
      </c>
      <c r="D23" s="29" t="s">
        <v>660</v>
      </c>
      <c r="G23" s="32" t="s">
        <v>696</v>
      </c>
      <c r="H23" s="32" t="s">
        <v>727</v>
      </c>
    </row>
    <row r="24" spans="1:8" x14ac:dyDescent="0.25">
      <c r="C24" s="29" t="s">
        <v>622</v>
      </c>
      <c r="D24" s="29" t="s">
        <v>661</v>
      </c>
      <c r="G24" s="33" t="s">
        <v>697</v>
      </c>
      <c r="H24" s="32" t="s">
        <v>728</v>
      </c>
    </row>
    <row r="25" spans="1:8" x14ac:dyDescent="0.25">
      <c r="A25" s="29" t="s">
        <v>497</v>
      </c>
      <c r="B25" s="29" t="s">
        <v>569</v>
      </c>
      <c r="C25" s="29"/>
      <c r="D25" s="29"/>
      <c r="G25" s="32" t="s">
        <v>698</v>
      </c>
      <c r="H25" s="32" t="s">
        <v>729</v>
      </c>
    </row>
    <row r="26" spans="1:8" x14ac:dyDescent="0.25">
      <c r="A26" s="29" t="s">
        <v>498</v>
      </c>
      <c r="B26" s="29" t="s">
        <v>570</v>
      </c>
      <c r="C26" s="29" t="s">
        <v>623</v>
      </c>
      <c r="D26" s="29"/>
      <c r="G26" s="33" t="s">
        <v>699</v>
      </c>
      <c r="H26" s="32" t="s">
        <v>730</v>
      </c>
    </row>
    <row r="27" spans="1:8" x14ac:dyDescent="0.25">
      <c r="A27" s="29" t="s">
        <v>499</v>
      </c>
      <c r="B27" s="29" t="s">
        <v>571</v>
      </c>
      <c r="C27" s="29" t="s">
        <v>624</v>
      </c>
      <c r="D27" s="29"/>
      <c r="G27" s="32" t="s">
        <v>700</v>
      </c>
      <c r="H27" s="32" t="s">
        <v>731</v>
      </c>
    </row>
    <row r="28" spans="1:8" x14ac:dyDescent="0.25">
      <c r="A28" s="29" t="s">
        <v>501</v>
      </c>
      <c r="B28" s="29" t="s">
        <v>572</v>
      </c>
      <c r="C28" s="29"/>
      <c r="D28" s="29"/>
      <c r="G28" s="33" t="s">
        <v>701</v>
      </c>
      <c r="H28" s="32" t="s">
        <v>732</v>
      </c>
    </row>
    <row r="29" spans="1:8" x14ac:dyDescent="0.25">
      <c r="A29" s="29" t="s">
        <v>500</v>
      </c>
      <c r="B29" s="29"/>
      <c r="C29" s="29" t="s">
        <v>625</v>
      </c>
      <c r="D29" s="29"/>
      <c r="G29" s="32" t="s">
        <v>702</v>
      </c>
      <c r="H29" s="32" t="s">
        <v>733</v>
      </c>
    </row>
    <row r="30" spans="1:8" x14ac:dyDescent="0.25">
      <c r="B30" s="29" t="s">
        <v>573</v>
      </c>
      <c r="C30" s="29" t="s">
        <v>626</v>
      </c>
      <c r="D30" s="29"/>
      <c r="G30" s="33" t="s">
        <v>703</v>
      </c>
      <c r="H30" s="32" t="s">
        <v>734</v>
      </c>
    </row>
    <row r="31" spans="1:8" x14ac:dyDescent="0.25">
      <c r="B31" s="29" t="s">
        <v>574</v>
      </c>
      <c r="C31" s="29"/>
      <c r="D31" s="29"/>
      <c r="G31" s="32" t="s">
        <v>704</v>
      </c>
      <c r="H31" s="32" t="s">
        <v>735</v>
      </c>
    </row>
    <row r="32" spans="1:8" x14ac:dyDescent="0.25">
      <c r="A32" s="29" t="s">
        <v>502</v>
      </c>
      <c r="B32" s="29" t="s">
        <v>575</v>
      </c>
      <c r="H32" s="32" t="s">
        <v>736</v>
      </c>
    </row>
    <row r="33" spans="1:8" x14ac:dyDescent="0.25">
      <c r="A33" s="29" t="s">
        <v>503</v>
      </c>
      <c r="B33" s="29" t="s">
        <v>576</v>
      </c>
      <c r="C33" s="32" t="s">
        <v>627</v>
      </c>
      <c r="D33" s="32"/>
      <c r="H33" s="32" t="s">
        <v>737</v>
      </c>
    </row>
    <row r="34" spans="1:8" x14ac:dyDescent="0.25">
      <c r="A34" s="29" t="s">
        <v>504</v>
      </c>
      <c r="B34" s="29"/>
      <c r="C34" s="29" t="s">
        <v>628</v>
      </c>
      <c r="D34" s="29"/>
      <c r="H34" s="32" t="s">
        <v>738</v>
      </c>
    </row>
    <row r="35" spans="1:8" x14ac:dyDescent="0.25">
      <c r="A35" s="29" t="s">
        <v>505</v>
      </c>
      <c r="B35" s="29" t="s">
        <v>577</v>
      </c>
      <c r="C35" s="29"/>
      <c r="D35" s="29"/>
      <c r="H35" s="32" t="s">
        <v>739</v>
      </c>
    </row>
    <row r="36" spans="1:8" x14ac:dyDescent="0.25">
      <c r="A36" s="29" t="s">
        <v>506</v>
      </c>
      <c r="B36" s="29" t="s">
        <v>578</v>
      </c>
      <c r="C36" s="29" t="s">
        <v>629</v>
      </c>
      <c r="D36" s="29"/>
      <c r="H36" s="32" t="s">
        <v>740</v>
      </c>
    </row>
    <row r="37" spans="1:8" x14ac:dyDescent="0.25">
      <c r="B37" s="29"/>
      <c r="C37" s="29" t="s">
        <v>630</v>
      </c>
      <c r="D37" s="29"/>
      <c r="H37" s="32" t="s">
        <v>741</v>
      </c>
    </row>
    <row r="38" spans="1:8" x14ac:dyDescent="0.25">
      <c r="A38" s="29" t="s">
        <v>507</v>
      </c>
      <c r="B38" s="29" t="s">
        <v>579</v>
      </c>
      <c r="H38" s="32" t="s">
        <v>742</v>
      </c>
    </row>
    <row r="39" spans="1:8" x14ac:dyDescent="0.25">
      <c r="A39" s="29" t="s">
        <v>508</v>
      </c>
      <c r="B39" s="29" t="s">
        <v>580</v>
      </c>
      <c r="C39" s="32" t="s">
        <v>631</v>
      </c>
      <c r="D39" s="32"/>
      <c r="H39" s="32" t="s">
        <v>743</v>
      </c>
    </row>
    <row r="40" spans="1:8" x14ac:dyDescent="0.25">
      <c r="A40" s="29" t="s">
        <v>509</v>
      </c>
      <c r="B40" s="29"/>
      <c r="C40" s="29" t="s">
        <v>632</v>
      </c>
      <c r="D40" s="29"/>
      <c r="H40" s="32" t="s">
        <v>744</v>
      </c>
    </row>
    <row r="41" spans="1:8" x14ac:dyDescent="0.25">
      <c r="B41" s="29" t="s">
        <v>581</v>
      </c>
      <c r="C41" s="29"/>
      <c r="D41" s="29"/>
      <c r="H41" s="32" t="s">
        <v>745</v>
      </c>
    </row>
    <row r="42" spans="1:8" x14ac:dyDescent="0.25">
      <c r="A42" s="29" t="s">
        <v>510</v>
      </c>
      <c r="B42" s="29" t="s">
        <v>582</v>
      </c>
      <c r="C42" s="29" t="s">
        <v>633</v>
      </c>
      <c r="D42" s="29"/>
      <c r="H42" s="32" t="s">
        <v>746</v>
      </c>
    </row>
    <row r="43" spans="1:8" x14ac:dyDescent="0.25">
      <c r="A43" s="29" t="s">
        <v>511</v>
      </c>
      <c r="B43" s="29" t="s">
        <v>583</v>
      </c>
      <c r="C43" s="29" t="s">
        <v>634</v>
      </c>
      <c r="D43" s="29"/>
      <c r="H43" s="32" t="s">
        <v>747</v>
      </c>
    </row>
    <row r="44" spans="1:8" x14ac:dyDescent="0.25">
      <c r="A44" s="29" t="s">
        <v>512</v>
      </c>
      <c r="B44" s="29" t="s">
        <v>584</v>
      </c>
      <c r="C44" s="29"/>
      <c r="D44" s="29"/>
      <c r="H44" s="32" t="s">
        <v>748</v>
      </c>
    </row>
    <row r="45" spans="1:8" x14ac:dyDescent="0.25">
      <c r="A45" s="29" t="s">
        <v>513</v>
      </c>
      <c r="B45" s="29" t="s">
        <v>585</v>
      </c>
      <c r="C45" s="32" t="s">
        <v>635</v>
      </c>
      <c r="D45" s="32"/>
      <c r="H45" s="32" t="s">
        <v>749</v>
      </c>
    </row>
    <row r="46" spans="1:8" x14ac:dyDescent="0.25">
      <c r="A46" s="29" t="s">
        <v>514</v>
      </c>
      <c r="B46" s="29" t="s">
        <v>586</v>
      </c>
      <c r="C46" s="29" t="s">
        <v>636</v>
      </c>
      <c r="D46" s="29"/>
      <c r="H46" s="32" t="s">
        <v>750</v>
      </c>
    </row>
    <row r="47" spans="1:8" x14ac:dyDescent="0.25">
      <c r="B47" s="29"/>
      <c r="C47" s="29"/>
      <c r="D47" s="29"/>
      <c r="H47" s="32" t="s">
        <v>751</v>
      </c>
    </row>
    <row r="48" spans="1:8" x14ac:dyDescent="0.25">
      <c r="A48" s="29" t="s">
        <v>515</v>
      </c>
      <c r="B48" s="29" t="s">
        <v>587</v>
      </c>
      <c r="C48" s="29" t="s">
        <v>637</v>
      </c>
      <c r="D48" s="29"/>
      <c r="H48" s="32" t="s">
        <v>752</v>
      </c>
    </row>
    <row r="49" spans="1:8" x14ac:dyDescent="0.25">
      <c r="A49" s="29" t="s">
        <v>516</v>
      </c>
      <c r="B49" s="29" t="s">
        <v>588</v>
      </c>
      <c r="C49" s="29" t="s">
        <v>638</v>
      </c>
      <c r="D49" s="29"/>
      <c r="H49" s="32" t="s">
        <v>753</v>
      </c>
    </row>
    <row r="50" spans="1:8" x14ac:dyDescent="0.25">
      <c r="A50" s="29" t="s">
        <v>517</v>
      </c>
      <c r="C50" s="29"/>
      <c r="D50" s="29"/>
      <c r="H50" s="32" t="s">
        <v>754</v>
      </c>
    </row>
    <row r="51" spans="1:8" x14ac:dyDescent="0.25">
      <c r="B51" s="29" t="s">
        <v>589</v>
      </c>
      <c r="C51" s="32" t="s">
        <v>639</v>
      </c>
      <c r="D51" s="32"/>
      <c r="H51" s="32" t="s">
        <v>755</v>
      </c>
    </row>
    <row r="52" spans="1:8" x14ac:dyDescent="0.25">
      <c r="B52" s="29" t="s">
        <v>590</v>
      </c>
      <c r="C52" s="29" t="s">
        <v>640</v>
      </c>
      <c r="D52" s="29"/>
      <c r="H52" s="32" t="s">
        <v>756</v>
      </c>
    </row>
    <row r="53" spans="1:8" x14ac:dyDescent="0.25">
      <c r="A53" s="29" t="s">
        <v>518</v>
      </c>
      <c r="C53" s="29"/>
      <c r="D53" s="29"/>
      <c r="H53" s="32" t="s">
        <v>757</v>
      </c>
    </row>
    <row r="54" spans="1:8" x14ac:dyDescent="0.25">
      <c r="A54" s="29" t="s">
        <v>519</v>
      </c>
      <c r="B54" s="29" t="s">
        <v>591</v>
      </c>
      <c r="C54" s="29" t="s">
        <v>641</v>
      </c>
      <c r="D54" s="29"/>
      <c r="H54" s="32" t="s">
        <v>758</v>
      </c>
    </row>
    <row r="55" spans="1:8" x14ac:dyDescent="0.25">
      <c r="A55" s="29" t="s">
        <v>520</v>
      </c>
      <c r="B55" s="29" t="s">
        <v>592</v>
      </c>
      <c r="C55" s="29" t="s">
        <v>642</v>
      </c>
      <c r="D55" s="29"/>
      <c r="H55" s="32" t="s">
        <v>759</v>
      </c>
    </row>
    <row r="56" spans="1:8" x14ac:dyDescent="0.25">
      <c r="A56" s="29" t="s">
        <v>521</v>
      </c>
      <c r="B56" s="29" t="s">
        <v>593</v>
      </c>
      <c r="H56" s="32" t="s">
        <v>760</v>
      </c>
    </row>
    <row r="57" spans="1:8" x14ac:dyDescent="0.25">
      <c r="A57" s="29" t="s">
        <v>522</v>
      </c>
      <c r="B57" s="29" t="s">
        <v>594</v>
      </c>
      <c r="C57" s="29"/>
      <c r="D57" s="29"/>
      <c r="H57" s="32" t="s">
        <v>761</v>
      </c>
    </row>
    <row r="58" spans="1:8" x14ac:dyDescent="0.25">
      <c r="B58" s="29"/>
      <c r="C58" s="29"/>
      <c r="D58" s="29"/>
      <c r="H58" s="32" t="s">
        <v>762</v>
      </c>
    </row>
    <row r="59" spans="1:8" x14ac:dyDescent="0.25">
      <c r="A59" s="29" t="s">
        <v>523</v>
      </c>
      <c r="B59" s="29" t="s">
        <v>595</v>
      </c>
      <c r="H59" s="32" t="s">
        <v>763</v>
      </c>
    </row>
    <row r="60" spans="1:8" x14ac:dyDescent="0.25">
      <c r="A60" s="29" t="s">
        <v>524</v>
      </c>
      <c r="B60" s="29" t="s">
        <v>596</v>
      </c>
      <c r="H60" s="32" t="s">
        <v>764</v>
      </c>
    </row>
    <row r="61" spans="1:8" x14ac:dyDescent="0.25">
      <c r="A61" s="29" t="s">
        <v>525</v>
      </c>
      <c r="B61" s="29" t="s">
        <v>597</v>
      </c>
      <c r="H61" s="32" t="s">
        <v>765</v>
      </c>
    </row>
    <row r="62" spans="1:8" x14ac:dyDescent="0.25">
      <c r="B62" s="29"/>
      <c r="H62" s="32" t="s">
        <v>766</v>
      </c>
    </row>
    <row r="63" spans="1:8" x14ac:dyDescent="0.25">
      <c r="A63" s="29" t="s">
        <v>526</v>
      </c>
      <c r="B63" s="29" t="s">
        <v>598</v>
      </c>
      <c r="H63" s="32" t="s">
        <v>767</v>
      </c>
    </row>
    <row r="64" spans="1:8" x14ac:dyDescent="0.25">
      <c r="A64" s="29" t="s">
        <v>527</v>
      </c>
      <c r="B64" s="29" t="s">
        <v>599</v>
      </c>
      <c r="H64" s="32" t="s">
        <v>768</v>
      </c>
    </row>
    <row r="65" spans="1:8" x14ac:dyDescent="0.25">
      <c r="A65" s="29" t="s">
        <v>528</v>
      </c>
      <c r="B65" s="29" t="s">
        <v>600</v>
      </c>
      <c r="H65" s="32" t="s">
        <v>769</v>
      </c>
    </row>
    <row r="66" spans="1:8" x14ac:dyDescent="0.25">
      <c r="A66" s="29" t="s">
        <v>529</v>
      </c>
      <c r="B66" s="29" t="s">
        <v>601</v>
      </c>
      <c r="H66" s="32" t="s">
        <v>770</v>
      </c>
    </row>
    <row r="67" spans="1:8" x14ac:dyDescent="0.25">
      <c r="A67" s="29" t="s">
        <v>530</v>
      </c>
      <c r="B67" s="29"/>
      <c r="H67" s="32" t="s">
        <v>771</v>
      </c>
    </row>
    <row r="68" spans="1:8" x14ac:dyDescent="0.25">
      <c r="B68" s="29" t="s">
        <v>602</v>
      </c>
      <c r="H68" s="32" t="s">
        <v>772</v>
      </c>
    </row>
    <row r="69" spans="1:8" x14ac:dyDescent="0.25">
      <c r="A69" s="29" t="s">
        <v>531</v>
      </c>
      <c r="B69" s="29" t="s">
        <v>603</v>
      </c>
      <c r="H69" s="32" t="s">
        <v>773</v>
      </c>
    </row>
    <row r="70" spans="1:8" x14ac:dyDescent="0.25">
      <c r="A70" s="29" t="s">
        <v>532</v>
      </c>
      <c r="B70" s="29"/>
      <c r="H70" s="32" t="s">
        <v>774</v>
      </c>
    </row>
    <row r="71" spans="1:8" x14ac:dyDescent="0.25">
      <c r="A71" s="29" t="s">
        <v>533</v>
      </c>
      <c r="B71" s="29" t="s">
        <v>604</v>
      </c>
      <c r="H71" s="32" t="s">
        <v>775</v>
      </c>
    </row>
    <row r="72" spans="1:8" x14ac:dyDescent="0.25">
      <c r="B72" s="29" t="s">
        <v>605</v>
      </c>
      <c r="H72" s="32" t="s">
        <v>776</v>
      </c>
    </row>
    <row r="73" spans="1:8" x14ac:dyDescent="0.25">
      <c r="B73" s="29" t="s">
        <v>606</v>
      </c>
      <c r="H73" s="32" t="s">
        <v>777</v>
      </c>
    </row>
    <row r="74" spans="1:8" x14ac:dyDescent="0.25">
      <c r="A74" s="29" t="s">
        <v>534</v>
      </c>
      <c r="H74" s="32" t="s">
        <v>778</v>
      </c>
    </row>
    <row r="75" spans="1:8" x14ac:dyDescent="0.25">
      <c r="A75" s="29" t="s">
        <v>535</v>
      </c>
      <c r="B75" s="29"/>
      <c r="H75" s="32" t="s">
        <v>779</v>
      </c>
    </row>
    <row r="76" spans="1:8" x14ac:dyDescent="0.25">
      <c r="A76" s="29" t="s">
        <v>536</v>
      </c>
      <c r="B76" s="29"/>
      <c r="H76" s="32" t="s">
        <v>780</v>
      </c>
    </row>
    <row r="77" spans="1:8" x14ac:dyDescent="0.25">
      <c r="A77" s="29" t="s">
        <v>537</v>
      </c>
      <c r="H77" s="32" t="s">
        <v>781</v>
      </c>
    </row>
    <row r="78" spans="1:8" x14ac:dyDescent="0.25">
      <c r="A78" s="29" t="s">
        <v>538</v>
      </c>
      <c r="B78" s="29"/>
      <c r="H78" s="32" t="s">
        <v>782</v>
      </c>
    </row>
    <row r="79" spans="1:8" x14ac:dyDescent="0.25">
      <c r="B79" s="29"/>
      <c r="H79" s="32" t="s">
        <v>783</v>
      </c>
    </row>
    <row r="80" spans="1:8" x14ac:dyDescent="0.25">
      <c r="A80" s="29" t="s">
        <v>539</v>
      </c>
      <c r="H80" s="32" t="s">
        <v>784</v>
      </c>
    </row>
    <row r="81" spans="1:8" x14ac:dyDescent="0.25">
      <c r="A81" s="29" t="s">
        <v>540</v>
      </c>
      <c r="H81" s="32" t="s">
        <v>785</v>
      </c>
    </row>
    <row r="82" spans="1:8" x14ac:dyDescent="0.25">
      <c r="A82" s="29" t="s">
        <v>541</v>
      </c>
      <c r="H82" s="32" t="s">
        <v>786</v>
      </c>
    </row>
    <row r="83" spans="1:8" x14ac:dyDescent="0.25">
      <c r="H83" s="32" t="s">
        <v>787</v>
      </c>
    </row>
    <row r="84" spans="1:8" x14ac:dyDescent="0.25">
      <c r="A84" s="29" t="s">
        <v>542</v>
      </c>
      <c r="H84" s="32" t="s">
        <v>788</v>
      </c>
    </row>
    <row r="85" spans="1:8" x14ac:dyDescent="0.25">
      <c r="A85" s="29" t="s">
        <v>543</v>
      </c>
      <c r="H85" s="32" t="s">
        <v>789</v>
      </c>
    </row>
    <row r="86" spans="1:8" x14ac:dyDescent="0.25">
      <c r="A86" s="29" t="s">
        <v>544</v>
      </c>
      <c r="H86" s="32" t="s">
        <v>790</v>
      </c>
    </row>
    <row r="87" spans="1:8" x14ac:dyDescent="0.25">
      <c r="A87" s="29" t="s">
        <v>545</v>
      </c>
      <c r="H87" s="32" t="s">
        <v>791</v>
      </c>
    </row>
    <row r="88" spans="1:8" x14ac:dyDescent="0.25">
      <c r="A88" s="29" t="s">
        <v>546</v>
      </c>
      <c r="H88" s="32" t="s">
        <v>792</v>
      </c>
    </row>
    <row r="89" spans="1:8" x14ac:dyDescent="0.25">
      <c r="H89" s="32" t="s">
        <v>793</v>
      </c>
    </row>
    <row r="90" spans="1:8" x14ac:dyDescent="0.25">
      <c r="A90" s="29" t="s">
        <v>547</v>
      </c>
      <c r="H90" s="32" t="s">
        <v>794</v>
      </c>
    </row>
    <row r="91" spans="1:8" x14ac:dyDescent="0.25">
      <c r="A91" s="29" t="s">
        <v>548</v>
      </c>
      <c r="H91" s="32" t="s">
        <v>795</v>
      </c>
    </row>
    <row r="92" spans="1:8" x14ac:dyDescent="0.25">
      <c r="A92" s="29" t="s">
        <v>549</v>
      </c>
      <c r="H92" s="32" t="s">
        <v>796</v>
      </c>
    </row>
    <row r="93" spans="1:8" x14ac:dyDescent="0.25">
      <c r="H93" s="32" t="s">
        <v>797</v>
      </c>
    </row>
    <row r="94" spans="1:8" x14ac:dyDescent="0.25">
      <c r="H94" s="32" t="s">
        <v>798</v>
      </c>
    </row>
    <row r="95" spans="1:8" x14ac:dyDescent="0.25">
      <c r="H95" s="32" t="s">
        <v>799</v>
      </c>
    </row>
    <row r="96" spans="1:8" x14ac:dyDescent="0.25">
      <c r="H96" s="32" t="s">
        <v>800</v>
      </c>
    </row>
    <row r="97" spans="8:8" x14ac:dyDescent="0.25">
      <c r="H97" s="32" t="s">
        <v>801</v>
      </c>
    </row>
    <row r="98" spans="8:8" x14ac:dyDescent="0.25">
      <c r="H98" s="32" t="s">
        <v>802</v>
      </c>
    </row>
    <row r="99" spans="8:8" x14ac:dyDescent="0.25">
      <c r="H99" s="32" t="s">
        <v>803</v>
      </c>
    </row>
    <row r="100" spans="8:8" x14ac:dyDescent="0.25">
      <c r="H100" s="32" t="s">
        <v>804</v>
      </c>
    </row>
    <row r="101" spans="8:8" x14ac:dyDescent="0.25">
      <c r="H101" s="32" t="s">
        <v>805</v>
      </c>
    </row>
    <row r="102" spans="8:8" x14ac:dyDescent="0.25">
      <c r="H102" s="32" t="s">
        <v>806</v>
      </c>
    </row>
    <row r="103" spans="8:8" x14ac:dyDescent="0.25">
      <c r="H103" s="32" t="s">
        <v>807</v>
      </c>
    </row>
    <row r="104" spans="8:8" x14ac:dyDescent="0.25">
      <c r="H104" s="32" t="s">
        <v>808</v>
      </c>
    </row>
    <row r="105" spans="8:8" x14ac:dyDescent="0.25">
      <c r="H105" s="32" t="s">
        <v>809</v>
      </c>
    </row>
    <row r="106" spans="8:8" x14ac:dyDescent="0.25">
      <c r="H106" s="32" t="s">
        <v>810</v>
      </c>
    </row>
    <row r="107" spans="8:8" x14ac:dyDescent="0.25">
      <c r="H107" s="32" t="s">
        <v>811</v>
      </c>
    </row>
    <row r="108" spans="8:8" x14ac:dyDescent="0.25">
      <c r="H108" s="32" t="s">
        <v>812</v>
      </c>
    </row>
    <row r="109" spans="8:8" x14ac:dyDescent="0.25">
      <c r="H109" s="32" t="s">
        <v>813</v>
      </c>
    </row>
    <row r="110" spans="8:8" x14ac:dyDescent="0.25">
      <c r="H110" s="32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BVR2</vt:lpstr>
      <vt:lpstr>BVR</vt:lpstr>
      <vt:lpstr>Sheet2</vt:lpstr>
      <vt:lpstr>DROPDOWN LIST</vt:lpstr>
      <vt:lpstr>BVR!Print_Area</vt:lpstr>
      <vt:lpstr>'BVR2'!Print_Area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cp:lastPrinted>2018-07-13T10:51:31Z</cp:lastPrinted>
  <dcterms:created xsi:type="dcterms:W3CDTF">2018-07-13T11:03:10Z</dcterms:created>
  <dcterms:modified xsi:type="dcterms:W3CDTF">2020-02-24T05:26:43Z</dcterms:modified>
</cp:coreProperties>
</file>