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15570" windowHeight="10035" activeTab="1"/>
  </bookViews>
  <sheets>
    <sheet name="PDRNTEMP" sheetId="2" r:id="rId1"/>
    <sheet name="PDRN" sheetId="1" r:id="rId2"/>
    <sheet name="DROPDOWN LIST" sheetId="3" state="hidden" r:id="rId3"/>
  </sheets>
  <definedNames>
    <definedName name="_xlnm.Print_Area" localSheetId="1">PDRN!$A$1:$U$113</definedName>
    <definedName name="_xlnm.Print_Area" localSheetId="0">PDRNTEMP!$A$1:$F$103</definedName>
  </definedNames>
  <calcPr calcId="144525"/>
</workbook>
</file>

<file path=xl/calcChain.xml><?xml version="1.0" encoding="utf-8"?>
<calcChain xmlns="http://schemas.openxmlformats.org/spreadsheetml/2006/main">
  <c r="P14" i="1" l="1"/>
  <c r="O14" i="1"/>
  <c r="K14" i="1"/>
  <c r="D46" i="1" l="1"/>
  <c r="O20" i="1"/>
  <c r="C20" i="1"/>
  <c r="B16" i="1"/>
  <c r="S12" i="1" l="1"/>
  <c r="P12" i="1"/>
  <c r="I12" i="1"/>
  <c r="E12" i="1"/>
  <c r="B12" i="1"/>
  <c r="S10" i="1"/>
  <c r="P10" i="1"/>
  <c r="I10" i="1"/>
  <c r="E10" i="1"/>
  <c r="B10" i="1"/>
  <c r="D5" i="1"/>
  <c r="R1" i="1"/>
  <c r="R93" i="1" l="1"/>
  <c r="D92" i="1"/>
  <c r="M89" i="1"/>
  <c r="H89" i="1"/>
  <c r="A89" i="1"/>
  <c r="M88" i="1"/>
  <c r="H88" i="1"/>
  <c r="A88" i="1"/>
  <c r="M87" i="1"/>
  <c r="H87" i="1"/>
  <c r="A87" i="1"/>
  <c r="M86" i="1"/>
  <c r="H86" i="1"/>
  <c r="A86" i="1"/>
  <c r="M85" i="1"/>
  <c r="H85" i="1"/>
  <c r="A85" i="1"/>
  <c r="A79" i="1"/>
  <c r="P76" i="1"/>
  <c r="J76" i="1"/>
  <c r="E76" i="1"/>
  <c r="A76" i="1"/>
  <c r="P75" i="1"/>
  <c r="J75" i="1"/>
  <c r="E75" i="1"/>
  <c r="A75" i="1"/>
  <c r="P74" i="1"/>
  <c r="J74" i="1"/>
  <c r="E74" i="1"/>
  <c r="A74" i="1"/>
  <c r="P71" i="1"/>
  <c r="M71" i="1"/>
  <c r="I71" i="1"/>
  <c r="E71" i="1"/>
  <c r="P69" i="1"/>
  <c r="M69" i="1"/>
  <c r="I69" i="1"/>
  <c r="E69" i="1"/>
  <c r="T67" i="1"/>
  <c r="P67" i="1"/>
  <c r="I67" i="1"/>
  <c r="B67" i="1"/>
  <c r="K65" i="1"/>
  <c r="G65" i="1"/>
  <c r="C65" i="1"/>
  <c r="O63" i="1"/>
  <c r="K63" i="1"/>
  <c r="G63" i="1"/>
  <c r="C63" i="1"/>
  <c r="O61" i="1"/>
  <c r="K61" i="1"/>
  <c r="G61" i="1"/>
  <c r="C61" i="1"/>
  <c r="R59" i="1"/>
  <c r="O59" i="1"/>
  <c r="K59" i="1"/>
  <c r="G59" i="1"/>
  <c r="C59" i="1"/>
  <c r="R56" i="1"/>
  <c r="J56" i="1"/>
  <c r="C56" i="1"/>
  <c r="M54" i="1"/>
  <c r="H54" i="1"/>
  <c r="D54" i="1"/>
  <c r="R52" i="1"/>
  <c r="G52" i="1"/>
  <c r="D50" i="1"/>
  <c r="P48" i="1"/>
  <c r="F48" i="1"/>
  <c r="G46" i="1"/>
  <c r="R44" i="1"/>
  <c r="O44" i="1"/>
  <c r="K44" i="1"/>
  <c r="H44" i="1"/>
  <c r="D44" i="1"/>
  <c r="P40" i="1"/>
  <c r="L40" i="1"/>
  <c r="H40" i="1"/>
  <c r="D40" i="1"/>
  <c r="L38" i="1"/>
  <c r="H38" i="1"/>
  <c r="D38" i="1"/>
  <c r="L36" i="1"/>
  <c r="H36" i="1"/>
  <c r="D36" i="1"/>
  <c r="K32" i="1"/>
  <c r="K31" i="1"/>
  <c r="D32" i="1"/>
  <c r="D31" i="1"/>
  <c r="R26" i="1"/>
  <c r="R25" i="1"/>
  <c r="R24" i="1"/>
  <c r="R23" i="1"/>
  <c r="H26" i="1"/>
  <c r="H25" i="1"/>
  <c r="H24" i="1"/>
  <c r="H23" i="1"/>
  <c r="F26" i="1"/>
  <c r="F25" i="1"/>
  <c r="F24" i="1"/>
  <c r="F23" i="1"/>
  <c r="A26" i="1"/>
  <c r="A25" i="1"/>
  <c r="A24" i="1"/>
  <c r="A23" i="1"/>
  <c r="O18" i="1"/>
  <c r="B18" i="1"/>
  <c r="T14" i="1"/>
  <c r="H14" i="1"/>
  <c r="E14" i="1"/>
  <c r="B14" i="1"/>
  <c r="S6" i="1"/>
  <c r="P6" i="1"/>
  <c r="N12" i="1" l="1"/>
  <c r="N10" i="1"/>
</calcChain>
</file>

<file path=xl/sharedStrings.xml><?xml version="1.0" encoding="utf-8"?>
<sst xmlns="http://schemas.openxmlformats.org/spreadsheetml/2006/main" count="922" uniqueCount="880">
  <si>
    <t>Date Assigned</t>
  </si>
  <si>
    <t>PERSONAL DATA AND NEIGHBORHOOD CHECKING REPORT</t>
  </si>
  <si>
    <t>NAME OF BORROWER:</t>
  </si>
  <si>
    <t xml:space="preserve"> </t>
  </si>
  <si>
    <t>Subject</t>
  </si>
  <si>
    <t>Co-Maker</t>
  </si>
  <si>
    <t>I - PERSONAL DATA</t>
  </si>
  <si>
    <t>Last Name</t>
  </si>
  <si>
    <t>First Name</t>
  </si>
  <si>
    <t>Middle Name</t>
  </si>
  <si>
    <t>Age</t>
  </si>
  <si>
    <t>Birth Date (mm/dd/yyyy)</t>
  </si>
  <si>
    <t>Birth Place</t>
  </si>
  <si>
    <t>SUBJECT</t>
  </si>
  <si>
    <t>SPOUSE</t>
  </si>
  <si>
    <t>CIVIL STATUS</t>
  </si>
  <si>
    <t>Single</t>
  </si>
  <si>
    <t>Married</t>
  </si>
  <si>
    <t>Widow/er</t>
  </si>
  <si>
    <t>Separated</t>
  </si>
  <si>
    <t>Nationality</t>
  </si>
  <si>
    <t>ADDRESS</t>
  </si>
  <si>
    <t>HOME TEL. NO.</t>
  </si>
  <si>
    <t>MOBILE NO.</t>
  </si>
  <si>
    <t>PROVINCIAL ADD</t>
  </si>
  <si>
    <t>PREVIOUS ADD</t>
  </si>
  <si>
    <t>NAME OF CHILDREN/DEPENDENT</t>
  </si>
  <si>
    <t>AGE</t>
  </si>
  <si>
    <t>SCHOOL/EMPLOYMENT</t>
  </si>
  <si>
    <t>GRADE / YEAR</t>
  </si>
  <si>
    <t>II - SOURCES OF INCOME</t>
  </si>
  <si>
    <t>SOURCE OF INCOME</t>
  </si>
  <si>
    <t>Employer / Business Name</t>
  </si>
  <si>
    <t>Address</t>
  </si>
  <si>
    <t>Spouse</t>
  </si>
  <si>
    <t>III - RESIDENCE / PERSONAL PROPERTIES</t>
  </si>
  <si>
    <t>NEIGHBORHOOD TYPE</t>
  </si>
  <si>
    <t>Residential</t>
  </si>
  <si>
    <t>Subdivision</t>
  </si>
  <si>
    <t>Government Project</t>
  </si>
  <si>
    <t>Slum Area</t>
  </si>
  <si>
    <t>Agricultural</t>
  </si>
  <si>
    <t>Industrial</t>
  </si>
  <si>
    <t>INCOME LEVEL</t>
  </si>
  <si>
    <t>High</t>
  </si>
  <si>
    <t>Low</t>
  </si>
  <si>
    <t>Middle</t>
  </si>
  <si>
    <t>Mixed</t>
  </si>
  <si>
    <t>REPUTATION OF APPLICANT IN THE NEIGHBORHOOD</t>
  </si>
  <si>
    <t>Well-Known</t>
  </si>
  <si>
    <t>Known</t>
  </si>
  <si>
    <t>Unknown</t>
  </si>
  <si>
    <t>Good</t>
  </si>
  <si>
    <t>Bad</t>
  </si>
  <si>
    <t>OWNERSHIP</t>
  </si>
  <si>
    <t>OWNED BY</t>
  </si>
  <si>
    <t xml:space="preserve">Mortgaged to </t>
  </si>
  <si>
    <t>Monthly Amortization</t>
  </si>
  <si>
    <t>Php</t>
  </si>
  <si>
    <t>RENTED</t>
  </si>
  <si>
    <t>Name of Landlord</t>
  </si>
  <si>
    <t>Rental Rate    Php</t>
  </si>
  <si>
    <t>USED FREE</t>
  </si>
  <si>
    <t>Living w/ Parents</t>
  </si>
  <si>
    <t>Living w/ Relatives</t>
  </si>
  <si>
    <t xml:space="preserve">LENGTH OF STAY </t>
  </si>
  <si>
    <t>NEAREST CORNER:</t>
  </si>
  <si>
    <t>LANDMARK:</t>
  </si>
  <si>
    <t>HOUSE DESCRIPTION</t>
  </si>
  <si>
    <t>TYPE</t>
  </si>
  <si>
    <t>Mansion</t>
  </si>
  <si>
    <t>1 Storey</t>
  </si>
  <si>
    <t>2 Storey</t>
  </si>
  <si>
    <t>Multi Storey</t>
  </si>
  <si>
    <t>Split Level</t>
  </si>
  <si>
    <t>Bungalow</t>
  </si>
  <si>
    <t>Building</t>
  </si>
  <si>
    <t>Townhouse</t>
  </si>
  <si>
    <t>Duplex</t>
  </si>
  <si>
    <t xml:space="preserve">Apartment </t>
  </si>
  <si>
    <t>Row House</t>
  </si>
  <si>
    <t>Condominium</t>
  </si>
  <si>
    <t>MAKE</t>
  </si>
  <si>
    <t>Concrete</t>
  </si>
  <si>
    <t>Semi-Concrete</t>
  </si>
  <si>
    <t>Wooden</t>
  </si>
  <si>
    <t>LOT AREA</t>
  </si>
  <si>
    <t>FLOOR AREA</t>
  </si>
  <si>
    <t>WITH GARAGE</t>
  </si>
  <si>
    <t>NO GARAGE</t>
  </si>
  <si>
    <t>GENERAL APPEARANCE</t>
  </si>
  <si>
    <t>Very Good</t>
  </si>
  <si>
    <t>Fair</t>
  </si>
  <si>
    <t>Poor</t>
  </si>
  <si>
    <t>LIVING CONDITION</t>
  </si>
  <si>
    <t>Vehicles Owned</t>
  </si>
  <si>
    <t>Make Year / Model</t>
  </si>
  <si>
    <t>Mortgage to</t>
  </si>
  <si>
    <t>Condition</t>
  </si>
  <si>
    <t>REMARKS</t>
  </si>
  <si>
    <t>Name of Informant/s</t>
  </si>
  <si>
    <t>Relation to Subject</t>
  </si>
  <si>
    <t>CREDIT INVESTIGATOR</t>
  </si>
  <si>
    <t>SIGNATURE</t>
  </si>
  <si>
    <t>CI AGENCY</t>
  </si>
  <si>
    <t>COMPREHENSIVE CREDIT SERVICES, INC.</t>
  </si>
  <si>
    <t xml:space="preserve">DATE </t>
  </si>
  <si>
    <t>CO-MAKER</t>
  </si>
  <si>
    <t>SINGLE</t>
  </si>
  <si>
    <t>RESIDENTIAL</t>
  </si>
  <si>
    <t>AGRICULTURAL</t>
  </si>
  <si>
    <t>MORTGAGED TO</t>
  </si>
  <si>
    <t>INDUSTRIAL</t>
  </si>
  <si>
    <t>OWNER</t>
  </si>
  <si>
    <t>CHAIRMAN</t>
  </si>
  <si>
    <t>MANUFACTURING</t>
  </si>
  <si>
    <t>COMMERCIAL</t>
  </si>
  <si>
    <t>DOCUMENTS PRESENTED</t>
  </si>
  <si>
    <t>MODERATE BUSINESS</t>
  </si>
  <si>
    <t>NO BUSINESS ACTIVITY</t>
  </si>
  <si>
    <t>VERIFIED</t>
  </si>
  <si>
    <t>PARTNER</t>
  </si>
  <si>
    <t>DIRECTOR</t>
  </si>
  <si>
    <t>PARTNERSHIP</t>
  </si>
  <si>
    <t>TRADING</t>
  </si>
  <si>
    <t>NO DOCUMENTS PRESENTED</t>
  </si>
  <si>
    <t>HIGH INVENTORY LEVEL</t>
  </si>
  <si>
    <t>LOW INVENTORY LEVEL</t>
  </si>
  <si>
    <t>NOT VERIFIED</t>
  </si>
  <si>
    <t>INCORPORATOR</t>
  </si>
  <si>
    <t>PRESIDENT</t>
  </si>
  <si>
    <t>FAMILY BUSINESS</t>
  </si>
  <si>
    <t>SERVICES</t>
  </si>
  <si>
    <t>GOOD LOCATION</t>
  </si>
  <si>
    <t>POOR LOCATION</t>
  </si>
  <si>
    <t>NOT OWNED</t>
  </si>
  <si>
    <t>VICE PRESIDENT</t>
  </si>
  <si>
    <t>CORPORATION</t>
  </si>
  <si>
    <t>OTHERS</t>
  </si>
  <si>
    <t>LEASED</t>
  </si>
  <si>
    <t>MARKETABLE PRODUCT LINE</t>
  </si>
  <si>
    <t>SLOW MOVING GOODS</t>
  </si>
  <si>
    <t>REGULAR</t>
  </si>
  <si>
    <t>MONTHLY</t>
  </si>
  <si>
    <t>PROBATIONARY</t>
  </si>
  <si>
    <t>ANNUAL</t>
  </si>
  <si>
    <t>CONTRACTUAL</t>
  </si>
  <si>
    <t>CO-TERMINUS</t>
  </si>
  <si>
    <t>TRAINEE</t>
  </si>
  <si>
    <t>CONSULTANT</t>
  </si>
  <si>
    <t>AGENT</t>
  </si>
  <si>
    <t>COMMISSION</t>
  </si>
  <si>
    <t>LABEL||pt=A:2||val=PERSONAL DATA</t>
  </si>
  <si>
    <t>LABEL||pt=A:3||val=DATE ASSIGNED</t>
  </si>
  <si>
    <t>BLANK||pt=F:3||val=</t>
  </si>
  <si>
    <t>SELECT||pt=C:3||val=1</t>
  </si>
  <si>
    <t>SELECT||pt=D:3||val=1</t>
  </si>
  <si>
    <t>SELECT||pt=E:3||val=2018</t>
  </si>
  <si>
    <t>LABEL||pt=A:4||val=PERSON TO BE INTERVIEWED</t>
  </si>
  <si>
    <t>SELECT||pt=D:4||val=SUBJECT</t>
  </si>
  <si>
    <t>BLANK||pt=F:4||val=</t>
  </si>
  <si>
    <t>LABEL||pt=A:5||val=SUBJECT NAME</t>
  </si>
  <si>
    <t>LABEL||pt=A:6||val=LAST</t>
  </si>
  <si>
    <t>INPUT||pt=B:6||val=</t>
  </si>
  <si>
    <t>LABEL||pt=A:7||val=FIRST</t>
  </si>
  <si>
    <t>INPUT||pt=B:7||val=</t>
  </si>
  <si>
    <t>LABEL||pt=A:8||val=MIDDLE</t>
  </si>
  <si>
    <t>INPUT||pt=B:8||val=</t>
  </si>
  <si>
    <t>LABEL||pt=A:9||val=ADDRESS</t>
  </si>
  <si>
    <t>LABEL||pt=A:11||val=BIRTH DATE</t>
  </si>
  <si>
    <t>LABEL||pt=A:12||val=BIRTH PLACE</t>
  </si>
  <si>
    <t>INPUT||pt=B:9||val=</t>
  </si>
  <si>
    <t>BLANK||pt=E:11||val=</t>
  </si>
  <si>
    <t>INPUT||pt=C:12||val=</t>
  </si>
  <si>
    <t>LABEL||pt=A:13||val=SPOUSE INFORMATION</t>
  </si>
  <si>
    <t>LABEL||pt=A:14||val=LAST</t>
  </si>
  <si>
    <t>LABEL||pt=A:15||val=FIRST</t>
  </si>
  <si>
    <t>LABEL||pt=A:16||val=MIDDLE</t>
  </si>
  <si>
    <t>LABEL||pt=A:17||val=BIRTH DATE</t>
  </si>
  <si>
    <t>LABEL||pt=A:18||val=BIRTH PLACE</t>
  </si>
  <si>
    <t>INPUT||pt=B:14||val=</t>
  </si>
  <si>
    <t>INPUT||pt=B:15||val=</t>
  </si>
  <si>
    <t>INPUT||pt=B:16||val=</t>
  </si>
  <si>
    <t>BLANK||pt=E:17||val=</t>
  </si>
  <si>
    <t>INPUT||pt=C:18||val=</t>
  </si>
  <si>
    <t>LABEL||pt=A:20||val=CIVIL STATUS</t>
  </si>
  <si>
    <t>BLANK||pt=E:20||val=</t>
  </si>
  <si>
    <t>LABEL||pt=A:21||val=HOME TELEPHONE #(S)</t>
  </si>
  <si>
    <t>LABEL||pt=A:2||val=MOBILE NUMBER(S)</t>
  </si>
  <si>
    <t>INPUT||pt=C:21||val=</t>
  </si>
  <si>
    <t>LABEL||pt=A:23||val=NATIONALITY</t>
  </si>
  <si>
    <t>LABEL||pt=A:24||val=PROVINCIAL ADDRESS</t>
  </si>
  <si>
    <t>LABEL||pt=A:26||val=PREVIOUS ADDRESS</t>
  </si>
  <si>
    <t>LABEL||pt=A:28||val=DEPENDENTS</t>
  </si>
  <si>
    <t>LABEL||pt=A:29||val=NAME OF DEPENDENT</t>
  </si>
  <si>
    <t>INPUT||pt=C:22||val=</t>
  </si>
  <si>
    <t>INPUT||pt=C:23||val=</t>
  </si>
  <si>
    <t>INPUT||pt=C:24||val=</t>
  </si>
  <si>
    <t>INPUT||pt=C:26||val=</t>
  </si>
  <si>
    <t>INPUT||pt=C:29||val=</t>
  </si>
  <si>
    <t>INPUT||pt=C:30||val=</t>
  </si>
  <si>
    <t>LABEL||pt=A:30||val=SCHOOL/EMPLOYMENT</t>
  </si>
  <si>
    <t>LABEL||pt=A:31||val=GRADE/YEAR</t>
  </si>
  <si>
    <t>LABEL||pt=A:32||val=NAME OF DEPENDENT</t>
  </si>
  <si>
    <t>LABEL||pt=A:33||val=SCHOOL/EMPLOYMENT</t>
  </si>
  <si>
    <t>LABEL||pt=A:34||val=GRADE/YEAR</t>
  </si>
  <si>
    <t>LABEL||pt=A:36||val=SCHOOL/EMPLOYMENT</t>
  </si>
  <si>
    <t>LABEL||pt=A:37||val=GRADE/YEAR</t>
  </si>
  <si>
    <t>LABEL||pt=A:38||val=NAME OF DEPENDENT</t>
  </si>
  <si>
    <t>INPUT||pt=C:31||val=</t>
  </si>
  <si>
    <t>LABEL||pt=E:31||val=AGE</t>
  </si>
  <si>
    <t>INPUT||pt=F:31||val=</t>
  </si>
  <si>
    <t>INPUT||pt=C:32||val=</t>
  </si>
  <si>
    <t>INPUT||pt=C:33||val=</t>
  </si>
  <si>
    <t>INPUT||pt=C:34||val=</t>
  </si>
  <si>
    <t>INPUT||pt=F:34||val=</t>
  </si>
  <si>
    <t>LABEL||pt=E:35||val=AGE</t>
  </si>
  <si>
    <t>INPUT||pt=C:35||val=</t>
  </si>
  <si>
    <t>INPUT||pt=C:36||val=</t>
  </si>
  <si>
    <t>INPUT||pt=C:37||val=</t>
  </si>
  <si>
    <t>LABEL||pt=E:37||val=AGE</t>
  </si>
  <si>
    <t>INPUT||pt=F:37||val=</t>
  </si>
  <si>
    <t>INPUT||pt=C:38||val=</t>
  </si>
  <si>
    <t>INPUT||pt=C:39||val=</t>
  </si>
  <si>
    <t>INPUT||pt=C:40||val=</t>
  </si>
  <si>
    <t>LABEL||pt=E:40||val=AGE</t>
  </si>
  <si>
    <t>INPUT||pt=F:40||val=</t>
  </si>
  <si>
    <t>LABEL||pt=A:42||val=SOURCE OF INCOME - SUBJECT</t>
  </si>
  <si>
    <t>LABEL||pt=A:43||val=EMPLOYER/ BUSINESS</t>
  </si>
  <si>
    <t>LABEL||pt=A:44||val=ADDRESS</t>
  </si>
  <si>
    <t>LABEL||pt=A:45||val=SOURCE OF INCOME - SPOUSE</t>
  </si>
  <si>
    <t>LABEL||pt=A:46||val=EMPLOYER/ BUSINESS</t>
  </si>
  <si>
    <t>LABEL||pt=A:47||val=ADDRESS</t>
  </si>
  <si>
    <t>LABEL||pt=A:48||val=RESIDENCE / PERSONAL PROPERTIES</t>
  </si>
  <si>
    <t>INPUT||pt=C:43||val=</t>
  </si>
  <si>
    <t>INPUT||pt=B:44||val=</t>
  </si>
  <si>
    <t>INPUT||pt=C:46||val=</t>
  </si>
  <si>
    <t>INPUT||pt=B:47||val=</t>
  </si>
  <si>
    <t>LABEL||pt=A:49||val=NEIGHBORHOOD TYPE</t>
  </si>
  <si>
    <t>BLANK||pt=E:49||val=</t>
  </si>
  <si>
    <t>BLANK||pt=E:50||val=</t>
  </si>
  <si>
    <t>BLANK||pt=F:51||val=</t>
  </si>
  <si>
    <t>BLANK||pt=F:52||val=</t>
  </si>
  <si>
    <t>LABEL||pt=A:50||val=INCOME LEVEL</t>
  </si>
  <si>
    <t>LABEL||pt=A:51||val=REPUTATION OF APPLICANT</t>
  </si>
  <si>
    <t>BLANK||pt=A:52||val=</t>
  </si>
  <si>
    <t>LABEL||pt=A:53||val=HOME OWNERSHIP</t>
  </si>
  <si>
    <t>LABEL||pt=A:54||val=OWNERSHIP</t>
  </si>
  <si>
    <t>BLANK||pt=D:54||val=</t>
  </si>
  <si>
    <t>LABEL||pt=A:55||val=MORTGAGED TO</t>
  </si>
  <si>
    <t>LABEL||pt=A:56||val=MONTHLY AMORT.</t>
  </si>
  <si>
    <t>LABEL||pt=A:57||val=NAME OF LANDLORD</t>
  </si>
  <si>
    <t>LABEL||pt=A:58||val=LENGTH OF RESIDENCY</t>
  </si>
  <si>
    <t>LABEL||pt=A:59||val=ESTIMATED LOT AREA</t>
  </si>
  <si>
    <t>LABEL||pt=A:60||val=ESTIMATED FLOOR AREA</t>
  </si>
  <si>
    <t>LABEL||pt=A:61||val=TYPE OF HOUSE</t>
  </si>
  <si>
    <t>LABEL||pt=E:57||val=RENTAL</t>
  </si>
  <si>
    <t>LABEL||pt=A:58||val=YEARS</t>
  </si>
  <si>
    <t>LABEL||pt=F:58||val=MONTHS</t>
  </si>
  <si>
    <t>BLANK||pt=E:59||val=</t>
  </si>
  <si>
    <t>BLANK||pt=F:60||val=</t>
  </si>
  <si>
    <t>LABEL||pt=D:59||val=SQM</t>
  </si>
  <si>
    <t>LABEL||pt=E:60||val=SQM</t>
  </si>
  <si>
    <t>LABEL||pt=E:61||val=IF MULTI STOREY</t>
  </si>
  <si>
    <t>INPUT||pt=F:61||val=</t>
  </si>
  <si>
    <t>LABEL||pt=A:62||val=MAKE</t>
  </si>
  <si>
    <t>LABEL||pt=D:62||val=GARAGE</t>
  </si>
  <si>
    <t>LABEL||pt=A:63||val=GENERAL APPEARANCE</t>
  </si>
  <si>
    <t>BLANK||pt=F:63||val=</t>
  </si>
  <si>
    <t>LABEL||pt=A:64||val=LIVING CONDITION</t>
  </si>
  <si>
    <t>LABEL||pt=A:65||val=NEAREST CORNER</t>
  </si>
  <si>
    <t>LABEL||pt=A:66||val=NEAREST LANDMARK</t>
  </si>
  <si>
    <t>BLANK||pt=F:64||val=</t>
  </si>
  <si>
    <t>BLANK||pt=F:65||val=</t>
  </si>
  <si>
    <t>BLANK||pt=F:66||val=</t>
  </si>
  <si>
    <t>INPUT||pt=C:65||val=</t>
  </si>
  <si>
    <t>INPUT||pt=C:66||val=</t>
  </si>
  <si>
    <t>LABEL||pt=A:67||val=VEHICLES OWNED</t>
  </si>
  <si>
    <t>INPUT||pt=B:68||val=</t>
  </si>
  <si>
    <t>LABEL||pt=A:68||val=TYPE</t>
  </si>
  <si>
    <t>LABEL||pt=A:69||val=MORTGAGED TO</t>
  </si>
  <si>
    <t>LABEL||pt=D:68||val=MAKE YEAR/MODEL</t>
  </si>
  <si>
    <t>INPUT||pt=F:68||val=</t>
  </si>
  <si>
    <t>INPUT||pt=C:69||val=</t>
  </si>
  <si>
    <t>LABEL||pt=D:69||val=CONDITION</t>
  </si>
  <si>
    <t>LABEL||pt=A:70||val=TYPE</t>
  </si>
  <si>
    <t>INPUT||pt=B:70||val=</t>
  </si>
  <si>
    <t>LABEL||pt=D:70||val=MAKE YEAR/MODEL</t>
  </si>
  <si>
    <t>INPUT||pt=F:70||val=</t>
  </si>
  <si>
    <t>LABEL||pt=A:71||val=MORTGAGED TO</t>
  </si>
  <si>
    <t>INPUT||pt=C:71||val=</t>
  </si>
  <si>
    <t>LABEL||pt=D:71||val=CONDITION</t>
  </si>
  <si>
    <t>LABEL||pt=A:72||val=TYPE</t>
  </si>
  <si>
    <t>INPUT||pt=B:72||val=</t>
  </si>
  <si>
    <t>LABEL||pt=D:72||val=MAKE YEAR/MODEL</t>
  </si>
  <si>
    <t>INPUT||pt=F:72||val=</t>
  </si>
  <si>
    <t>LABEL||pt=A:73||val=MORTGAGED TO</t>
  </si>
  <si>
    <t>INPUT||pt=C:73||val=</t>
  </si>
  <si>
    <t>LABEL||pt=D:73||val=CONDITION</t>
  </si>
  <si>
    <t>LABEL||pt=A:74||val=REMARKS</t>
  </si>
  <si>
    <t>INPUT||pt=A:75||val=</t>
  </si>
  <si>
    <t>LABEL||pt=A:83||val=RELATION TO SUBJECT</t>
  </si>
  <si>
    <t>LABEL||pt=A:4||val=ADDRESS</t>
  </si>
  <si>
    <t>LABEL||pt=A:87||val=RELATION TO SUBJECT</t>
  </si>
  <si>
    <t>LABEL||pt=A:88||val=ADDRESS</t>
  </si>
  <si>
    <t>LABEL||pt=A:91||val=RELATION TO SUBJECT</t>
  </si>
  <si>
    <t>LABEL||pt=A:92||val=ADDRESS</t>
  </si>
  <si>
    <t>LABEL||pt=A:95||val=RELATION TO SUBJECT</t>
  </si>
  <si>
    <t>LABEL||pt=A:96||val=ADDRESS</t>
  </si>
  <si>
    <t>LABEL||pt=A:99||val=RELATION TO SUBJECT</t>
  </si>
  <si>
    <t>LABEL||pt=A:100||val=ADDRESS</t>
  </si>
  <si>
    <t>LABEL||pt=A:102||val=FCI NAME</t>
  </si>
  <si>
    <t>LABEL||pt=A:103||val=DATE</t>
  </si>
  <si>
    <t>BLANK||pt=E:103||val=</t>
  </si>
  <si>
    <t>INPUT||pt=C:82||val=</t>
  </si>
  <si>
    <t>INPUT||pt=C:83||val=</t>
  </si>
  <si>
    <t>INPUT||pt=C:84||val=</t>
  </si>
  <si>
    <t>INPUT||pt=C:86||val=</t>
  </si>
  <si>
    <t>INPUT||pt=C:87||val=</t>
  </si>
  <si>
    <t>INPUT||pt=C:88||val=</t>
  </si>
  <si>
    <t>INPUT||pt=C:90||val=</t>
  </si>
  <si>
    <t>INPUT||pt=C:91||val=</t>
  </si>
  <si>
    <t>INPUT||pt=C:92||val=</t>
  </si>
  <si>
    <t>INPUT||pt=C:94||val=</t>
  </si>
  <si>
    <t>INPUT||pt=C:95||val=</t>
  </si>
  <si>
    <t>INPUT||pt=C:96||val=</t>
  </si>
  <si>
    <t>INPUT||pt=C:98||val=</t>
  </si>
  <si>
    <t>INPUT||pt=C:99||val=</t>
  </si>
  <si>
    <t>INPUT||pt=C:100||val=</t>
  </si>
  <si>
    <t>INPUT||pt=C:102||val=</t>
  </si>
  <si>
    <t>INPUT||pt=C:55||val=</t>
  </si>
  <si>
    <t>INPUT||pt=C:56||val=</t>
  </si>
  <si>
    <t>INPUT||pt=C:57||val=</t>
  </si>
  <si>
    <t>INPUT||pt=F:57||val=</t>
  </si>
  <si>
    <t>INPUT||pt=C:58||val=</t>
  </si>
  <si>
    <t>INPUT||pt=E:58||val=</t>
  </si>
  <si>
    <t>INPUT||pt=C:59||val=</t>
  </si>
  <si>
    <t>INPUT||pt=D:60||val=</t>
  </si>
  <si>
    <t>SELECT||pt=C:3||val=2</t>
  </si>
  <si>
    <t>SELECT||pt=C:3||val=3</t>
  </si>
  <si>
    <t>SELECT||pt=C:3||val=4</t>
  </si>
  <si>
    <t>SELECT||pt=C:3||val=5</t>
  </si>
  <si>
    <t>SELECT||pt=C:3||val=6</t>
  </si>
  <si>
    <t>SELECT||pt=C:3||val=7</t>
  </si>
  <si>
    <t>SELECT||pt=C:3||val=8</t>
  </si>
  <si>
    <t>SELECT||pt=C:3||val=9</t>
  </si>
  <si>
    <t>SELECT||pt=C:3||val=10</t>
  </si>
  <si>
    <t>SELECT||pt=C:3||val=11</t>
  </si>
  <si>
    <t>SELECT||pt=C:3||val=12</t>
  </si>
  <si>
    <t>SELECT||pt=D:3||val=2</t>
  </si>
  <si>
    <t>SELECT||pt=D:3||val=3</t>
  </si>
  <si>
    <t>SELECT||pt=D:3||val=4</t>
  </si>
  <si>
    <t>SELECT||pt=D:3||val=5</t>
  </si>
  <si>
    <t>SELECT||pt=D:3||val=6</t>
  </si>
  <si>
    <t>SELECT||pt=D:3||val=7</t>
  </si>
  <si>
    <t>SELECT||pt=D:3||val=8</t>
  </si>
  <si>
    <t>SELECT||pt=D:3||val=9</t>
  </si>
  <si>
    <t>SELECT||pt=D:3||val=10</t>
  </si>
  <si>
    <t>SELECT||pt=D:3||val=11</t>
  </si>
  <si>
    <t>SELECT||pt=D:3||val=12</t>
  </si>
  <si>
    <t>SELECT||pt=D:3||val=13</t>
  </si>
  <si>
    <t>SELECT||pt=D:3||val=14</t>
  </si>
  <si>
    <t>SELECT||pt=D:3||val=15</t>
  </si>
  <si>
    <t>SELECT||pt=D:3||val=16</t>
  </si>
  <si>
    <t>SELECT||pt=D:3||val=17</t>
  </si>
  <si>
    <t>SELECT||pt=D:3||val=18</t>
  </si>
  <si>
    <t>SELECT||pt=D:3||val=19</t>
  </si>
  <si>
    <t>SELECT||pt=D:3||val=20</t>
  </si>
  <si>
    <t>SELECT||pt=D:3||val=21</t>
  </si>
  <si>
    <t>SELECT||pt=D:3||val=22</t>
  </si>
  <si>
    <t>SELECT||pt=D:3||val=23</t>
  </si>
  <si>
    <t>SELECT||pt=D:3||val=24</t>
  </si>
  <si>
    <t>SELECT||pt=D:3||val=25</t>
  </si>
  <si>
    <t>SELECT||pt=D:3||val=26</t>
  </si>
  <si>
    <t>SELECT||pt=D:3||val=27</t>
  </si>
  <si>
    <t>SELECT||pt=D:3||val=28</t>
  </si>
  <si>
    <t>SELECT||pt=D:3||val=29</t>
  </si>
  <si>
    <t>SELECT||pt=D:3||val=30</t>
  </si>
  <si>
    <t>SELECT||pt=D:3||val=31</t>
  </si>
  <si>
    <t>SELECT||pt=E:3||val=1930</t>
  </si>
  <si>
    <t>SELECT||pt=E:3||val=1931</t>
  </si>
  <si>
    <t>SELECT||pt=E:3||val=1932</t>
  </si>
  <si>
    <t>SELECT||pt=E:3||val=1933</t>
  </si>
  <si>
    <t>SELECT||pt=E:3||val=1934</t>
  </si>
  <si>
    <t>SELECT||pt=E:3||val=1935</t>
  </si>
  <si>
    <t>SELECT||pt=E:3||val=1936</t>
  </si>
  <si>
    <t>SELECT||pt=E:3||val=1937</t>
  </si>
  <si>
    <t>SELECT||pt=E:3||val=1938</t>
  </si>
  <si>
    <t>SELECT||pt=E:3||val=1939</t>
  </si>
  <si>
    <t>SELECT||pt=E:3||val=1940</t>
  </si>
  <si>
    <t>SELECT||pt=E:3||val=1941</t>
  </si>
  <si>
    <t>SELECT||pt=E:3||val=1942</t>
  </si>
  <si>
    <t>SELECT||pt=E:3||val=1943</t>
  </si>
  <si>
    <t>SELECT||pt=E:3||val=1944</t>
  </si>
  <si>
    <t>SELECT||pt=E:3||val=1945</t>
  </si>
  <si>
    <t>SELECT||pt=E:3||val=1946</t>
  </si>
  <si>
    <t>SELECT||pt=E:3||val=1947</t>
  </si>
  <si>
    <t>SELECT||pt=E:3||val=1948</t>
  </si>
  <si>
    <t>SELECT||pt=E:3||val=1949</t>
  </si>
  <si>
    <t>SELECT||pt=E:3||val=1950</t>
  </si>
  <si>
    <t>SELECT||pt=E:3||val=1951</t>
  </si>
  <si>
    <t>SELECT||pt=E:3||val=1952</t>
  </si>
  <si>
    <t>SELECT||pt=E:3||val=1953</t>
  </si>
  <si>
    <t>SELECT||pt=E:3||val=1954</t>
  </si>
  <si>
    <t>SELECT||pt=E:3||val=1955</t>
  </si>
  <si>
    <t>SELECT||pt=E:3||val=1956</t>
  </si>
  <si>
    <t>SELECT||pt=E:3||val=1957</t>
  </si>
  <si>
    <t>SELECT||pt=E:3||val=1958</t>
  </si>
  <si>
    <t>SELECT||pt=E:3||val=1959</t>
  </si>
  <si>
    <t>SELECT||pt=E:3||val=1960</t>
  </si>
  <si>
    <t>SELECT||pt=E:3||val=1961</t>
  </si>
  <si>
    <t>SELECT||pt=E:3||val=1962</t>
  </si>
  <si>
    <t>SELECT||pt=E:3||val=1963</t>
  </si>
  <si>
    <t>SELECT||pt=E:3||val=1964</t>
  </si>
  <si>
    <t>SELECT||pt=E:3||val=1965</t>
  </si>
  <si>
    <t>SELECT||pt=E:3||val=1966</t>
  </si>
  <si>
    <t>SELECT||pt=E:3||val=1967</t>
  </si>
  <si>
    <t>SELECT||pt=E:3||val=1968</t>
  </si>
  <si>
    <t>SELECT||pt=E:3||val=1969</t>
  </si>
  <si>
    <t>SELECT||pt=E:3||val=1970</t>
  </si>
  <si>
    <t>SELECT||pt=E:3||val=1971</t>
  </si>
  <si>
    <t>SELECT||pt=E:3||val=1972</t>
  </si>
  <si>
    <t>SELECT||pt=E:3||val=1973</t>
  </si>
  <si>
    <t>SELECT||pt=E:3||val=1974</t>
  </si>
  <si>
    <t>SELECT||pt=E:3||val=1975</t>
  </si>
  <si>
    <t>SELECT||pt=E:3||val=1976</t>
  </si>
  <si>
    <t>SELECT||pt=E:3||val=1977</t>
  </si>
  <si>
    <t>SELECT||pt=E:3||val=1978</t>
  </si>
  <si>
    <t>SELECT||pt=E:3||val=1979</t>
  </si>
  <si>
    <t>SELECT||pt=E:3||val=1980</t>
  </si>
  <si>
    <t>SELECT||pt=E:3||val=1981</t>
  </si>
  <si>
    <t>SELECT||pt=E:3||val=1982</t>
  </si>
  <si>
    <t>SELECT||pt=E:3||val=1983</t>
  </si>
  <si>
    <t>SELECT||pt=E:3||val=1984</t>
  </si>
  <si>
    <t>SELECT||pt=E:3||val=1985</t>
  </si>
  <si>
    <t>SELECT||pt=E:3||val=1986</t>
  </si>
  <si>
    <t>SELECT||pt=E:3||val=1987</t>
  </si>
  <si>
    <t>SELECT||pt=E:3||val=1988</t>
  </si>
  <si>
    <t>SELECT||pt=E:3||val=1989</t>
  </si>
  <si>
    <t>SELECT||pt=E:3||val=1990</t>
  </si>
  <si>
    <t>SELECT||pt=E:3||val=1991</t>
  </si>
  <si>
    <t>SELECT||pt=E:3||val=1992</t>
  </si>
  <si>
    <t>SELECT||pt=E:3||val=1993</t>
  </si>
  <si>
    <t>SELECT||pt=E:3||val=1994</t>
  </si>
  <si>
    <t>SELECT||pt=E:3||val=1995</t>
  </si>
  <si>
    <t>SELECT||pt=E:3||val=1996</t>
  </si>
  <si>
    <t>SELECT||pt=E:3||val=1997</t>
  </si>
  <si>
    <t>SELECT||pt=E:3||val=1998</t>
  </si>
  <si>
    <t>SELECT||pt=E:3||val=1999</t>
  </si>
  <si>
    <t>SELECT||pt=E:3||val=2000</t>
  </si>
  <si>
    <t>SELECT||pt=E:3||val=2001</t>
  </si>
  <si>
    <t>SELECT||pt=E:3||val=2002</t>
  </si>
  <si>
    <t>SELECT||pt=E:3||val=2003</t>
  </si>
  <si>
    <t>SELECT||pt=E:3||val=2004</t>
  </si>
  <si>
    <t>SELECT||pt=E:3||val=2005</t>
  </si>
  <si>
    <t>SELECT||pt=E:3||val=2006</t>
  </si>
  <si>
    <t>SELECT||pt=E:3||val=2007</t>
  </si>
  <si>
    <t>SELECT||pt=E:3||val=2008</t>
  </si>
  <si>
    <t>SELECT||pt=E:3||val=2009</t>
  </si>
  <si>
    <t>SELECT||pt=E:3||val=2010</t>
  </si>
  <si>
    <t>SELECT||pt=E:3||val=2011</t>
  </si>
  <si>
    <t>SELECT||pt=E:3||val=2012</t>
  </si>
  <si>
    <t>SELECT||pt=E:3||val=2013</t>
  </si>
  <si>
    <t>SELECT||pt=E:3||val=2014</t>
  </si>
  <si>
    <t>SELECT||pt=E:3||val=2015</t>
  </si>
  <si>
    <t>SELECT||pt=E:3||val=2016</t>
  </si>
  <si>
    <t>SELECT||pt=E:3||val=2017</t>
  </si>
  <si>
    <t>SELECT||pt=E:3||val=2019</t>
  </si>
  <si>
    <t>SELECT||pt=E:3||val=2020</t>
  </si>
  <si>
    <t>SELECT||pt=E:3||val=2021</t>
  </si>
  <si>
    <t>SELECT||pt=E:3||val=2022</t>
  </si>
  <si>
    <t>SELECT||pt=E:3||val=2023</t>
  </si>
  <si>
    <t>SELECT||pt=E:3||val=2024</t>
  </si>
  <si>
    <t>SELECT||pt=E:3||val=2025</t>
  </si>
  <si>
    <t>SELECT||pt=E:3||val=2026</t>
  </si>
  <si>
    <t>SELECT||pt=E:3||val=2027</t>
  </si>
  <si>
    <t>SELECT||pt=E:3||val=2028</t>
  </si>
  <si>
    <t>SELECT||pt=E:3||val=2029</t>
  </si>
  <si>
    <t>SELECT||pt=E:3||val=2030</t>
  </si>
  <si>
    <t>SELECT||pt=E:3||val=2031</t>
  </si>
  <si>
    <t>SELECT||pt=E:3||val=2032</t>
  </si>
  <si>
    <t>SELECT||pt=E:3||val=2033</t>
  </si>
  <si>
    <t>SELECT||pt=E:3||val=2034</t>
  </si>
  <si>
    <t>SELECT||pt=E:3||val=2035</t>
  </si>
  <si>
    <t>SELECT||pt=E:3||val=2036</t>
  </si>
  <si>
    <t>SELECT||pt=E:3||val=2037</t>
  </si>
  <si>
    <t>SELECT||pt=E:3||val=2038</t>
  </si>
  <si>
    <t>SELECT||pt=E:3||val=2039</t>
  </si>
  <si>
    <t>SELECT||pt=D:4||val=CO-MAKER</t>
  </si>
  <si>
    <t>SELECT||pt=B:11||val=1</t>
  </si>
  <si>
    <t>SELECT||pt=B:11||val=2</t>
  </si>
  <si>
    <t>SELECT||pt=B:11||val=3</t>
  </si>
  <si>
    <t>SELECT||pt=B:11||val=4</t>
  </si>
  <si>
    <t>SELECT||pt=B:11||val=5</t>
  </si>
  <si>
    <t>SELECT||pt=B:11||val=6</t>
  </si>
  <si>
    <t>SELECT||pt=B:11||val=7</t>
  </si>
  <si>
    <t>SELECT||pt=B:11||val=8</t>
  </si>
  <si>
    <t>SELECT||pt=B:11||val=9</t>
  </si>
  <si>
    <t>SELECT||pt=B:11||val=10</t>
  </si>
  <si>
    <t>SELECT||pt=B:11||val=11</t>
  </si>
  <si>
    <t>SELECT||pt=B:11||val=12</t>
  </si>
  <si>
    <t>SELECT||pt=C:11||val=1</t>
  </si>
  <si>
    <t>SELECT||pt=C:11||val=2</t>
  </si>
  <si>
    <t>SELECT||pt=C:11||val=3</t>
  </si>
  <si>
    <t>SELECT||pt=C:11||val=4</t>
  </si>
  <si>
    <t>SELECT||pt=C:11||val=5</t>
  </si>
  <si>
    <t>SELECT||pt=C:11||val=6</t>
  </si>
  <si>
    <t>SELECT||pt=C:11||val=7</t>
  </si>
  <si>
    <t>SELECT||pt=C:11||val=8</t>
  </si>
  <si>
    <t>SELECT||pt=C:11||val=9</t>
  </si>
  <si>
    <t>SELECT||pt=C:11||val=10</t>
  </si>
  <si>
    <t>SELECT||pt=C:11||val=11</t>
  </si>
  <si>
    <t>SELECT||pt=C:11||val=12</t>
  </si>
  <si>
    <t>SELECT||pt=C:11||val=13</t>
  </si>
  <si>
    <t>SELECT||pt=C:11||val=14</t>
  </si>
  <si>
    <t>SELECT||pt=C:11||val=15</t>
  </si>
  <si>
    <t>SELECT||pt=C:11||val=16</t>
  </si>
  <si>
    <t>SELECT||pt=C:11||val=17</t>
  </si>
  <si>
    <t>SELECT||pt=C:11||val=18</t>
  </si>
  <si>
    <t>SELECT||pt=C:11||val=19</t>
  </si>
  <si>
    <t>SELECT||pt=C:11||val=20</t>
  </si>
  <si>
    <t>SELECT||pt=C:11||val=21</t>
  </si>
  <si>
    <t>SELECT||pt=C:11||val=22</t>
  </si>
  <si>
    <t>SELECT||pt=C:11||val=23</t>
  </si>
  <si>
    <t>SELECT||pt=C:11||val=24</t>
  </si>
  <si>
    <t>SELECT||pt=C:11||val=25</t>
  </si>
  <si>
    <t>SELECT||pt=C:11||val=26</t>
  </si>
  <si>
    <t>SELECT||pt=C:11||val=27</t>
  </si>
  <si>
    <t>SELECT||pt=C:11||val=28</t>
  </si>
  <si>
    <t>SELECT||pt=C:11||val=29</t>
  </si>
  <si>
    <t>SELECT||pt=C:11||val=30</t>
  </si>
  <si>
    <t>SELECT||pt=C:11||val=31</t>
  </si>
  <si>
    <t>SELECT||pt=D:11||val=1930</t>
  </si>
  <si>
    <t>SELECT||pt=D:11||val=1931</t>
  </si>
  <si>
    <t>SELECT||pt=D:11||val=1932</t>
  </si>
  <si>
    <t>SELECT||pt=D:11||val=1933</t>
  </si>
  <si>
    <t>SELECT||pt=D:11||val=1934</t>
  </si>
  <si>
    <t>SELECT||pt=D:11||val=1935</t>
  </si>
  <si>
    <t>SELECT||pt=D:11||val=1936</t>
  </si>
  <si>
    <t>SELECT||pt=D:11||val=1937</t>
  </si>
  <si>
    <t>SELECT||pt=D:11||val=1938</t>
  </si>
  <si>
    <t>SELECT||pt=D:11||val=1939</t>
  </si>
  <si>
    <t>SELECT||pt=D:11||val=1940</t>
  </si>
  <si>
    <t>SELECT||pt=D:11||val=1941</t>
  </si>
  <si>
    <t>SELECT||pt=D:11||val=1942</t>
  </si>
  <si>
    <t>SELECT||pt=D:11||val=1943</t>
  </si>
  <si>
    <t>SELECT||pt=D:11||val=1944</t>
  </si>
  <si>
    <t>SELECT||pt=D:11||val=1945</t>
  </si>
  <si>
    <t>SELECT||pt=D:11||val=1946</t>
  </si>
  <si>
    <t>SELECT||pt=D:11||val=1947</t>
  </si>
  <si>
    <t>SELECT||pt=D:11||val=1948</t>
  </si>
  <si>
    <t>SELECT||pt=D:11||val=1949</t>
  </si>
  <si>
    <t>SELECT||pt=D:11||val=1950</t>
  </si>
  <si>
    <t>SELECT||pt=D:11||val=1951</t>
  </si>
  <si>
    <t>SELECT||pt=D:11||val=1952</t>
  </si>
  <si>
    <t>SELECT||pt=D:11||val=1953</t>
  </si>
  <si>
    <t>SELECT||pt=D:11||val=1954</t>
  </si>
  <si>
    <t>SELECT||pt=D:11||val=1955</t>
  </si>
  <si>
    <t>SELECT||pt=D:11||val=1956</t>
  </si>
  <si>
    <t>SELECT||pt=D:11||val=1957</t>
  </si>
  <si>
    <t>SELECT||pt=D:11||val=1958</t>
  </si>
  <si>
    <t>SELECT||pt=D:11||val=1959</t>
  </si>
  <si>
    <t>SELECT||pt=D:11||val=1960</t>
  </si>
  <si>
    <t>SELECT||pt=D:11||val=1961</t>
  </si>
  <si>
    <t>SELECT||pt=D:11||val=1962</t>
  </si>
  <si>
    <t>SELECT||pt=D:11||val=1963</t>
  </si>
  <si>
    <t>SELECT||pt=D:11||val=1964</t>
  </si>
  <si>
    <t>SELECT||pt=D:11||val=1965</t>
  </si>
  <si>
    <t>SELECT||pt=D:11||val=1966</t>
  </si>
  <si>
    <t>SELECT||pt=D:11||val=1967</t>
  </si>
  <si>
    <t>SELECT||pt=D:11||val=1968</t>
  </si>
  <si>
    <t>SELECT||pt=D:11||val=1969</t>
  </si>
  <si>
    <t>SELECT||pt=D:11||val=1970</t>
  </si>
  <si>
    <t>SELECT||pt=D:11||val=1971</t>
  </si>
  <si>
    <t>SELECT||pt=D:11||val=1972</t>
  </si>
  <si>
    <t>SELECT||pt=D:11||val=1973</t>
  </si>
  <si>
    <t>SELECT||pt=D:11||val=1974</t>
  </si>
  <si>
    <t>SELECT||pt=D:11||val=1975</t>
  </si>
  <si>
    <t>SELECT||pt=D:11||val=1976</t>
  </si>
  <si>
    <t>SELECT||pt=D:11||val=1977</t>
  </si>
  <si>
    <t>SELECT||pt=D:11||val=1978</t>
  </si>
  <si>
    <t>SELECT||pt=D:11||val=1979</t>
  </si>
  <si>
    <t>SELECT||pt=D:11||val=1980</t>
  </si>
  <si>
    <t>SELECT||pt=D:11||val=1981</t>
  </si>
  <si>
    <t>SELECT||pt=D:11||val=1982</t>
  </si>
  <si>
    <t>SELECT||pt=D:11||val=1983</t>
  </si>
  <si>
    <t>SELECT||pt=D:11||val=1984</t>
  </si>
  <si>
    <t>SELECT||pt=D:11||val=1985</t>
  </si>
  <si>
    <t>SELECT||pt=D:11||val=1986</t>
  </si>
  <si>
    <t>SELECT||pt=D:11||val=1987</t>
  </si>
  <si>
    <t>SELECT||pt=D:11||val=1988</t>
  </si>
  <si>
    <t>SELECT||pt=D:11||val=1989</t>
  </si>
  <si>
    <t>SELECT||pt=D:11||val=1990</t>
  </si>
  <si>
    <t>SELECT||pt=D:11||val=1991</t>
  </si>
  <si>
    <t>SELECT||pt=D:11||val=1992</t>
  </si>
  <si>
    <t>SELECT||pt=D:11||val=1993</t>
  </si>
  <si>
    <t>SELECT||pt=D:11||val=1994</t>
  </si>
  <si>
    <t>SELECT||pt=D:11||val=1995</t>
  </si>
  <si>
    <t>SELECT||pt=D:11||val=1996</t>
  </si>
  <si>
    <t>SELECT||pt=D:11||val=1997</t>
  </si>
  <si>
    <t>SELECT||pt=D:11||val=1998</t>
  </si>
  <si>
    <t>SELECT||pt=D:11||val=1999</t>
  </si>
  <si>
    <t>SELECT||pt=D:11||val=2000</t>
  </si>
  <si>
    <t>SELECT||pt=D:11||val=2001</t>
  </si>
  <si>
    <t>SELECT||pt=D:11||val=2002</t>
  </si>
  <si>
    <t>SELECT||pt=D:11||val=2003</t>
  </si>
  <si>
    <t>SELECT||pt=D:11||val=2004</t>
  </si>
  <si>
    <t>SELECT||pt=D:11||val=2005</t>
  </si>
  <si>
    <t>SELECT||pt=D:11||val=2006</t>
  </si>
  <si>
    <t>SELECT||pt=D:11||val=2007</t>
  </si>
  <si>
    <t>SELECT||pt=D:11||val=2008</t>
  </si>
  <si>
    <t>SELECT||pt=D:11||val=2009</t>
  </si>
  <si>
    <t>SELECT||pt=D:11||val=2010</t>
  </si>
  <si>
    <t>SELECT||pt=D:11||val=2011</t>
  </si>
  <si>
    <t>SELECT||pt=D:11||val=2012</t>
  </si>
  <si>
    <t>SELECT||pt=D:11||val=2013</t>
  </si>
  <si>
    <t>SELECT||pt=D:11||val=2014</t>
  </si>
  <si>
    <t>SELECT||pt=D:11||val=2015</t>
  </si>
  <si>
    <t>SELECT||pt=D:11||val=2016</t>
  </si>
  <si>
    <t>SELECT||pt=D:11||val=2017</t>
  </si>
  <si>
    <t>SELECT||pt=D:11||val=2018</t>
  </si>
  <si>
    <t>SELECT||pt=D:11||val=2019</t>
  </si>
  <si>
    <t>SELECT||pt=D:11||val=2020</t>
  </si>
  <si>
    <t>SELECT||pt=D:11||val=2021</t>
  </si>
  <si>
    <t>SELECT||pt=D:11||val=2022</t>
  </si>
  <si>
    <t>SELECT||pt=D:11||val=2023</t>
  </si>
  <si>
    <t>SELECT||pt=D:11||val=2024</t>
  </si>
  <si>
    <t>SELECT||pt=D:11||val=2025</t>
  </si>
  <si>
    <t>SELECT||pt=B:17||val=1</t>
  </si>
  <si>
    <t>SELECT||pt=B:17||val=2</t>
  </si>
  <si>
    <t>SELECT||pt=B:17||val=3</t>
  </si>
  <si>
    <t>SELECT||pt=B:17||val=4</t>
  </si>
  <si>
    <t>SELECT||pt=B:17||val=5</t>
  </si>
  <si>
    <t>SELECT||pt=B:17||val=6</t>
  </si>
  <si>
    <t>SELECT||pt=B:17||val=7</t>
  </si>
  <si>
    <t>SELECT||pt=B:17||val=8</t>
  </si>
  <si>
    <t>SELECT||pt=B:17||val=9</t>
  </si>
  <si>
    <t>SELECT||pt=B:17||val=10</t>
  </si>
  <si>
    <t>SELECT||pt=B:17||val=11</t>
  </si>
  <si>
    <t>SELECT||pt=B:17||val=12</t>
  </si>
  <si>
    <t>SELECT||pt=C:17||val=1</t>
  </si>
  <si>
    <t>SELECT||pt=C:17||val=2</t>
  </si>
  <si>
    <t>SELECT||pt=C:17||val=3</t>
  </si>
  <si>
    <t>SELECT||pt=C:17||val=4</t>
  </si>
  <si>
    <t>SELECT||pt=C:17||val=5</t>
  </si>
  <si>
    <t>SELECT||pt=C:17||val=6</t>
  </si>
  <si>
    <t>SELECT||pt=C:17||val=7</t>
  </si>
  <si>
    <t>SELECT||pt=C:17||val=8</t>
  </si>
  <si>
    <t>SELECT||pt=C:17||val=9</t>
  </si>
  <si>
    <t>SELECT||pt=C:17||val=10</t>
  </si>
  <si>
    <t>SELECT||pt=C:17||val=11</t>
  </si>
  <si>
    <t>SELECT||pt=C:17||val=12</t>
  </si>
  <si>
    <t>SELECT||pt=C:17||val=13</t>
  </si>
  <si>
    <t>SELECT||pt=C:17||val=14</t>
  </si>
  <si>
    <t>SELECT||pt=C:17||val=15</t>
  </si>
  <si>
    <t>SELECT||pt=C:17||val=16</t>
  </si>
  <si>
    <t>SELECT||pt=C:17||val=17</t>
  </si>
  <si>
    <t>SELECT||pt=C:17||val=18</t>
  </si>
  <si>
    <t>SELECT||pt=C:17||val=19</t>
  </si>
  <si>
    <t>SELECT||pt=C:17||val=20</t>
  </si>
  <si>
    <t>SELECT||pt=C:17||val=21</t>
  </si>
  <si>
    <t>SELECT||pt=C:17||val=22</t>
  </si>
  <si>
    <t>SELECT||pt=C:17||val=23</t>
  </si>
  <si>
    <t>SELECT||pt=C:17||val=24</t>
  </si>
  <si>
    <t>SELECT||pt=C:17||val=25</t>
  </si>
  <si>
    <t>SELECT||pt=C:17||val=26</t>
  </si>
  <si>
    <t>SELECT||pt=C:17||val=27</t>
  </si>
  <si>
    <t>SELECT||pt=C:17||val=28</t>
  </si>
  <si>
    <t>SELECT||pt=C:17||val=29</t>
  </si>
  <si>
    <t>SELECT||pt=C:17||val=30</t>
  </si>
  <si>
    <t>SELECT||pt=C:17||val=31</t>
  </si>
  <si>
    <t>SELECT||pt=D:17||val=1930</t>
  </si>
  <si>
    <t>SELECT||pt=D:17||val=1931</t>
  </si>
  <si>
    <t>SELECT||pt=D:17||val=1932</t>
  </si>
  <si>
    <t>SELECT||pt=D:17||val=1933</t>
  </si>
  <si>
    <t>SELECT||pt=D:17||val=1934</t>
  </si>
  <si>
    <t>SELECT||pt=D:17||val=1935</t>
  </si>
  <si>
    <t>SELECT||pt=D:17||val=1936</t>
  </si>
  <si>
    <t>SELECT||pt=D:17||val=1937</t>
  </si>
  <si>
    <t>SELECT||pt=D:17||val=1938</t>
  </si>
  <si>
    <t>SELECT||pt=D:17||val=1939</t>
  </si>
  <si>
    <t>SELECT||pt=D:17||val=1940</t>
  </si>
  <si>
    <t>SELECT||pt=D:17||val=1941</t>
  </si>
  <si>
    <t>SELECT||pt=D:17||val=1942</t>
  </si>
  <si>
    <t>SELECT||pt=D:17||val=1943</t>
  </si>
  <si>
    <t>SELECT||pt=D:17||val=1944</t>
  </si>
  <si>
    <t>SELECT||pt=D:17||val=1945</t>
  </si>
  <si>
    <t>SELECT||pt=D:17||val=1946</t>
  </si>
  <si>
    <t>SELECT||pt=D:17||val=1947</t>
  </si>
  <si>
    <t>SELECT||pt=D:17||val=1948</t>
  </si>
  <si>
    <t>SELECT||pt=D:17||val=1949</t>
  </si>
  <si>
    <t>SELECT||pt=D:17||val=1950</t>
  </si>
  <si>
    <t>SELECT||pt=D:17||val=1951</t>
  </si>
  <si>
    <t>SELECT||pt=D:17||val=1952</t>
  </si>
  <si>
    <t>SELECT||pt=D:17||val=1953</t>
  </si>
  <si>
    <t>SELECT||pt=D:17||val=1954</t>
  </si>
  <si>
    <t>SELECT||pt=D:17||val=1955</t>
  </si>
  <si>
    <t>SELECT||pt=D:17||val=1956</t>
  </si>
  <si>
    <t>SELECT||pt=D:17||val=1957</t>
  </si>
  <si>
    <t>SELECT||pt=D:17||val=1958</t>
  </si>
  <si>
    <t>SELECT||pt=D:17||val=1959</t>
  </si>
  <si>
    <t>SELECT||pt=D:17||val=1960</t>
  </si>
  <si>
    <t>SELECT||pt=D:17||val=1961</t>
  </si>
  <si>
    <t>SELECT||pt=D:17||val=1962</t>
  </si>
  <si>
    <t>SELECT||pt=D:17||val=1963</t>
  </si>
  <si>
    <t>SELECT||pt=D:17||val=1964</t>
  </si>
  <si>
    <t>SELECT||pt=D:17||val=1965</t>
  </si>
  <si>
    <t>SELECT||pt=D:17||val=1966</t>
  </si>
  <si>
    <t>SELECT||pt=D:17||val=1967</t>
  </si>
  <si>
    <t>SELECT||pt=D:17||val=1968</t>
  </si>
  <si>
    <t>SELECT||pt=D:17||val=1969</t>
  </si>
  <si>
    <t>SELECT||pt=D:17||val=1970</t>
  </si>
  <si>
    <t>SELECT||pt=D:17||val=1971</t>
  </si>
  <si>
    <t>SELECT||pt=D:17||val=1972</t>
  </si>
  <si>
    <t>SELECT||pt=D:17||val=1973</t>
  </si>
  <si>
    <t>SELECT||pt=D:17||val=1974</t>
  </si>
  <si>
    <t>SELECT||pt=D:17||val=1975</t>
  </si>
  <si>
    <t>SELECT||pt=D:17||val=1976</t>
  </si>
  <si>
    <t>SELECT||pt=D:17||val=1977</t>
  </si>
  <si>
    <t>SELECT||pt=D:17||val=1978</t>
  </si>
  <si>
    <t>SELECT||pt=D:17||val=1979</t>
  </si>
  <si>
    <t>SELECT||pt=D:17||val=1980</t>
  </si>
  <si>
    <t>SELECT||pt=D:17||val=1981</t>
  </si>
  <si>
    <t>SELECT||pt=D:17||val=1982</t>
  </si>
  <si>
    <t>SELECT||pt=D:17||val=1983</t>
  </si>
  <si>
    <t>SELECT||pt=D:17||val=1984</t>
  </si>
  <si>
    <t>SELECT||pt=D:17||val=1985</t>
  </si>
  <si>
    <t>SELECT||pt=D:17||val=1986</t>
  </si>
  <si>
    <t>SELECT||pt=D:17||val=1987</t>
  </si>
  <si>
    <t>SELECT||pt=D:17||val=1988</t>
  </si>
  <si>
    <t>SELECT||pt=D:17||val=1989</t>
  </si>
  <si>
    <t>SELECT||pt=D:17||val=1990</t>
  </si>
  <si>
    <t>SELECT||pt=D:17||val=1991</t>
  </si>
  <si>
    <t>SELECT||pt=D:17||val=1992</t>
  </si>
  <si>
    <t>SELECT||pt=D:17||val=1993</t>
  </si>
  <si>
    <t>SELECT||pt=D:17||val=1994</t>
  </si>
  <si>
    <t>SELECT||pt=D:17||val=1995</t>
  </si>
  <si>
    <t>SELECT||pt=D:17||val=1996</t>
  </si>
  <si>
    <t>SELECT||pt=D:17||val=1997</t>
  </si>
  <si>
    <t>SELECT||pt=D:17||val=1998</t>
  </si>
  <si>
    <t>SELECT||pt=D:17||val=1999</t>
  </si>
  <si>
    <t>SELECT||pt=D:17||val=2000</t>
  </si>
  <si>
    <t>SELECT||pt=D:17||val=2001</t>
  </si>
  <si>
    <t>SELECT||pt=D:17||val=2002</t>
  </si>
  <si>
    <t>SELECT||pt=D:17||val=2003</t>
  </si>
  <si>
    <t>SELECT||pt=D:17||val=2004</t>
  </si>
  <si>
    <t>SELECT||pt=D:17||val=2005</t>
  </si>
  <si>
    <t>SELECT||pt=D:17||val=2006</t>
  </si>
  <si>
    <t>SELECT||pt=D:17||val=2007</t>
  </si>
  <si>
    <t>SELECT||pt=D:17||val=2008</t>
  </si>
  <si>
    <t>SELECT||pt=D:17||val=2009</t>
  </si>
  <si>
    <t>SELECT||pt=D:17||val=2010</t>
  </si>
  <si>
    <t>SELECT||pt=C:20||val=SINGLE</t>
  </si>
  <si>
    <t>SELECT||pt=C:20||val=MARRIED</t>
  </si>
  <si>
    <t>SELECT||pt=C:20||val=WIDOW/ER</t>
  </si>
  <si>
    <t>SELECT||pt=C:20||val=SEPARATED</t>
  </si>
  <si>
    <t>SELECT||pt=C:20||val=COMMON LAW</t>
  </si>
  <si>
    <t>SELECT||pt=C:20||val=OTHER</t>
  </si>
  <si>
    <t>SELECT||pt=C:49||val=RESIDENTIAL</t>
  </si>
  <si>
    <t>SELECT||pt=C:49||val=SUBDIVISION</t>
  </si>
  <si>
    <t>SELECT||pt=C:49||val=GOVERNMENT PROJECT</t>
  </si>
  <si>
    <t>SELECT||pt=C:49||val=SLUM AREA</t>
  </si>
  <si>
    <t>SELECT||pt=C:49||val=AGRICULTURAL</t>
  </si>
  <si>
    <t>SELECT||pt=C:49||val=INDUSTRIAL</t>
  </si>
  <si>
    <t>SELECT||pt=C:50||val=HIGH</t>
  </si>
  <si>
    <t>SELECT||pt=C:49||val=LOW</t>
  </si>
  <si>
    <t>SELECT||pt=C:49||val=MIDDLE</t>
  </si>
  <si>
    <t>SELECT||pt=C:49||val=MIXED</t>
  </si>
  <si>
    <t>SELECT||pt=D:51||val=WELL KNOWN</t>
  </si>
  <si>
    <t>SELECT||pt=D:51||val=KNOWN</t>
  </si>
  <si>
    <t>SELECT||pt=D:51||val=UNKNOWN</t>
  </si>
  <si>
    <t>SELECT||pt=D:52||val=GOOD</t>
  </si>
  <si>
    <t>SELECT||pt=D:52||val=BAD</t>
  </si>
  <si>
    <t>SELECT||pt=B:54||val=SUBJECT</t>
  </si>
  <si>
    <t>SELECT||pt=B:54||val=PARENTS</t>
  </si>
  <si>
    <t>SELECT||pt=B:54||val=RELATIVES</t>
  </si>
  <si>
    <t>SELECT||pt=B:54||val=RENTED</t>
  </si>
  <si>
    <t>SELECT||pt=B:54||val=USED FREE</t>
  </si>
  <si>
    <t>SELECT||pt=C:61||val=MANSION</t>
  </si>
  <si>
    <t>SELECT||pt=C:61||val=1 STOREY</t>
  </si>
  <si>
    <t>SELECT||pt=C:61||val=2 STOREY</t>
  </si>
  <si>
    <t>SELECT||pt=C:61||val=MULTI STOREY</t>
  </si>
  <si>
    <t>SELECT||pt=C:61||val=SPLIT LEVEL</t>
  </si>
  <si>
    <t>SELECT||pt=C:61||val=BUNGALOW</t>
  </si>
  <si>
    <t>SELECT||pt=C:61||val=BUILDING</t>
  </si>
  <si>
    <t>SELECT||pt=C:61||val=TOWNHOUSE</t>
  </si>
  <si>
    <t>SELECT||pt=C:61||val=DUPLEX</t>
  </si>
  <si>
    <t>SELECT||pt=C:61||val=APARTMENT</t>
  </si>
  <si>
    <t>SELECT||pt=C:61||val=ROW HOUSE</t>
  </si>
  <si>
    <t>SELECT||pt=C:61||val=CONDOMINIUM</t>
  </si>
  <si>
    <t>SELECT||pt=B:62||val=CONCRETE</t>
  </si>
  <si>
    <t>SELECT||pt=B:62||val=SEMI CONCRETE</t>
  </si>
  <si>
    <t>SELECT||pt=B:62||val=WOODEN</t>
  </si>
  <si>
    <t>SELECT||pt=E:62||val=WITH GARAGE</t>
  </si>
  <si>
    <t>SELECT||pt=E:62||val=NO GARAGE</t>
  </si>
  <si>
    <t>SELECT||pt=C:63||val=VERY GOOD</t>
  </si>
  <si>
    <t>SELECT||pt=C:63||val=GOOD</t>
  </si>
  <si>
    <t>SELECT||pt=C:63||val=FAIR</t>
  </si>
  <si>
    <t>SELECT||pt=C:63||val=POOR</t>
  </si>
  <si>
    <t>SELECT||pt=C:64||val=VERY GOOD</t>
  </si>
  <si>
    <t>SELECT||pt=C:64||val=GOOD</t>
  </si>
  <si>
    <t>SELECT||pt=C:64||val=FAIR</t>
  </si>
  <si>
    <t>SELECT||pt=C:64||val=POOR</t>
  </si>
  <si>
    <t>SELECT||pt=F:69||val=GOOD</t>
  </si>
  <si>
    <t>SELECT||pt=F:69||val=FAIR</t>
  </si>
  <si>
    <t>SELECT||pt=F:69||val=POOR</t>
  </si>
  <si>
    <t>SELECT||pt=F:71||val=GOOD</t>
  </si>
  <si>
    <t>SELECT||pt=F:71||val=FAIR</t>
  </si>
  <si>
    <t>SELECT||pt=F:71||val=POOR</t>
  </si>
  <si>
    <t>SELECT||pt=F:73||val=GOOD</t>
  </si>
  <si>
    <t>SELECT||pt=F:73||val=FAIR</t>
  </si>
  <si>
    <t>SELECT||pt=F:73||val=POOR</t>
  </si>
  <si>
    <t>SELECT||pt=B:103||val=1</t>
  </si>
  <si>
    <t>SELECT||pt=B:103||val=2</t>
  </si>
  <si>
    <t>SELECT||pt=B:103||val=3</t>
  </si>
  <si>
    <t>SELECT||pt=B:103||val=4</t>
  </si>
  <si>
    <t>SELECT||pt=B:103||val=5</t>
  </si>
  <si>
    <t>SELECT||pt=B:103||val=6</t>
  </si>
  <si>
    <t>SELECT||pt=B:103||val=7</t>
  </si>
  <si>
    <t>SELECT||pt=B:103||val=8</t>
  </si>
  <si>
    <t>SELECT||pt=B:103||val=9</t>
  </si>
  <si>
    <t>SELECT||pt=B:103||val=10</t>
  </si>
  <si>
    <t>SELECT||pt=B:103||val=11</t>
  </si>
  <si>
    <t>SELECT||pt=B:103||val=12</t>
  </si>
  <si>
    <t>SELECT||pt=C:103||val=1</t>
  </si>
  <si>
    <t>SELECT||pt=C:103||val=2</t>
  </si>
  <si>
    <t>SELECT||pt=C:103||val=3</t>
  </si>
  <si>
    <t>SELECT||pt=C:103||val=4</t>
  </si>
  <si>
    <t>SELECT||pt=C:103||val=5</t>
  </si>
  <si>
    <t>SELECT||pt=C:103||val=6</t>
  </si>
  <si>
    <t>SELECT||pt=C:103||val=7</t>
  </si>
  <si>
    <t>SELECT||pt=C:103||val=8</t>
  </si>
  <si>
    <t>SELECT||pt=C:103||val=9</t>
  </si>
  <si>
    <t>SELECT||pt=C:103||val=10</t>
  </si>
  <si>
    <t>SELECT||pt=C:103||val=11</t>
  </si>
  <si>
    <t>SELECT||pt=C:103||val=12</t>
  </si>
  <si>
    <t>SELECT||pt=C:103||val=13</t>
  </si>
  <si>
    <t>SELECT||pt=C:103||val=14</t>
  </si>
  <si>
    <t>SELECT||pt=C:103||val=15</t>
  </si>
  <si>
    <t>SELECT||pt=C:103||val=16</t>
  </si>
  <si>
    <t>SELECT||pt=C:103||val=17</t>
  </si>
  <si>
    <t>SELECT||pt=C:103||val=18</t>
  </si>
  <si>
    <t>SELECT||pt=C:103||val=19</t>
  </si>
  <si>
    <t>SELECT||pt=C:103||val=20</t>
  </si>
  <si>
    <t>SELECT||pt=C:103||val=21</t>
  </si>
  <si>
    <t>SELECT||pt=C:103||val=22</t>
  </si>
  <si>
    <t>SELECT||pt=C:103||val=23</t>
  </si>
  <si>
    <t>SELECT||pt=C:103||val=24</t>
  </si>
  <si>
    <t>SELECT||pt=C:103||val=25</t>
  </si>
  <si>
    <t>SELECT||pt=C:103||val=26</t>
  </si>
  <si>
    <t>SELECT||pt=C:103||val=27</t>
  </si>
  <si>
    <t>SELECT||pt=C:103||val=28</t>
  </si>
  <si>
    <t>SELECT||pt=C:103||val=29</t>
  </si>
  <si>
    <t>SELECT||pt=C:103||val=30</t>
  </si>
  <si>
    <t>SELECT||pt=C:103||val=31</t>
  </si>
  <si>
    <t>SELECT||pt=D:103||val=2018</t>
  </si>
  <si>
    <t>SELECT||pt=D:103||val=2019</t>
  </si>
  <si>
    <t>SELECT||pt=D:103||val=2020</t>
  </si>
  <si>
    <t>SELECT||pt=D:103||val=2021</t>
  </si>
  <si>
    <t>SELECT||pt=D:103||val=2022</t>
  </si>
  <si>
    <t>SELECT||pt=D:103||val=2023</t>
  </si>
  <si>
    <t>SELECT||pt=D:103||val=2024</t>
  </si>
  <si>
    <t>SELECT||pt=D:103||val=2025</t>
  </si>
  <si>
    <t>LABEL||pt=A:19||val=OTHER INFO</t>
  </si>
  <si>
    <t>LABEL||pt=A:82||val=NAME OF INFORMANT (1)</t>
  </si>
  <si>
    <t>LABEL||pt=A:1=86||val=NAME OF INFORMANT (2)</t>
  </si>
  <si>
    <t>LABEL||pt=A:90||val=NAME OF INFORMANT (3)</t>
  </si>
  <si>
    <t>LABEL||pt=A:94||val=NAME OF INFORMANT (4)</t>
  </si>
  <si>
    <t>LABEL||pt=A:98||val=NAME OF INFORMANT (5)</t>
  </si>
  <si>
    <t>LABEL||pt=A:101||val=FCI INFO</t>
  </si>
  <si>
    <t>LABEL||pt=A:81||val=INFORMANTS (1)</t>
  </si>
  <si>
    <t>LABEL||pt=A:85||val=INFORMANTS (2)</t>
  </si>
  <si>
    <t>LABEL||pt=A:89||val=INFORMANTS (3)</t>
  </si>
  <si>
    <t>LABEL||pt=A:93||val=INFORMANTS (4)</t>
  </si>
  <si>
    <t>LABEL||pt=A:97||val=INFORMANTS (5)</t>
  </si>
  <si>
    <t>BLANK||pt=A:41||val=SOURCE OF INCOME</t>
  </si>
  <si>
    <t>LABEL||pt=A:1||val=PDRN REPORT</t>
  </si>
  <si>
    <t>LABEL||pt=A:39||val=SCHOOL/EMPLOYMENT</t>
  </si>
  <si>
    <t>LABEL||pt=A:40||val=GRADE/YEAR</t>
  </si>
  <si>
    <t>LABEL||pt=A:35||val=NAME OF DEPENDENT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</si>
</sst>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7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8"/>
      <color indexed="8"/>
      <name val="Arial"/>
      <family val="2"/>
    </font>
    <font>
      <b/>
      <sz val="27"/>
      <color indexed="8"/>
      <name val="Arial"/>
      <family val="2"/>
    </font>
    <font>
      <sz val="8"/>
      <color indexed="8"/>
      <name val="Arial"/>
      <family val="2"/>
    </font>
    <font>
      <sz val="12"/>
      <color indexed="8"/>
      <name val="Arial Black"/>
      <family val="2"/>
    </font>
    <font>
      <b/>
      <sz val="8"/>
      <color indexed="8"/>
      <name val="Arial Narrow"/>
      <family val="2"/>
    </font>
    <font>
      <b/>
      <sz val="200"/>
      <color indexed="8"/>
      <name val="Arial"/>
      <family val="2"/>
    </font>
    <font>
      <b/>
      <sz val="8"/>
      <color theme="1"/>
      <name val="Arial"/>
      <family val="2"/>
    </font>
    <font>
      <b/>
      <sz val="8"/>
      <color indexed="8"/>
      <name val="Arial Black"/>
      <family val="2"/>
    </font>
    <font>
      <sz val="8"/>
      <color indexed="8"/>
      <name val="Calibri"/>
      <family val="2"/>
    </font>
    <font>
      <sz val="9"/>
      <color indexed="8"/>
      <name val="Calibri"/>
      <family val="2"/>
    </font>
    <font>
      <b/>
      <sz val="8"/>
      <color indexed="8"/>
      <name val="Calibri"/>
      <family val="2"/>
      <scheme val="minor"/>
    </font>
    <font>
      <sz val="10"/>
      <name val="Arial"/>
      <family val="2"/>
    </font>
    <font>
      <b/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22"/>
        <bgColor indexed="31"/>
      </patternFill>
    </fill>
    <fill>
      <patternFill patternType="solid">
        <fgColor theme="0"/>
        <bgColor indexed="58"/>
      </patternFill>
    </fill>
    <fill>
      <patternFill patternType="solid">
        <fgColor theme="0"/>
        <bgColor indexed="26"/>
      </patternFill>
    </fill>
    <fill>
      <patternFill patternType="solid">
        <fgColor rgb="FFC0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/>
      <right/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3" fillId="0" borderId="0"/>
  </cellStyleXfs>
  <cellXfs count="150">
    <xf numFmtId="0" fontId="0" fillId="0" borderId="0" xfId="0"/>
    <xf numFmtId="0" fontId="2" fillId="2" borderId="0" xfId="1" applyFont="1" applyFill="1" applyBorder="1" applyAlignment="1">
      <alignment vertical="center"/>
    </xf>
    <xf numFmtId="0" fontId="1" fillId="2" borderId="0" xfId="1" applyFill="1" applyAlignment="1">
      <alignment vertical="center"/>
    </xf>
    <xf numFmtId="0" fontId="2" fillId="2" borderId="2" xfId="1" applyFont="1" applyFill="1" applyBorder="1" applyAlignment="1">
      <alignment vertical="center"/>
    </xf>
    <xf numFmtId="0" fontId="2" fillId="2" borderId="6" xfId="1" applyFont="1" applyFill="1" applyBorder="1" applyAlignment="1">
      <alignment vertical="center"/>
    </xf>
    <xf numFmtId="0" fontId="2" fillId="4" borderId="7" xfId="1" applyFont="1" applyFill="1" applyBorder="1" applyAlignment="1">
      <alignment horizontal="center" vertical="center"/>
    </xf>
    <xf numFmtId="0" fontId="7" fillId="4" borderId="0" xfId="1" applyFont="1" applyFill="1" applyBorder="1" applyAlignment="1">
      <alignment horizontal="center" vertical="center"/>
    </xf>
    <xf numFmtId="0" fontId="8" fillId="4" borderId="8" xfId="1" applyFont="1" applyFill="1" applyBorder="1" applyAlignment="1">
      <alignment horizontal="center" vertical="center"/>
    </xf>
    <xf numFmtId="0" fontId="6" fillId="2" borderId="2" xfId="1" applyFont="1" applyFill="1" applyBorder="1" applyAlignment="1">
      <alignment vertical="center"/>
    </xf>
    <xf numFmtId="0" fontId="2" fillId="2" borderId="0" xfId="1" applyFont="1" applyFill="1" applyAlignment="1">
      <alignment vertical="center"/>
    </xf>
    <xf numFmtId="0" fontId="6" fillId="2" borderId="5" xfId="1" applyFont="1" applyFill="1" applyBorder="1" applyAlignment="1">
      <alignment horizontal="center" vertical="center"/>
    </xf>
    <xf numFmtId="0" fontId="6" fillId="2" borderId="0" xfId="1" applyFont="1" applyFill="1" applyAlignment="1">
      <alignment vertical="center"/>
    </xf>
    <xf numFmtId="0" fontId="4" fillId="2" borderId="7" xfId="1" applyFont="1" applyFill="1" applyBorder="1" applyAlignment="1" applyProtection="1">
      <alignment horizontal="center" vertical="center"/>
      <protection hidden="1"/>
    </xf>
    <xf numFmtId="0" fontId="1" fillId="2" borderId="0" xfId="1" applyFill="1" applyBorder="1" applyAlignment="1">
      <alignment vertical="center"/>
    </xf>
    <xf numFmtId="0" fontId="4" fillId="2" borderId="7" xfId="1" applyFont="1" applyFill="1" applyBorder="1" applyAlignment="1">
      <alignment horizontal="center" vertical="center"/>
    </xf>
    <xf numFmtId="0" fontId="10" fillId="2" borderId="0" xfId="1" applyFont="1" applyFill="1" applyAlignment="1">
      <alignment horizontal="center" vertical="center"/>
    </xf>
    <xf numFmtId="0" fontId="6" fillId="2" borderId="0" xfId="1" applyFont="1" applyFill="1" applyBorder="1" applyAlignment="1">
      <alignment vertical="center"/>
    </xf>
    <xf numFmtId="0" fontId="6" fillId="2" borderId="14" xfId="1" applyFont="1" applyFill="1" applyBorder="1" applyAlignment="1">
      <alignment vertical="center"/>
    </xf>
    <xf numFmtId="0" fontId="6" fillId="2" borderId="0" xfId="1" applyFont="1" applyFill="1" applyAlignment="1">
      <alignment horizontal="center" vertical="center"/>
    </xf>
    <xf numFmtId="0" fontId="4" fillId="2" borderId="0" xfId="1" applyFont="1" applyFill="1" applyBorder="1" applyAlignment="1">
      <alignment horizontal="center" vertical="center"/>
    </xf>
    <xf numFmtId="0" fontId="4" fillId="2" borderId="1" xfId="1" applyFont="1" applyFill="1" applyBorder="1" applyAlignment="1">
      <alignment horizontal="center" vertical="center"/>
    </xf>
    <xf numFmtId="0" fontId="4" fillId="2" borderId="0" xfId="1" applyFont="1" applyFill="1" applyAlignment="1">
      <alignment vertical="center"/>
    </xf>
    <xf numFmtId="0" fontId="1" fillId="2" borderId="0" xfId="1" applyFont="1" applyFill="1" applyBorder="1" applyAlignment="1">
      <alignment vertical="center"/>
    </xf>
    <xf numFmtId="0" fontId="4" fillId="2" borderId="11" xfId="1" applyFont="1" applyFill="1" applyBorder="1" applyAlignment="1">
      <alignment horizontal="center" vertical="center"/>
    </xf>
    <xf numFmtId="0" fontId="6" fillId="2" borderId="15" xfId="1" applyFont="1" applyFill="1" applyBorder="1" applyAlignment="1">
      <alignment vertical="center"/>
    </xf>
    <xf numFmtId="0" fontId="6" fillId="2" borderId="0" xfId="1" applyFont="1" applyFill="1" applyBorder="1" applyAlignment="1">
      <alignment horizontal="left" vertical="center"/>
    </xf>
    <xf numFmtId="0" fontId="6" fillId="2" borderId="0" xfId="1" applyFont="1" applyFill="1" applyBorder="1" applyAlignment="1">
      <alignment horizontal="center" vertical="center"/>
    </xf>
    <xf numFmtId="0" fontId="1" fillId="2" borderId="1" xfId="1" applyFill="1" applyBorder="1" applyAlignment="1">
      <alignment vertical="center"/>
    </xf>
    <xf numFmtId="0" fontId="6" fillId="2" borderId="0" xfId="1" applyFont="1" applyFill="1" applyBorder="1" applyAlignment="1">
      <alignment horizontal="left" vertical="center" indent="1"/>
    </xf>
    <xf numFmtId="0" fontId="6" fillId="2" borderId="0" xfId="1" applyFont="1" applyFill="1" applyBorder="1" applyAlignment="1">
      <alignment horizontal="right" vertical="center"/>
    </xf>
    <xf numFmtId="0" fontId="1" fillId="5" borderId="0" xfId="1" applyFill="1" applyAlignment="1">
      <alignment vertical="center"/>
    </xf>
    <xf numFmtId="0" fontId="6" fillId="5" borderId="0" xfId="1" applyFont="1" applyFill="1" applyAlignment="1">
      <alignment vertical="center"/>
    </xf>
    <xf numFmtId="0" fontId="6" fillId="5" borderId="14" xfId="1" applyFont="1" applyFill="1" applyBorder="1" applyAlignment="1">
      <alignment horizontal="left" vertical="center" indent="1"/>
    </xf>
    <xf numFmtId="0" fontId="6" fillId="5" borderId="0" xfId="1" applyFont="1" applyFill="1" applyAlignment="1">
      <alignment horizontal="left" vertical="center" indent="1"/>
    </xf>
    <xf numFmtId="0" fontId="6" fillId="5" borderId="0" xfId="1" applyFont="1" applyFill="1" applyAlignment="1">
      <alignment horizontal="left" vertical="center"/>
    </xf>
    <xf numFmtId="0" fontId="2" fillId="5" borderId="7" xfId="1" applyFont="1" applyFill="1" applyBorder="1" applyAlignment="1">
      <alignment horizontal="center" vertical="center"/>
    </xf>
    <xf numFmtId="0" fontId="1" fillId="5" borderId="0" xfId="1" applyFill="1" applyBorder="1" applyAlignment="1">
      <alignment vertical="center"/>
    </xf>
    <xf numFmtId="0" fontId="6" fillId="5" borderId="14" xfId="1" applyFont="1" applyFill="1" applyBorder="1" applyAlignment="1">
      <alignment horizontal="left" vertical="center"/>
    </xf>
    <xf numFmtId="0" fontId="6" fillId="5" borderId="0" xfId="1" applyFont="1" applyFill="1" applyBorder="1" applyAlignment="1">
      <alignment horizontal="left" vertical="center"/>
    </xf>
    <xf numFmtId="0" fontId="1" fillId="5" borderId="0" xfId="1" applyFill="1" applyAlignment="1">
      <alignment horizontal="center" vertical="center"/>
    </xf>
    <xf numFmtId="0" fontId="1" fillId="2" borderId="16" xfId="1" applyFill="1" applyBorder="1" applyAlignment="1">
      <alignment horizontal="center" vertical="center"/>
    </xf>
    <xf numFmtId="0" fontId="4" fillId="2" borderId="16" xfId="1" applyFont="1" applyFill="1" applyBorder="1" applyAlignment="1">
      <alignment horizontal="center" vertical="center"/>
    </xf>
    <xf numFmtId="0" fontId="4" fillId="2" borderId="1" xfId="1" applyFont="1" applyFill="1" applyBorder="1" applyAlignment="1">
      <alignment vertical="center"/>
    </xf>
    <xf numFmtId="0" fontId="1" fillId="2" borderId="17" xfId="1" applyFill="1" applyBorder="1" applyAlignment="1">
      <alignment horizontal="center" vertical="center"/>
    </xf>
    <xf numFmtId="0" fontId="4" fillId="2" borderId="17" xfId="1" applyFont="1" applyFill="1" applyBorder="1" applyAlignment="1">
      <alignment horizontal="center" vertical="center"/>
    </xf>
    <xf numFmtId="0" fontId="4" fillId="2" borderId="11" xfId="1" applyFont="1" applyFill="1" applyBorder="1" applyAlignment="1">
      <alignment vertical="center"/>
    </xf>
    <xf numFmtId="0" fontId="13" fillId="0" borderId="0" xfId="2"/>
    <xf numFmtId="0" fontId="13" fillId="0" borderId="0" xfId="2" applyAlignment="1">
      <alignment horizontal="left" vertical="top" wrapText="1"/>
    </xf>
    <xf numFmtId="0" fontId="13" fillId="9" borderId="0" xfId="2" applyFill="1" applyBorder="1" applyAlignment="1">
      <alignment horizontal="left" vertical="top" wrapText="1"/>
    </xf>
    <xf numFmtId="0" fontId="13" fillId="0" borderId="0" xfId="2" applyBorder="1" applyAlignment="1">
      <alignment horizontal="left" vertical="top" wrapText="1"/>
    </xf>
    <xf numFmtId="0" fontId="13" fillId="0" borderId="0" xfId="2" applyFill="1" applyBorder="1" applyAlignment="1">
      <alignment horizontal="left" vertical="top" wrapText="1"/>
    </xf>
    <xf numFmtId="0" fontId="15" fillId="0" borderId="0" xfId="2" applyNumberFormat="1" applyFont="1" applyAlignment="1">
      <alignment vertical="top" wrapText="1"/>
    </xf>
    <xf numFmtId="0" fontId="14" fillId="10" borderId="8" xfId="2" applyNumberFormat="1" applyFont="1" applyFill="1" applyBorder="1" applyAlignment="1" applyProtection="1">
      <alignment vertical="top"/>
      <protection locked="0"/>
    </xf>
    <xf numFmtId="0" fontId="14" fillId="8" borderId="8" xfId="2" applyNumberFormat="1" applyFont="1" applyFill="1" applyBorder="1" applyAlignment="1">
      <alignment vertical="top"/>
    </xf>
    <xf numFmtId="0" fontId="16" fillId="0" borderId="0" xfId="2" applyNumberFormat="1" applyFont="1" applyFill="1" applyAlignment="1">
      <alignment vertical="top" wrapText="1"/>
    </xf>
    <xf numFmtId="0" fontId="14" fillId="8" borderId="8" xfId="2" applyNumberFormat="1" applyFont="1" applyFill="1" applyBorder="1" applyAlignment="1">
      <alignment vertical="top" wrapText="1"/>
    </xf>
    <xf numFmtId="0" fontId="14" fillId="10" borderId="8" xfId="2" applyNumberFormat="1" applyFont="1" applyFill="1" applyBorder="1" applyAlignment="1" applyProtection="1">
      <alignment vertical="top" wrapText="1"/>
      <protection locked="0"/>
    </xf>
    <xf numFmtId="0" fontId="14" fillId="0" borderId="8" xfId="2" applyNumberFormat="1" applyFont="1" applyBorder="1" applyAlignment="1" applyProtection="1">
      <alignment vertical="top" wrapText="1"/>
      <protection locked="0"/>
    </xf>
    <xf numFmtId="0" fontId="14" fillId="8" borderId="25" xfId="2" applyNumberFormat="1" applyFont="1" applyFill="1" applyBorder="1" applyAlignment="1">
      <alignment vertical="top" wrapText="1"/>
    </xf>
    <xf numFmtId="0" fontId="14" fillId="0" borderId="8" xfId="2" applyNumberFormat="1" applyFont="1" applyFill="1" applyBorder="1" applyAlignment="1" applyProtection="1">
      <alignment vertical="top" wrapText="1"/>
      <protection locked="0"/>
    </xf>
    <xf numFmtId="0" fontId="14" fillId="8" borderId="8" xfId="2" applyNumberFormat="1" applyFont="1" applyFill="1" applyBorder="1" applyAlignment="1">
      <alignment vertical="top" wrapText="1"/>
    </xf>
    <xf numFmtId="0" fontId="14" fillId="0" borderId="8" xfId="2" applyNumberFormat="1" applyFont="1" applyFill="1" applyBorder="1" applyAlignment="1" applyProtection="1">
      <alignment vertical="top" wrapText="1"/>
      <protection locked="0"/>
    </xf>
    <xf numFmtId="0" fontId="14" fillId="7" borderId="8" xfId="2" applyNumberFormat="1" applyFont="1" applyFill="1" applyBorder="1" applyAlignment="1">
      <alignment vertical="top" wrapText="1"/>
    </xf>
    <xf numFmtId="0" fontId="15" fillId="8" borderId="25" xfId="2" applyNumberFormat="1" applyFont="1" applyFill="1" applyBorder="1" applyAlignment="1">
      <alignment vertical="top" wrapText="1"/>
    </xf>
    <xf numFmtId="0" fontId="15" fillId="8" borderId="26" xfId="2" applyNumberFormat="1" applyFont="1" applyFill="1" applyBorder="1" applyAlignment="1">
      <alignment vertical="top" wrapText="1"/>
    </xf>
    <xf numFmtId="0" fontId="14" fillId="8" borderId="25" xfId="2" applyNumberFormat="1" applyFont="1" applyFill="1" applyBorder="1" applyAlignment="1">
      <alignment vertical="top" wrapText="1"/>
    </xf>
    <xf numFmtId="0" fontId="14" fillId="8" borderId="17" xfId="2" applyNumberFormat="1" applyFont="1" applyFill="1" applyBorder="1" applyAlignment="1">
      <alignment vertical="top" wrapText="1"/>
    </xf>
    <xf numFmtId="0" fontId="14" fillId="8" borderId="26" xfId="2" applyNumberFormat="1" applyFont="1" applyFill="1" applyBorder="1" applyAlignment="1">
      <alignment vertical="top" wrapText="1"/>
    </xf>
    <xf numFmtId="0" fontId="14" fillId="0" borderId="18" xfId="2" applyNumberFormat="1" applyFont="1" applyFill="1" applyBorder="1" applyAlignment="1" applyProtection="1">
      <alignment vertical="top" wrapText="1"/>
      <protection locked="0"/>
    </xf>
    <xf numFmtId="0" fontId="14" fillId="0" borderId="19" xfId="2" applyNumberFormat="1" applyFont="1" applyFill="1" applyBorder="1" applyAlignment="1" applyProtection="1">
      <alignment vertical="top" wrapText="1"/>
      <protection locked="0"/>
    </xf>
    <xf numFmtId="0" fontId="14" fillId="0" borderId="20" xfId="2" applyNumberFormat="1" applyFont="1" applyFill="1" applyBorder="1" applyAlignment="1" applyProtection="1">
      <alignment vertical="top" wrapText="1"/>
      <protection locked="0"/>
    </xf>
    <xf numFmtId="0" fontId="14" fillId="0" borderId="21" xfId="2" applyNumberFormat="1" applyFont="1" applyFill="1" applyBorder="1" applyAlignment="1" applyProtection="1">
      <alignment vertical="top" wrapText="1"/>
      <protection locked="0"/>
    </xf>
    <xf numFmtId="0" fontId="14" fillId="0" borderId="0" xfId="2" applyNumberFormat="1" applyFont="1" applyFill="1" applyBorder="1" applyAlignment="1" applyProtection="1">
      <alignment vertical="top" wrapText="1"/>
      <protection locked="0"/>
    </xf>
    <xf numFmtId="0" fontId="14" fillId="0" borderId="22" xfId="2" applyNumberFormat="1" applyFont="1" applyFill="1" applyBorder="1" applyAlignment="1" applyProtection="1">
      <alignment vertical="top" wrapText="1"/>
      <protection locked="0"/>
    </xf>
    <xf numFmtId="0" fontId="14" fillId="0" borderId="23" xfId="2" applyNumberFormat="1" applyFont="1" applyFill="1" applyBorder="1" applyAlignment="1" applyProtection="1">
      <alignment vertical="top" wrapText="1"/>
      <protection locked="0"/>
    </xf>
    <xf numFmtId="0" fontId="14" fillId="0" borderId="16" xfId="2" applyNumberFormat="1" applyFont="1" applyFill="1" applyBorder="1" applyAlignment="1" applyProtection="1">
      <alignment vertical="top" wrapText="1"/>
      <protection locked="0"/>
    </xf>
    <xf numFmtId="0" fontId="14" fillId="0" borderId="24" xfId="2" applyNumberFormat="1" applyFont="1" applyFill="1" applyBorder="1" applyAlignment="1" applyProtection="1">
      <alignment vertical="top" wrapText="1"/>
      <protection locked="0"/>
    </xf>
    <xf numFmtId="0" fontId="14" fillId="0" borderId="8" xfId="2" applyNumberFormat="1" applyFont="1" applyBorder="1" applyAlignment="1" applyProtection="1">
      <alignment vertical="top" wrapText="1"/>
      <protection locked="0"/>
    </xf>
    <xf numFmtId="0" fontId="15" fillId="0" borderId="8" xfId="2" applyNumberFormat="1" applyFont="1" applyBorder="1" applyAlignment="1">
      <alignment vertical="top" wrapText="1"/>
    </xf>
    <xf numFmtId="0" fontId="14" fillId="10" borderId="8" xfId="2" applyNumberFormat="1" applyFont="1" applyFill="1" applyBorder="1" applyAlignment="1" applyProtection="1">
      <alignment vertical="top" wrapText="1"/>
      <protection locked="0"/>
    </xf>
    <xf numFmtId="0" fontId="15" fillId="8" borderId="8" xfId="2" applyNumberFormat="1" applyFont="1" applyFill="1" applyBorder="1" applyAlignment="1">
      <alignment vertical="top" wrapText="1"/>
    </xf>
    <xf numFmtId="0" fontId="14" fillId="8" borderId="8" xfId="2" applyNumberFormat="1" applyFont="1" applyFill="1" applyBorder="1" applyAlignment="1">
      <alignment vertical="center" wrapText="1"/>
    </xf>
    <xf numFmtId="0" fontId="14" fillId="0" borderId="18" xfId="2" applyNumberFormat="1" applyFont="1" applyBorder="1" applyAlignment="1" applyProtection="1">
      <alignment vertical="top" wrapText="1"/>
      <protection locked="0"/>
    </xf>
    <xf numFmtId="0" fontId="14" fillId="0" borderId="19" xfId="2" applyNumberFormat="1" applyFont="1" applyBorder="1" applyAlignment="1" applyProtection="1">
      <alignment vertical="top" wrapText="1"/>
      <protection locked="0"/>
    </xf>
    <xf numFmtId="0" fontId="14" fillId="0" borderId="20" xfId="2" applyNumberFormat="1" applyFont="1" applyBorder="1" applyAlignment="1" applyProtection="1">
      <alignment vertical="top" wrapText="1"/>
      <protection locked="0"/>
    </xf>
    <xf numFmtId="0" fontId="14" fillId="0" borderId="23" xfId="2" applyNumberFormat="1" applyFont="1" applyBorder="1" applyAlignment="1" applyProtection="1">
      <alignment vertical="top" wrapText="1"/>
      <protection locked="0"/>
    </xf>
    <xf numFmtId="0" fontId="14" fillId="0" borderId="16" xfId="2" applyNumberFormat="1" applyFont="1" applyBorder="1" applyAlignment="1" applyProtection="1">
      <alignment vertical="top" wrapText="1"/>
      <protection locked="0"/>
    </xf>
    <xf numFmtId="0" fontId="14" fillId="0" borderId="24" xfId="2" applyNumberFormat="1" applyFont="1" applyBorder="1" applyAlignment="1" applyProtection="1">
      <alignment vertical="top" wrapText="1"/>
      <protection locked="0"/>
    </xf>
    <xf numFmtId="0" fontId="14" fillId="0" borderId="8" xfId="2" applyNumberFormat="1" applyFont="1" applyBorder="1" applyAlignment="1" applyProtection="1">
      <alignment vertical="top"/>
      <protection locked="0"/>
    </xf>
    <xf numFmtId="0" fontId="14" fillId="8" borderId="27" xfId="2" applyNumberFormat="1" applyFont="1" applyFill="1" applyBorder="1" applyAlignment="1">
      <alignment vertical="center" wrapText="1"/>
    </xf>
    <xf numFmtId="0" fontId="14" fillId="8" borderId="28" xfId="2" applyNumberFormat="1" applyFont="1" applyFill="1" applyBorder="1" applyAlignment="1">
      <alignment vertical="center" wrapText="1"/>
    </xf>
    <xf numFmtId="0" fontId="14" fillId="6" borderId="8" xfId="2" applyNumberFormat="1" applyFont="1" applyFill="1" applyBorder="1" applyAlignment="1">
      <alignment vertical="top"/>
    </xf>
    <xf numFmtId="0" fontId="14" fillId="7" borderId="8" xfId="2" applyNumberFormat="1" applyFont="1" applyFill="1" applyBorder="1" applyAlignment="1">
      <alignment vertical="top"/>
    </xf>
    <xf numFmtId="0" fontId="14" fillId="8" borderId="8" xfId="2" applyNumberFormat="1" applyFont="1" applyFill="1" applyBorder="1" applyAlignment="1">
      <alignment vertical="top"/>
    </xf>
    <xf numFmtId="0" fontId="14" fillId="10" borderId="8" xfId="2" applyNumberFormat="1" applyFont="1" applyFill="1" applyBorder="1" applyAlignment="1" applyProtection="1">
      <alignment vertical="top"/>
      <protection locked="0"/>
    </xf>
    <xf numFmtId="0" fontId="14" fillId="0" borderId="25" xfId="2" applyNumberFormat="1" applyFont="1" applyBorder="1" applyAlignment="1" applyProtection="1">
      <alignment vertical="top" wrapText="1"/>
      <protection locked="0"/>
    </xf>
    <xf numFmtId="0" fontId="14" fillId="0" borderId="17" xfId="2" applyNumberFormat="1" applyFont="1" applyBorder="1" applyAlignment="1" applyProtection="1">
      <alignment vertical="top" wrapText="1"/>
      <protection locked="0"/>
    </xf>
    <xf numFmtId="0" fontId="14" fillId="0" borderId="26" xfId="2" applyNumberFormat="1" applyFont="1" applyBorder="1" applyAlignment="1" applyProtection="1">
      <alignment vertical="top" wrapText="1"/>
      <protection locked="0"/>
    </xf>
    <xf numFmtId="0" fontId="1" fillId="5" borderId="0" xfId="1" applyFill="1" applyBorder="1" applyAlignment="1">
      <alignment horizontal="center" vertical="center"/>
    </xf>
    <xf numFmtId="0" fontId="4" fillId="2" borderId="1" xfId="1" applyFont="1" applyFill="1" applyBorder="1" applyAlignment="1">
      <alignment horizontal="center" vertical="center"/>
    </xf>
    <xf numFmtId="0" fontId="12" fillId="2" borderId="1" xfId="1" applyFont="1" applyFill="1" applyBorder="1" applyAlignment="1">
      <alignment horizontal="center" vertical="center"/>
    </xf>
    <xf numFmtId="0" fontId="2" fillId="2" borderId="1" xfId="1" applyFont="1" applyFill="1" applyBorder="1" applyAlignment="1">
      <alignment horizontal="center" vertical="center"/>
    </xf>
    <xf numFmtId="0" fontId="6" fillId="2" borderId="11" xfId="1" applyFont="1" applyFill="1" applyBorder="1" applyAlignment="1">
      <alignment horizontal="center" vertical="center"/>
    </xf>
    <xf numFmtId="0" fontId="4" fillId="2" borderId="11" xfId="1" applyNumberFormat="1" applyFont="1" applyFill="1" applyBorder="1" applyAlignment="1">
      <alignment horizontal="center" vertical="center"/>
    </xf>
    <xf numFmtId="0" fontId="4" fillId="2" borderId="11" xfId="1" applyFont="1" applyFill="1" applyBorder="1" applyAlignment="1">
      <alignment horizontal="center" vertical="center"/>
    </xf>
    <xf numFmtId="0" fontId="4" fillId="2" borderId="18" xfId="1" applyFont="1" applyFill="1" applyBorder="1" applyAlignment="1">
      <alignment horizontal="center" vertical="center" wrapText="1"/>
    </xf>
    <xf numFmtId="0" fontId="4" fillId="2" borderId="19" xfId="1" applyFont="1" applyFill="1" applyBorder="1" applyAlignment="1">
      <alignment horizontal="center" vertical="center" wrapText="1"/>
    </xf>
    <xf numFmtId="0" fontId="4" fillId="2" borderId="20" xfId="1" applyFont="1" applyFill="1" applyBorder="1" applyAlignment="1">
      <alignment horizontal="center" vertical="center" wrapText="1"/>
    </xf>
    <xf numFmtId="0" fontId="4" fillId="2" borderId="21" xfId="1" applyFont="1" applyFill="1" applyBorder="1" applyAlignment="1">
      <alignment horizontal="center" vertical="center" wrapText="1"/>
    </xf>
    <xf numFmtId="0" fontId="4" fillId="2" borderId="0" xfId="1" applyFont="1" applyFill="1" applyBorder="1" applyAlignment="1">
      <alignment horizontal="center" vertical="center" wrapText="1"/>
    </xf>
    <xf numFmtId="0" fontId="4" fillId="2" borderId="22" xfId="1" applyFont="1" applyFill="1" applyBorder="1" applyAlignment="1">
      <alignment horizontal="center" vertical="center" wrapText="1"/>
    </xf>
    <xf numFmtId="0" fontId="4" fillId="2" borderId="23" xfId="1" applyFont="1" applyFill="1" applyBorder="1" applyAlignment="1">
      <alignment horizontal="center" vertical="center" wrapText="1"/>
    </xf>
    <xf numFmtId="0" fontId="4" fillId="2" borderId="16" xfId="1" applyFont="1" applyFill="1" applyBorder="1" applyAlignment="1">
      <alignment horizontal="center" vertical="center" wrapText="1"/>
    </xf>
    <xf numFmtId="0" fontId="4" fillId="2" borderId="24" xfId="1" applyFont="1" applyFill="1" applyBorder="1" applyAlignment="1">
      <alignment horizontal="center" vertical="center" wrapText="1"/>
    </xf>
    <xf numFmtId="0" fontId="6" fillId="2" borderId="0" xfId="1" applyFont="1" applyFill="1" applyBorder="1" applyAlignment="1">
      <alignment horizontal="center" vertical="center"/>
    </xf>
    <xf numFmtId="0" fontId="4" fillId="2" borderId="1" xfId="1" applyFont="1" applyFill="1" applyBorder="1" applyAlignment="1">
      <alignment horizontal="left" vertical="center"/>
    </xf>
    <xf numFmtId="0" fontId="4" fillId="2" borderId="17" xfId="1" applyFont="1" applyFill="1" applyBorder="1" applyAlignment="1">
      <alignment horizontal="left" vertical="center"/>
    </xf>
    <xf numFmtId="0" fontId="4" fillId="2" borderId="0" xfId="1" applyFont="1" applyFill="1" applyBorder="1" applyAlignment="1">
      <alignment horizontal="left" vertical="center"/>
    </xf>
    <xf numFmtId="0" fontId="4" fillId="2" borderId="16" xfId="1" applyFont="1" applyFill="1" applyBorder="1" applyAlignment="1">
      <alignment horizontal="left" vertical="center"/>
    </xf>
    <xf numFmtId="0" fontId="4" fillId="5" borderId="1" xfId="1" applyFont="1" applyFill="1" applyBorder="1" applyAlignment="1">
      <alignment horizontal="center" vertical="center"/>
    </xf>
    <xf numFmtId="0" fontId="6" fillId="5" borderId="15" xfId="1" applyFont="1" applyFill="1" applyBorder="1" applyAlignment="1">
      <alignment horizontal="center" vertical="center"/>
    </xf>
    <xf numFmtId="0" fontId="6" fillId="5" borderId="0" xfId="1" applyFont="1" applyFill="1" applyBorder="1" applyAlignment="1">
      <alignment horizontal="center" vertical="center"/>
    </xf>
    <xf numFmtId="0" fontId="6" fillId="5" borderId="0" xfId="1" applyFont="1" applyFill="1" applyBorder="1" applyAlignment="1">
      <alignment horizontal="left" vertical="center"/>
    </xf>
    <xf numFmtId="0" fontId="11" fillId="2" borderId="1" xfId="1" applyFont="1" applyFill="1" applyBorder="1" applyAlignment="1">
      <alignment horizontal="center" vertical="center"/>
    </xf>
    <xf numFmtId="0" fontId="6" fillId="5" borderId="14" xfId="1" applyFont="1" applyFill="1" applyBorder="1" applyAlignment="1">
      <alignment horizontal="left" vertical="center"/>
    </xf>
    <xf numFmtId="0" fontId="2" fillId="2" borderId="15" xfId="1" applyFont="1" applyFill="1" applyBorder="1" applyAlignment="1">
      <alignment horizontal="center" vertical="center"/>
    </xf>
    <xf numFmtId="0" fontId="6" fillId="2" borderId="15" xfId="1" applyFont="1" applyFill="1" applyBorder="1" applyAlignment="1">
      <alignment horizontal="left" vertical="center"/>
    </xf>
    <xf numFmtId="0" fontId="6" fillId="2" borderId="13" xfId="1" applyFont="1" applyFill="1" applyBorder="1" applyAlignment="1">
      <alignment horizontal="left" vertical="center"/>
    </xf>
    <xf numFmtId="0" fontId="2" fillId="2" borderId="2" xfId="1" applyFont="1" applyFill="1" applyBorder="1" applyAlignment="1">
      <alignment horizontal="center" vertical="center"/>
    </xf>
    <xf numFmtId="0" fontId="9" fillId="3" borderId="9" xfId="1" applyFont="1" applyFill="1" applyBorder="1" applyAlignment="1">
      <alignment horizontal="center" vertical="center"/>
    </xf>
    <xf numFmtId="0" fontId="1" fillId="2" borderId="6" xfId="1" applyFill="1" applyBorder="1" applyAlignment="1">
      <alignment horizontal="center" vertical="center"/>
    </xf>
    <xf numFmtId="0" fontId="4" fillId="2" borderId="7" xfId="1" applyFont="1" applyFill="1" applyBorder="1" applyAlignment="1">
      <alignment horizontal="left" vertical="center"/>
    </xf>
    <xf numFmtId="0" fontId="4" fillId="2" borderId="7" xfId="1" applyFont="1" applyFill="1" applyBorder="1" applyAlignment="1">
      <alignment horizontal="center" vertical="center"/>
    </xf>
    <xf numFmtId="0" fontId="4" fillId="2" borderId="10" xfId="1" applyFont="1" applyFill="1" applyBorder="1" applyAlignment="1">
      <alignment horizontal="center" vertical="center" wrapText="1"/>
    </xf>
    <xf numFmtId="0" fontId="4" fillId="2" borderId="11" xfId="1" applyFont="1" applyFill="1" applyBorder="1" applyAlignment="1">
      <alignment horizontal="center" vertical="center" wrapText="1"/>
    </xf>
    <xf numFmtId="0" fontId="4" fillId="2" borderId="12" xfId="1" applyFont="1" applyFill="1" applyBorder="1" applyAlignment="1">
      <alignment horizontal="center" vertical="center" wrapText="1"/>
    </xf>
    <xf numFmtId="0" fontId="6" fillId="2" borderId="13" xfId="1" applyFont="1" applyFill="1" applyBorder="1" applyAlignment="1">
      <alignment horizontal="center" vertical="center"/>
    </xf>
    <xf numFmtId="0" fontId="4" fillId="2" borderId="10" xfId="1" applyFont="1" applyFill="1" applyBorder="1" applyAlignment="1">
      <alignment horizontal="center" vertical="center"/>
    </xf>
    <xf numFmtId="0" fontId="4" fillId="2" borderId="12" xfId="1" applyFont="1" applyFill="1" applyBorder="1" applyAlignment="1">
      <alignment horizontal="center" vertical="center"/>
    </xf>
    <xf numFmtId="14" fontId="4" fillId="2" borderId="7" xfId="1" applyNumberFormat="1" applyFont="1" applyFill="1" applyBorder="1" applyAlignment="1">
      <alignment horizontal="center" vertical="center"/>
    </xf>
    <xf numFmtId="0" fontId="6" fillId="2" borderId="5" xfId="1" applyFont="1" applyFill="1" applyBorder="1" applyAlignment="1">
      <alignment horizontal="center" vertical="center"/>
    </xf>
    <xf numFmtId="0" fontId="6" fillId="2" borderId="6" xfId="1" applyFont="1" applyFill="1" applyBorder="1" applyAlignment="1">
      <alignment horizontal="center" vertical="center"/>
    </xf>
    <xf numFmtId="0" fontId="3" fillId="2" borderId="0" xfId="1" applyFont="1" applyFill="1" applyBorder="1" applyAlignment="1">
      <alignment horizontal="center" vertical="center"/>
    </xf>
    <xf numFmtId="0" fontId="3" fillId="2" borderId="2" xfId="1" applyFont="1" applyFill="1" applyBorder="1" applyAlignment="1">
      <alignment horizontal="center" vertical="center"/>
    </xf>
    <xf numFmtId="164" fontId="4" fillId="2" borderId="1" xfId="1" applyNumberFormat="1" applyFont="1" applyFill="1" applyBorder="1" applyAlignment="1">
      <alignment horizontal="center"/>
    </xf>
    <xf numFmtId="0" fontId="2" fillId="2" borderId="0" xfId="1" applyFont="1" applyFill="1" applyBorder="1" applyAlignment="1">
      <alignment horizontal="center" vertical="center"/>
    </xf>
    <xf numFmtId="0" fontId="5" fillId="3" borderId="3" xfId="1" applyFont="1" applyFill="1" applyBorder="1" applyAlignment="1">
      <alignment horizontal="center" vertical="center"/>
    </xf>
    <xf numFmtId="0" fontId="6" fillId="2" borderId="4" xfId="1" applyFont="1" applyFill="1" applyBorder="1" applyAlignment="1">
      <alignment horizontal="center" vertical="center"/>
    </xf>
    <xf numFmtId="0" fontId="4" fillId="2" borderId="5" xfId="1" applyFont="1" applyFill="1" applyBorder="1" applyAlignment="1">
      <alignment horizontal="left" vertical="center"/>
    </xf>
    <xf numFmtId="0" fontId="6" fillId="2" borderId="4" xfId="1" applyFont="1" applyFill="1" applyBorder="1" applyAlignment="1">
      <alignment horizontal="left" vertical="center" indent="1"/>
    </xf>
  </cellXfs>
  <cellStyles count="3">
    <cellStyle name="Excel Built-in Normal" xfId="1"/>
    <cellStyle name="Normal" xfId="0" builtinId="0"/>
    <cellStyle name="Normal 2" xfId="2"/>
  </cellStyles>
  <dxfs count="2"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19050</xdr:colOff>
      <xdr:row>2</xdr:row>
      <xdr:rowOff>28575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571750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3"/>
  <sheetViews>
    <sheetView view="pageBreakPreview" zoomScaleNormal="145" zoomScaleSheetLayoutView="100" workbookViewId="0">
      <selection sqref="A1:F1"/>
    </sheetView>
  </sheetViews>
  <sheetFormatPr defaultColWidth="9.140625" defaultRowHeight="30" customHeight="1" x14ac:dyDescent="0.25"/>
  <cols>
    <col min="1" max="7" width="9.140625" style="51"/>
    <col min="8" max="8" width="23.5703125" style="51" customWidth="1"/>
    <col min="9" max="9" width="9.140625" style="51" customWidth="1"/>
    <col min="10" max="16384" width="9.140625" style="51"/>
  </cols>
  <sheetData>
    <row r="1" spans="1:7" ht="15" customHeight="1" x14ac:dyDescent="0.25">
      <c r="A1" s="91" t="s">
        <v>876</v>
      </c>
      <c r="B1" s="91"/>
      <c r="C1" s="91"/>
      <c r="D1" s="91"/>
      <c r="E1" s="91"/>
      <c r="F1" s="91"/>
    </row>
    <row r="2" spans="1:7" ht="15" customHeight="1" x14ac:dyDescent="0.25">
      <c r="A2" s="92" t="s">
        <v>152</v>
      </c>
      <c r="B2" s="92"/>
      <c r="C2" s="92"/>
      <c r="D2" s="92"/>
      <c r="E2" s="92"/>
      <c r="F2" s="92"/>
    </row>
    <row r="3" spans="1:7" ht="15" customHeight="1" x14ac:dyDescent="0.25">
      <c r="A3" s="93" t="s">
        <v>153</v>
      </c>
      <c r="B3" s="93"/>
      <c r="C3" s="52" t="s">
        <v>155</v>
      </c>
      <c r="D3" s="52" t="s">
        <v>156</v>
      </c>
      <c r="E3" s="52" t="s">
        <v>379</v>
      </c>
      <c r="F3" s="53" t="s">
        <v>154</v>
      </c>
      <c r="G3" s="54"/>
    </row>
    <row r="4" spans="1:7" ht="15" customHeight="1" x14ac:dyDescent="0.25">
      <c r="A4" s="93" t="s">
        <v>158</v>
      </c>
      <c r="B4" s="93"/>
      <c r="C4" s="93"/>
      <c r="D4" s="94" t="s">
        <v>159</v>
      </c>
      <c r="E4" s="94"/>
      <c r="F4" s="53" t="s">
        <v>160</v>
      </c>
    </row>
    <row r="5" spans="1:7" ht="15" customHeight="1" x14ac:dyDescent="0.25">
      <c r="A5" s="93" t="s">
        <v>161</v>
      </c>
      <c r="B5" s="93"/>
      <c r="C5" s="93"/>
      <c r="D5" s="93"/>
      <c r="E5" s="93"/>
      <c r="F5" s="93"/>
    </row>
    <row r="6" spans="1:7" ht="30" customHeight="1" x14ac:dyDescent="0.25">
      <c r="A6" s="53" t="s">
        <v>162</v>
      </c>
      <c r="B6" s="88" t="s">
        <v>163</v>
      </c>
      <c r="C6" s="88"/>
      <c r="D6" s="88"/>
      <c r="E6" s="88"/>
      <c r="F6" s="88"/>
    </row>
    <row r="7" spans="1:7" ht="30" customHeight="1" x14ac:dyDescent="0.25">
      <c r="A7" s="53" t="s">
        <v>164</v>
      </c>
      <c r="B7" s="88" t="s">
        <v>165</v>
      </c>
      <c r="C7" s="88"/>
      <c r="D7" s="88"/>
      <c r="E7" s="88"/>
      <c r="F7" s="88"/>
    </row>
    <row r="8" spans="1:7" ht="30" customHeight="1" x14ac:dyDescent="0.25">
      <c r="A8" s="53" t="s">
        <v>166</v>
      </c>
      <c r="B8" s="88" t="s">
        <v>167</v>
      </c>
      <c r="C8" s="88"/>
      <c r="D8" s="88"/>
      <c r="E8" s="88"/>
      <c r="F8" s="88"/>
    </row>
    <row r="9" spans="1:7" ht="30" customHeight="1" x14ac:dyDescent="0.25">
      <c r="A9" s="89" t="s">
        <v>168</v>
      </c>
      <c r="B9" s="82" t="s">
        <v>171</v>
      </c>
      <c r="C9" s="83"/>
      <c r="D9" s="83"/>
      <c r="E9" s="83"/>
      <c r="F9" s="84"/>
    </row>
    <row r="10" spans="1:7" ht="30" customHeight="1" x14ac:dyDescent="0.25">
      <c r="A10" s="90"/>
      <c r="B10" s="85"/>
      <c r="C10" s="86"/>
      <c r="D10" s="86"/>
      <c r="E10" s="86"/>
      <c r="F10" s="87"/>
    </row>
    <row r="11" spans="1:7" ht="15" customHeight="1" x14ac:dyDescent="0.25">
      <c r="A11" s="55" t="s">
        <v>169</v>
      </c>
      <c r="B11" s="56" t="s">
        <v>489</v>
      </c>
      <c r="C11" s="56" t="s">
        <v>501</v>
      </c>
      <c r="D11" s="56" t="s">
        <v>533</v>
      </c>
      <c r="E11" s="63" t="s">
        <v>172</v>
      </c>
      <c r="F11" s="64"/>
    </row>
    <row r="12" spans="1:7" ht="30" customHeight="1" x14ac:dyDescent="0.25">
      <c r="A12" s="60" t="s">
        <v>170</v>
      </c>
      <c r="B12" s="60"/>
      <c r="C12" s="95" t="s">
        <v>173</v>
      </c>
      <c r="D12" s="96"/>
      <c r="E12" s="96"/>
      <c r="F12" s="97"/>
    </row>
    <row r="13" spans="1:7" ht="15" customHeight="1" x14ac:dyDescent="0.25">
      <c r="A13" s="62" t="s">
        <v>174</v>
      </c>
      <c r="B13" s="62"/>
      <c r="C13" s="62"/>
      <c r="D13" s="62"/>
      <c r="E13" s="62"/>
      <c r="F13" s="62"/>
    </row>
    <row r="14" spans="1:7" ht="30" customHeight="1" x14ac:dyDescent="0.25">
      <c r="A14" s="55" t="s">
        <v>175</v>
      </c>
      <c r="B14" s="77" t="s">
        <v>180</v>
      </c>
      <c r="C14" s="77"/>
      <c r="D14" s="77"/>
      <c r="E14" s="77"/>
      <c r="F14" s="77"/>
    </row>
    <row r="15" spans="1:7" ht="30" customHeight="1" x14ac:dyDescent="0.25">
      <c r="A15" s="55" t="s">
        <v>176</v>
      </c>
      <c r="B15" s="77" t="s">
        <v>181</v>
      </c>
      <c r="C15" s="77"/>
      <c r="D15" s="77"/>
      <c r="E15" s="77"/>
      <c r="F15" s="77"/>
    </row>
    <row r="16" spans="1:7" ht="30" customHeight="1" x14ac:dyDescent="0.25">
      <c r="A16" s="55" t="s">
        <v>177</v>
      </c>
      <c r="B16" s="77" t="s">
        <v>182</v>
      </c>
      <c r="C16" s="77"/>
      <c r="D16" s="77"/>
      <c r="E16" s="77"/>
      <c r="F16" s="77"/>
    </row>
    <row r="17" spans="1:6" ht="15" customHeight="1" x14ac:dyDescent="0.25">
      <c r="A17" s="55" t="s">
        <v>178</v>
      </c>
      <c r="B17" s="56" t="s">
        <v>628</v>
      </c>
      <c r="C17" s="56" t="s">
        <v>640</v>
      </c>
      <c r="D17" s="56" t="s">
        <v>720</v>
      </c>
      <c r="E17" s="63" t="s">
        <v>183</v>
      </c>
      <c r="F17" s="64"/>
    </row>
    <row r="18" spans="1:6" ht="30" customHeight="1" x14ac:dyDescent="0.25">
      <c r="A18" s="60" t="s">
        <v>179</v>
      </c>
      <c r="B18" s="60"/>
      <c r="C18" s="77" t="s">
        <v>184</v>
      </c>
      <c r="D18" s="77"/>
      <c r="E18" s="77"/>
      <c r="F18" s="77"/>
    </row>
    <row r="19" spans="1:6" ht="15" customHeight="1" x14ac:dyDescent="0.25">
      <c r="A19" s="62" t="s">
        <v>863</v>
      </c>
      <c r="B19" s="62"/>
      <c r="C19" s="62"/>
      <c r="D19" s="62"/>
      <c r="E19" s="62"/>
      <c r="F19" s="62"/>
    </row>
    <row r="20" spans="1:6" ht="15" customHeight="1" x14ac:dyDescent="0.25">
      <c r="A20" s="60" t="s">
        <v>185</v>
      </c>
      <c r="B20" s="60"/>
      <c r="C20" s="79" t="s">
        <v>752</v>
      </c>
      <c r="D20" s="79"/>
      <c r="E20" s="65" t="s">
        <v>186</v>
      </c>
      <c r="F20" s="67"/>
    </row>
    <row r="21" spans="1:6" ht="30" customHeight="1" x14ac:dyDescent="0.25">
      <c r="A21" s="65" t="s">
        <v>187</v>
      </c>
      <c r="B21" s="67"/>
      <c r="C21" s="77" t="s">
        <v>189</v>
      </c>
      <c r="D21" s="77"/>
      <c r="E21" s="77"/>
      <c r="F21" s="77"/>
    </row>
    <row r="22" spans="1:6" ht="30" customHeight="1" x14ac:dyDescent="0.25">
      <c r="A22" s="65" t="s">
        <v>188</v>
      </c>
      <c r="B22" s="67"/>
      <c r="C22" s="77" t="s">
        <v>195</v>
      </c>
      <c r="D22" s="77"/>
      <c r="E22" s="77"/>
      <c r="F22" s="77"/>
    </row>
    <row r="23" spans="1:6" ht="30" customHeight="1" x14ac:dyDescent="0.25">
      <c r="A23" s="60" t="s">
        <v>190</v>
      </c>
      <c r="B23" s="60"/>
      <c r="C23" s="77" t="s">
        <v>196</v>
      </c>
      <c r="D23" s="77"/>
      <c r="E23" s="77"/>
      <c r="F23" s="77"/>
    </row>
    <row r="24" spans="1:6" ht="30" customHeight="1" x14ac:dyDescent="0.25">
      <c r="A24" s="81" t="s">
        <v>191</v>
      </c>
      <c r="B24" s="81"/>
      <c r="C24" s="82" t="s">
        <v>197</v>
      </c>
      <c r="D24" s="83"/>
      <c r="E24" s="83"/>
      <c r="F24" s="84"/>
    </row>
    <row r="25" spans="1:6" ht="30" customHeight="1" x14ac:dyDescent="0.25">
      <c r="A25" s="81"/>
      <c r="B25" s="81"/>
      <c r="C25" s="85"/>
      <c r="D25" s="86"/>
      <c r="E25" s="86"/>
      <c r="F25" s="87"/>
    </row>
    <row r="26" spans="1:6" ht="30" customHeight="1" x14ac:dyDescent="0.25">
      <c r="A26" s="81" t="s">
        <v>192</v>
      </c>
      <c r="B26" s="81"/>
      <c r="C26" s="82" t="s">
        <v>198</v>
      </c>
      <c r="D26" s="83"/>
      <c r="E26" s="83"/>
      <c r="F26" s="84"/>
    </row>
    <row r="27" spans="1:6" ht="30" customHeight="1" x14ac:dyDescent="0.25">
      <c r="A27" s="81"/>
      <c r="B27" s="81"/>
      <c r="C27" s="85"/>
      <c r="D27" s="86"/>
      <c r="E27" s="86"/>
      <c r="F27" s="87"/>
    </row>
    <row r="28" spans="1:6" ht="15" customHeight="1" x14ac:dyDescent="0.25">
      <c r="A28" s="62" t="s">
        <v>193</v>
      </c>
      <c r="B28" s="62"/>
      <c r="C28" s="62"/>
      <c r="D28" s="62"/>
      <c r="E28" s="62"/>
      <c r="F28" s="62"/>
    </row>
    <row r="29" spans="1:6" ht="30" customHeight="1" x14ac:dyDescent="0.25">
      <c r="A29" s="60" t="s">
        <v>194</v>
      </c>
      <c r="B29" s="60"/>
      <c r="C29" s="77" t="s">
        <v>199</v>
      </c>
      <c r="D29" s="77"/>
      <c r="E29" s="77"/>
      <c r="F29" s="77"/>
    </row>
    <row r="30" spans="1:6" ht="30" customHeight="1" x14ac:dyDescent="0.25">
      <c r="A30" s="60" t="s">
        <v>201</v>
      </c>
      <c r="B30" s="80"/>
      <c r="C30" s="77" t="s">
        <v>200</v>
      </c>
      <c r="D30" s="77"/>
      <c r="E30" s="77"/>
      <c r="F30" s="77"/>
    </row>
    <row r="31" spans="1:6" ht="30" customHeight="1" x14ac:dyDescent="0.25">
      <c r="A31" s="60" t="s">
        <v>202</v>
      </c>
      <c r="B31" s="60"/>
      <c r="C31" s="77" t="s">
        <v>209</v>
      </c>
      <c r="D31" s="77"/>
      <c r="E31" s="55" t="s">
        <v>210</v>
      </c>
      <c r="F31" s="57" t="s">
        <v>211</v>
      </c>
    </row>
    <row r="32" spans="1:6" ht="30" customHeight="1" x14ac:dyDescent="0.25">
      <c r="A32" s="60" t="s">
        <v>203</v>
      </c>
      <c r="B32" s="60"/>
      <c r="C32" s="77" t="s">
        <v>212</v>
      </c>
      <c r="D32" s="77"/>
      <c r="E32" s="77"/>
      <c r="F32" s="77"/>
    </row>
    <row r="33" spans="1:6" ht="30" customHeight="1" x14ac:dyDescent="0.25">
      <c r="A33" s="60" t="s">
        <v>204</v>
      </c>
      <c r="B33" s="80"/>
      <c r="C33" s="77" t="s">
        <v>213</v>
      </c>
      <c r="D33" s="77"/>
      <c r="E33" s="77"/>
      <c r="F33" s="77"/>
    </row>
    <row r="34" spans="1:6" ht="30" customHeight="1" x14ac:dyDescent="0.25">
      <c r="A34" s="60" t="s">
        <v>205</v>
      </c>
      <c r="B34" s="60"/>
      <c r="C34" s="77" t="s">
        <v>214</v>
      </c>
      <c r="D34" s="77"/>
      <c r="E34" s="55" t="s">
        <v>216</v>
      </c>
      <c r="F34" s="57" t="s">
        <v>215</v>
      </c>
    </row>
    <row r="35" spans="1:6" ht="30" customHeight="1" x14ac:dyDescent="0.25">
      <c r="A35" s="60" t="s">
        <v>879</v>
      </c>
      <c r="B35" s="60"/>
      <c r="C35" s="77" t="s">
        <v>217</v>
      </c>
      <c r="D35" s="77"/>
      <c r="E35" s="77"/>
      <c r="F35" s="77"/>
    </row>
    <row r="36" spans="1:6" ht="30" customHeight="1" x14ac:dyDescent="0.25">
      <c r="A36" s="60" t="s">
        <v>206</v>
      </c>
      <c r="B36" s="80"/>
      <c r="C36" s="77" t="s">
        <v>218</v>
      </c>
      <c r="D36" s="77"/>
      <c r="E36" s="77"/>
      <c r="F36" s="77"/>
    </row>
    <row r="37" spans="1:6" ht="30" customHeight="1" x14ac:dyDescent="0.25">
      <c r="A37" s="60" t="s">
        <v>207</v>
      </c>
      <c r="B37" s="60"/>
      <c r="C37" s="77" t="s">
        <v>219</v>
      </c>
      <c r="D37" s="77"/>
      <c r="E37" s="55" t="s">
        <v>220</v>
      </c>
      <c r="F37" s="57" t="s">
        <v>221</v>
      </c>
    </row>
    <row r="38" spans="1:6" ht="30" customHeight="1" x14ac:dyDescent="0.25">
      <c r="A38" s="60" t="s">
        <v>208</v>
      </c>
      <c r="B38" s="60"/>
      <c r="C38" s="77" t="s">
        <v>222</v>
      </c>
      <c r="D38" s="77"/>
      <c r="E38" s="77"/>
      <c r="F38" s="77"/>
    </row>
    <row r="39" spans="1:6" ht="30" customHeight="1" x14ac:dyDescent="0.25">
      <c r="A39" s="60" t="s">
        <v>877</v>
      </c>
      <c r="B39" s="80"/>
      <c r="C39" s="77" t="s">
        <v>223</v>
      </c>
      <c r="D39" s="77"/>
      <c r="E39" s="77"/>
      <c r="F39" s="77"/>
    </row>
    <row r="40" spans="1:6" ht="30" customHeight="1" x14ac:dyDescent="0.25">
      <c r="A40" s="60" t="s">
        <v>878</v>
      </c>
      <c r="B40" s="60"/>
      <c r="C40" s="77" t="s">
        <v>224</v>
      </c>
      <c r="D40" s="77"/>
      <c r="E40" s="55" t="s">
        <v>225</v>
      </c>
      <c r="F40" s="57" t="s">
        <v>226</v>
      </c>
    </row>
    <row r="41" spans="1:6" ht="15" customHeight="1" x14ac:dyDescent="0.25">
      <c r="A41" s="62" t="s">
        <v>875</v>
      </c>
      <c r="B41" s="62"/>
      <c r="C41" s="62"/>
      <c r="D41" s="62"/>
      <c r="E41" s="62"/>
      <c r="F41" s="62"/>
    </row>
    <row r="42" spans="1:6" ht="15" customHeight="1" x14ac:dyDescent="0.25">
      <c r="A42" s="60" t="s">
        <v>227</v>
      </c>
      <c r="B42" s="60"/>
      <c r="C42" s="60"/>
      <c r="D42" s="60"/>
      <c r="E42" s="60"/>
      <c r="F42" s="60"/>
    </row>
    <row r="43" spans="1:6" ht="30" customHeight="1" x14ac:dyDescent="0.25">
      <c r="A43" s="60" t="s">
        <v>228</v>
      </c>
      <c r="B43" s="60"/>
      <c r="C43" s="77" t="s">
        <v>234</v>
      </c>
      <c r="D43" s="77"/>
      <c r="E43" s="77"/>
      <c r="F43" s="77"/>
    </row>
    <row r="44" spans="1:6" ht="30" customHeight="1" x14ac:dyDescent="0.25">
      <c r="A44" s="55" t="s">
        <v>229</v>
      </c>
      <c r="B44" s="77" t="s">
        <v>235</v>
      </c>
      <c r="C44" s="77"/>
      <c r="D44" s="77"/>
      <c r="E44" s="77"/>
      <c r="F44" s="77"/>
    </row>
    <row r="45" spans="1:6" ht="15" customHeight="1" x14ac:dyDescent="0.25">
      <c r="A45" s="60" t="s">
        <v>230</v>
      </c>
      <c r="B45" s="60"/>
      <c r="C45" s="60"/>
      <c r="D45" s="60"/>
      <c r="E45" s="60"/>
      <c r="F45" s="60"/>
    </row>
    <row r="46" spans="1:6" ht="30" customHeight="1" x14ac:dyDescent="0.25">
      <c r="A46" s="60" t="s">
        <v>231</v>
      </c>
      <c r="B46" s="60"/>
      <c r="C46" s="77" t="s">
        <v>236</v>
      </c>
      <c r="D46" s="77"/>
      <c r="E46" s="77"/>
      <c r="F46" s="77"/>
    </row>
    <row r="47" spans="1:6" ht="30" customHeight="1" x14ac:dyDescent="0.25">
      <c r="A47" s="55" t="s">
        <v>232</v>
      </c>
      <c r="B47" s="77" t="s">
        <v>237</v>
      </c>
      <c r="C47" s="77"/>
      <c r="D47" s="77"/>
      <c r="E47" s="77"/>
      <c r="F47" s="77"/>
    </row>
    <row r="48" spans="1:6" ht="15" customHeight="1" x14ac:dyDescent="0.25">
      <c r="A48" s="62" t="s">
        <v>233</v>
      </c>
      <c r="B48" s="62"/>
      <c r="C48" s="62"/>
      <c r="D48" s="62"/>
      <c r="E48" s="62"/>
      <c r="F48" s="62"/>
    </row>
    <row r="49" spans="1:6" ht="15" customHeight="1" x14ac:dyDescent="0.25">
      <c r="A49" s="60" t="s">
        <v>238</v>
      </c>
      <c r="B49" s="60"/>
      <c r="C49" s="79" t="s">
        <v>758</v>
      </c>
      <c r="D49" s="79"/>
      <c r="E49" s="65" t="s">
        <v>239</v>
      </c>
      <c r="F49" s="67"/>
    </row>
    <row r="50" spans="1:6" ht="15" customHeight="1" x14ac:dyDescent="0.25">
      <c r="A50" s="60" t="s">
        <v>243</v>
      </c>
      <c r="B50" s="60"/>
      <c r="C50" s="79" t="s">
        <v>764</v>
      </c>
      <c r="D50" s="79"/>
      <c r="E50" s="65" t="s">
        <v>240</v>
      </c>
      <c r="F50" s="67"/>
    </row>
    <row r="51" spans="1:6" ht="15" customHeight="1" x14ac:dyDescent="0.25">
      <c r="A51" s="60" t="s">
        <v>244</v>
      </c>
      <c r="B51" s="60"/>
      <c r="C51" s="60"/>
      <c r="D51" s="79" t="s">
        <v>768</v>
      </c>
      <c r="E51" s="79"/>
      <c r="F51" s="58" t="s">
        <v>241</v>
      </c>
    </row>
    <row r="52" spans="1:6" ht="15" customHeight="1" x14ac:dyDescent="0.25">
      <c r="A52" s="65" t="s">
        <v>245</v>
      </c>
      <c r="B52" s="66"/>
      <c r="C52" s="67"/>
      <c r="D52" s="79" t="s">
        <v>771</v>
      </c>
      <c r="E52" s="79"/>
      <c r="F52" s="58" t="s">
        <v>242</v>
      </c>
    </row>
    <row r="53" spans="1:6" ht="15" customHeight="1" x14ac:dyDescent="0.25">
      <c r="A53" s="62" t="s">
        <v>246</v>
      </c>
      <c r="B53" s="62"/>
      <c r="C53" s="62"/>
      <c r="D53" s="62"/>
      <c r="E53" s="62"/>
      <c r="F53" s="62"/>
    </row>
    <row r="54" spans="1:6" ht="15" customHeight="1" x14ac:dyDescent="0.25">
      <c r="A54" s="55" t="s">
        <v>247</v>
      </c>
      <c r="B54" s="79" t="s">
        <v>773</v>
      </c>
      <c r="C54" s="79"/>
      <c r="D54" s="65" t="s">
        <v>248</v>
      </c>
      <c r="E54" s="66"/>
      <c r="F54" s="67"/>
    </row>
    <row r="55" spans="1:6" ht="30" customHeight="1" x14ac:dyDescent="0.25">
      <c r="A55" s="60" t="s">
        <v>249</v>
      </c>
      <c r="B55" s="60"/>
      <c r="C55" s="61" t="s">
        <v>330</v>
      </c>
      <c r="D55" s="61"/>
      <c r="E55" s="61"/>
      <c r="F55" s="61"/>
    </row>
    <row r="56" spans="1:6" ht="30" customHeight="1" x14ac:dyDescent="0.25">
      <c r="A56" s="60" t="s">
        <v>250</v>
      </c>
      <c r="B56" s="60"/>
      <c r="C56" s="61" t="s">
        <v>331</v>
      </c>
      <c r="D56" s="61"/>
      <c r="E56" s="61"/>
      <c r="F56" s="61"/>
    </row>
    <row r="57" spans="1:6" ht="30" customHeight="1" x14ac:dyDescent="0.25">
      <c r="A57" s="60" t="s">
        <v>251</v>
      </c>
      <c r="B57" s="60"/>
      <c r="C57" s="61" t="s">
        <v>332</v>
      </c>
      <c r="D57" s="61"/>
      <c r="E57" s="55" t="s">
        <v>256</v>
      </c>
      <c r="F57" s="59" t="s">
        <v>333</v>
      </c>
    </row>
    <row r="58" spans="1:6" ht="15" customHeight="1" x14ac:dyDescent="0.25">
      <c r="A58" s="60" t="s">
        <v>252</v>
      </c>
      <c r="B58" s="60"/>
      <c r="C58" s="57" t="s">
        <v>334</v>
      </c>
      <c r="D58" s="55" t="s">
        <v>257</v>
      </c>
      <c r="E58" s="57" t="s">
        <v>335</v>
      </c>
      <c r="F58" s="55" t="s">
        <v>258</v>
      </c>
    </row>
    <row r="59" spans="1:6" ht="15" customHeight="1" x14ac:dyDescent="0.25">
      <c r="A59" s="60" t="s">
        <v>253</v>
      </c>
      <c r="B59" s="60"/>
      <c r="C59" s="57" t="s">
        <v>336</v>
      </c>
      <c r="D59" s="55" t="s">
        <v>261</v>
      </c>
      <c r="E59" s="65" t="s">
        <v>259</v>
      </c>
      <c r="F59" s="67"/>
    </row>
    <row r="60" spans="1:6" ht="15" customHeight="1" x14ac:dyDescent="0.25">
      <c r="A60" s="60" t="s">
        <v>254</v>
      </c>
      <c r="B60" s="60"/>
      <c r="C60" s="60"/>
      <c r="D60" s="57" t="s">
        <v>337</v>
      </c>
      <c r="E60" s="55" t="s">
        <v>262</v>
      </c>
      <c r="F60" s="58" t="s">
        <v>260</v>
      </c>
    </row>
    <row r="61" spans="1:6" ht="15" customHeight="1" x14ac:dyDescent="0.25">
      <c r="A61" s="60" t="s">
        <v>255</v>
      </c>
      <c r="B61" s="60"/>
      <c r="C61" s="79" t="s">
        <v>778</v>
      </c>
      <c r="D61" s="79"/>
      <c r="E61" s="55" t="s">
        <v>263</v>
      </c>
      <c r="F61" s="59" t="s">
        <v>264</v>
      </c>
    </row>
    <row r="62" spans="1:6" ht="15" customHeight="1" x14ac:dyDescent="0.25">
      <c r="A62" s="55" t="s">
        <v>265</v>
      </c>
      <c r="B62" s="79" t="s">
        <v>790</v>
      </c>
      <c r="C62" s="79"/>
      <c r="D62" s="55" t="s">
        <v>266</v>
      </c>
      <c r="E62" s="79" t="s">
        <v>793</v>
      </c>
      <c r="F62" s="79"/>
    </row>
    <row r="63" spans="1:6" ht="15" customHeight="1" x14ac:dyDescent="0.25">
      <c r="A63" s="60" t="s">
        <v>267</v>
      </c>
      <c r="B63" s="60"/>
      <c r="C63" s="79" t="s">
        <v>795</v>
      </c>
      <c r="D63" s="79"/>
      <c r="E63" s="79"/>
      <c r="F63" s="55" t="s">
        <v>268</v>
      </c>
    </row>
    <row r="64" spans="1:6" ht="15" customHeight="1" x14ac:dyDescent="0.25">
      <c r="A64" s="60" t="s">
        <v>269</v>
      </c>
      <c r="B64" s="60"/>
      <c r="C64" s="79" t="s">
        <v>799</v>
      </c>
      <c r="D64" s="79"/>
      <c r="E64" s="79"/>
      <c r="F64" s="55" t="s">
        <v>272</v>
      </c>
    </row>
    <row r="65" spans="1:6" ht="30" customHeight="1" x14ac:dyDescent="0.25">
      <c r="A65" s="60" t="s">
        <v>270</v>
      </c>
      <c r="B65" s="60"/>
      <c r="C65" s="61" t="s">
        <v>275</v>
      </c>
      <c r="D65" s="61"/>
      <c r="E65" s="61"/>
      <c r="F65" s="55" t="s">
        <v>273</v>
      </c>
    </row>
    <row r="66" spans="1:6" ht="30" customHeight="1" x14ac:dyDescent="0.25">
      <c r="A66" s="60" t="s">
        <v>271</v>
      </c>
      <c r="B66" s="60"/>
      <c r="C66" s="61" t="s">
        <v>276</v>
      </c>
      <c r="D66" s="61"/>
      <c r="E66" s="61"/>
      <c r="F66" s="55" t="s">
        <v>274</v>
      </c>
    </row>
    <row r="67" spans="1:6" ht="15" customHeight="1" x14ac:dyDescent="0.25">
      <c r="A67" s="62" t="s">
        <v>277</v>
      </c>
      <c r="B67" s="62"/>
      <c r="C67" s="62"/>
      <c r="D67" s="62"/>
      <c r="E67" s="62"/>
      <c r="F67" s="62"/>
    </row>
    <row r="68" spans="1:6" ht="30" customHeight="1" x14ac:dyDescent="0.25">
      <c r="A68" s="55" t="s">
        <v>279</v>
      </c>
      <c r="B68" s="77" t="s">
        <v>278</v>
      </c>
      <c r="C68" s="77"/>
      <c r="D68" s="60" t="s">
        <v>281</v>
      </c>
      <c r="E68" s="60"/>
      <c r="F68" s="57" t="s">
        <v>282</v>
      </c>
    </row>
    <row r="69" spans="1:6" ht="30" customHeight="1" x14ac:dyDescent="0.25">
      <c r="A69" s="60" t="s">
        <v>280</v>
      </c>
      <c r="B69" s="60"/>
      <c r="C69" s="57" t="s">
        <v>283</v>
      </c>
      <c r="D69" s="60" t="s">
        <v>284</v>
      </c>
      <c r="E69" s="60"/>
      <c r="F69" s="56" t="s">
        <v>803</v>
      </c>
    </row>
    <row r="70" spans="1:6" ht="30" customHeight="1" x14ac:dyDescent="0.25">
      <c r="A70" s="55" t="s">
        <v>285</v>
      </c>
      <c r="B70" s="77" t="s">
        <v>286</v>
      </c>
      <c r="C70" s="77"/>
      <c r="D70" s="60" t="s">
        <v>287</v>
      </c>
      <c r="E70" s="78"/>
      <c r="F70" s="57" t="s">
        <v>288</v>
      </c>
    </row>
    <row r="71" spans="1:6" ht="30" customHeight="1" x14ac:dyDescent="0.25">
      <c r="A71" s="60" t="s">
        <v>289</v>
      </c>
      <c r="B71" s="60"/>
      <c r="C71" s="57" t="s">
        <v>290</v>
      </c>
      <c r="D71" s="60" t="s">
        <v>291</v>
      </c>
      <c r="E71" s="60"/>
      <c r="F71" s="56" t="s">
        <v>806</v>
      </c>
    </row>
    <row r="72" spans="1:6" ht="30" customHeight="1" x14ac:dyDescent="0.25">
      <c r="A72" s="55" t="s">
        <v>292</v>
      </c>
      <c r="B72" s="77" t="s">
        <v>293</v>
      </c>
      <c r="C72" s="77"/>
      <c r="D72" s="60" t="s">
        <v>294</v>
      </c>
      <c r="E72" s="78"/>
      <c r="F72" s="57" t="s">
        <v>295</v>
      </c>
    </row>
    <row r="73" spans="1:6" ht="30" customHeight="1" x14ac:dyDescent="0.25">
      <c r="A73" s="60" t="s">
        <v>296</v>
      </c>
      <c r="B73" s="60"/>
      <c r="C73" s="57" t="s">
        <v>297</v>
      </c>
      <c r="D73" s="60" t="s">
        <v>298</v>
      </c>
      <c r="E73" s="60"/>
      <c r="F73" s="56" t="s">
        <v>809</v>
      </c>
    </row>
    <row r="74" spans="1:6" ht="15" customHeight="1" x14ac:dyDescent="0.25">
      <c r="A74" s="62" t="s">
        <v>299</v>
      </c>
      <c r="B74" s="62"/>
      <c r="C74" s="62"/>
      <c r="D74" s="62"/>
      <c r="E74" s="62"/>
      <c r="F74" s="62"/>
    </row>
    <row r="75" spans="1:6" ht="30" customHeight="1" x14ac:dyDescent="0.25">
      <c r="A75" s="68" t="s">
        <v>300</v>
      </c>
      <c r="B75" s="69"/>
      <c r="C75" s="69"/>
      <c r="D75" s="69"/>
      <c r="E75" s="69"/>
      <c r="F75" s="70"/>
    </row>
    <row r="76" spans="1:6" ht="30" customHeight="1" x14ac:dyDescent="0.25">
      <c r="A76" s="71"/>
      <c r="B76" s="72"/>
      <c r="C76" s="72"/>
      <c r="D76" s="72"/>
      <c r="E76" s="72"/>
      <c r="F76" s="73"/>
    </row>
    <row r="77" spans="1:6" ht="30" customHeight="1" x14ac:dyDescent="0.25">
      <c r="A77" s="71"/>
      <c r="B77" s="72"/>
      <c r="C77" s="72"/>
      <c r="D77" s="72"/>
      <c r="E77" s="72"/>
      <c r="F77" s="73"/>
    </row>
    <row r="78" spans="1:6" ht="30" customHeight="1" x14ac:dyDescent="0.25">
      <c r="A78" s="71"/>
      <c r="B78" s="72"/>
      <c r="C78" s="72"/>
      <c r="D78" s="72"/>
      <c r="E78" s="72"/>
      <c r="F78" s="73"/>
    </row>
    <row r="79" spans="1:6" ht="30" customHeight="1" x14ac:dyDescent="0.25">
      <c r="A79" s="71"/>
      <c r="B79" s="72"/>
      <c r="C79" s="72"/>
      <c r="D79" s="72"/>
      <c r="E79" s="72"/>
      <c r="F79" s="73"/>
    </row>
    <row r="80" spans="1:6" ht="48" customHeight="1" x14ac:dyDescent="0.25">
      <c r="A80" s="74"/>
      <c r="B80" s="75"/>
      <c r="C80" s="75"/>
      <c r="D80" s="75"/>
      <c r="E80" s="75"/>
      <c r="F80" s="76"/>
    </row>
    <row r="81" spans="1:6" ht="15" customHeight="1" x14ac:dyDescent="0.25">
      <c r="A81" s="62" t="s">
        <v>870</v>
      </c>
      <c r="B81" s="62"/>
      <c r="C81" s="62"/>
      <c r="D81" s="62"/>
      <c r="E81" s="62"/>
      <c r="F81" s="62"/>
    </row>
    <row r="82" spans="1:6" ht="30" customHeight="1" x14ac:dyDescent="0.25">
      <c r="A82" s="60" t="s">
        <v>864</v>
      </c>
      <c r="B82" s="60"/>
      <c r="C82" s="61" t="s">
        <v>314</v>
      </c>
      <c r="D82" s="61"/>
      <c r="E82" s="61"/>
      <c r="F82" s="61"/>
    </row>
    <row r="83" spans="1:6" ht="30" customHeight="1" x14ac:dyDescent="0.25">
      <c r="A83" s="60" t="s">
        <v>301</v>
      </c>
      <c r="B83" s="60"/>
      <c r="C83" s="61" t="s">
        <v>315</v>
      </c>
      <c r="D83" s="61"/>
      <c r="E83" s="61"/>
      <c r="F83" s="61"/>
    </row>
    <row r="84" spans="1:6" ht="30" customHeight="1" x14ac:dyDescent="0.25">
      <c r="A84" s="60" t="s">
        <v>302</v>
      </c>
      <c r="B84" s="60"/>
      <c r="C84" s="61" t="s">
        <v>316</v>
      </c>
      <c r="D84" s="61"/>
      <c r="E84" s="61"/>
      <c r="F84" s="61"/>
    </row>
    <row r="85" spans="1:6" ht="15" customHeight="1" x14ac:dyDescent="0.25">
      <c r="A85" s="60" t="s">
        <v>871</v>
      </c>
      <c r="B85" s="60"/>
      <c r="C85" s="60"/>
      <c r="D85" s="60"/>
      <c r="E85" s="60"/>
      <c r="F85" s="60"/>
    </row>
    <row r="86" spans="1:6" ht="30" customHeight="1" x14ac:dyDescent="0.25">
      <c r="A86" s="60" t="s">
        <v>865</v>
      </c>
      <c r="B86" s="60"/>
      <c r="C86" s="61" t="s">
        <v>317</v>
      </c>
      <c r="D86" s="61"/>
      <c r="E86" s="61"/>
      <c r="F86" s="61"/>
    </row>
    <row r="87" spans="1:6" ht="30" customHeight="1" x14ac:dyDescent="0.25">
      <c r="A87" s="60" t="s">
        <v>303</v>
      </c>
      <c r="B87" s="60"/>
      <c r="C87" s="61" t="s">
        <v>318</v>
      </c>
      <c r="D87" s="61"/>
      <c r="E87" s="61"/>
      <c r="F87" s="61"/>
    </row>
    <row r="88" spans="1:6" ht="30" customHeight="1" x14ac:dyDescent="0.25">
      <c r="A88" s="60" t="s">
        <v>304</v>
      </c>
      <c r="B88" s="60"/>
      <c r="C88" s="61" t="s">
        <v>319</v>
      </c>
      <c r="D88" s="61"/>
      <c r="E88" s="61"/>
      <c r="F88" s="61"/>
    </row>
    <row r="89" spans="1:6" ht="15" customHeight="1" x14ac:dyDescent="0.25">
      <c r="A89" s="65" t="s">
        <v>872</v>
      </c>
      <c r="B89" s="66"/>
      <c r="C89" s="66"/>
      <c r="D89" s="66"/>
      <c r="E89" s="66"/>
      <c r="F89" s="67"/>
    </row>
    <row r="90" spans="1:6" ht="30" customHeight="1" x14ac:dyDescent="0.25">
      <c r="A90" s="60" t="s">
        <v>866</v>
      </c>
      <c r="B90" s="60"/>
      <c r="C90" s="61" t="s">
        <v>320</v>
      </c>
      <c r="D90" s="61"/>
      <c r="E90" s="61"/>
      <c r="F90" s="61"/>
    </row>
    <row r="91" spans="1:6" ht="30" customHeight="1" x14ac:dyDescent="0.25">
      <c r="A91" s="60" t="s">
        <v>305</v>
      </c>
      <c r="B91" s="60"/>
      <c r="C91" s="61" t="s">
        <v>321</v>
      </c>
      <c r="D91" s="61"/>
      <c r="E91" s="61"/>
      <c r="F91" s="61"/>
    </row>
    <row r="92" spans="1:6" ht="30" customHeight="1" x14ac:dyDescent="0.25">
      <c r="A92" s="60" t="s">
        <v>306</v>
      </c>
      <c r="B92" s="60"/>
      <c r="C92" s="61" t="s">
        <v>322</v>
      </c>
      <c r="D92" s="61"/>
      <c r="E92" s="61"/>
      <c r="F92" s="61"/>
    </row>
    <row r="93" spans="1:6" ht="15" customHeight="1" x14ac:dyDescent="0.25">
      <c r="A93" s="65" t="s">
        <v>873</v>
      </c>
      <c r="B93" s="66"/>
      <c r="C93" s="66"/>
      <c r="D93" s="66"/>
      <c r="E93" s="66"/>
      <c r="F93" s="67"/>
    </row>
    <row r="94" spans="1:6" ht="30" customHeight="1" x14ac:dyDescent="0.25">
      <c r="A94" s="60" t="s">
        <v>867</v>
      </c>
      <c r="B94" s="60"/>
      <c r="C94" s="61" t="s">
        <v>323</v>
      </c>
      <c r="D94" s="61"/>
      <c r="E94" s="61"/>
      <c r="F94" s="61"/>
    </row>
    <row r="95" spans="1:6" ht="30" customHeight="1" x14ac:dyDescent="0.25">
      <c r="A95" s="60" t="s">
        <v>307</v>
      </c>
      <c r="B95" s="60"/>
      <c r="C95" s="61" t="s">
        <v>324</v>
      </c>
      <c r="D95" s="61"/>
      <c r="E95" s="61"/>
      <c r="F95" s="61"/>
    </row>
    <row r="96" spans="1:6" ht="30" customHeight="1" x14ac:dyDescent="0.25">
      <c r="A96" s="60" t="s">
        <v>308</v>
      </c>
      <c r="B96" s="60"/>
      <c r="C96" s="61" t="s">
        <v>325</v>
      </c>
      <c r="D96" s="61"/>
      <c r="E96" s="61"/>
      <c r="F96" s="61"/>
    </row>
    <row r="97" spans="1:6" ht="15" customHeight="1" x14ac:dyDescent="0.25">
      <c r="A97" s="65" t="s">
        <v>874</v>
      </c>
      <c r="B97" s="66"/>
      <c r="C97" s="66"/>
      <c r="D97" s="66"/>
      <c r="E97" s="66"/>
      <c r="F97" s="67"/>
    </row>
    <row r="98" spans="1:6" ht="30" customHeight="1" x14ac:dyDescent="0.25">
      <c r="A98" s="60" t="s">
        <v>868</v>
      </c>
      <c r="B98" s="60"/>
      <c r="C98" s="61" t="s">
        <v>326</v>
      </c>
      <c r="D98" s="61"/>
      <c r="E98" s="61"/>
      <c r="F98" s="61"/>
    </row>
    <row r="99" spans="1:6" ht="30" customHeight="1" x14ac:dyDescent="0.25">
      <c r="A99" s="60" t="s">
        <v>309</v>
      </c>
      <c r="B99" s="60"/>
      <c r="C99" s="61" t="s">
        <v>327</v>
      </c>
      <c r="D99" s="61"/>
      <c r="E99" s="61"/>
      <c r="F99" s="61"/>
    </row>
    <row r="100" spans="1:6" ht="30" customHeight="1" x14ac:dyDescent="0.25">
      <c r="A100" s="60" t="s">
        <v>310</v>
      </c>
      <c r="B100" s="60"/>
      <c r="C100" s="61" t="s">
        <v>328</v>
      </c>
      <c r="D100" s="61"/>
      <c r="E100" s="61"/>
      <c r="F100" s="61"/>
    </row>
    <row r="101" spans="1:6" ht="15" customHeight="1" x14ac:dyDescent="0.25">
      <c r="A101" s="62" t="s">
        <v>869</v>
      </c>
      <c r="B101" s="62"/>
      <c r="C101" s="62"/>
      <c r="D101" s="62"/>
      <c r="E101" s="62"/>
      <c r="F101" s="62"/>
    </row>
    <row r="102" spans="1:6" ht="30" customHeight="1" x14ac:dyDescent="0.25">
      <c r="A102" s="60" t="s">
        <v>311</v>
      </c>
      <c r="B102" s="60"/>
      <c r="C102" s="61" t="s">
        <v>329</v>
      </c>
      <c r="D102" s="61"/>
      <c r="E102" s="61"/>
      <c r="F102" s="61"/>
    </row>
    <row r="103" spans="1:6" ht="15" customHeight="1" x14ac:dyDescent="0.25">
      <c r="A103" s="55" t="s">
        <v>312</v>
      </c>
      <c r="B103" s="56" t="s">
        <v>812</v>
      </c>
      <c r="C103" s="56" t="s">
        <v>824</v>
      </c>
      <c r="D103" s="56" t="s">
        <v>855</v>
      </c>
      <c r="E103" s="63" t="s">
        <v>313</v>
      </c>
      <c r="F103" s="64"/>
    </row>
  </sheetData>
  <mergeCells count="159">
    <mergeCell ref="A1:F1"/>
    <mergeCell ref="A2:F2"/>
    <mergeCell ref="A3:B3"/>
    <mergeCell ref="A4:C4"/>
    <mergeCell ref="D4:E4"/>
    <mergeCell ref="A5:F5"/>
    <mergeCell ref="A12:B12"/>
    <mergeCell ref="C12:F12"/>
    <mergeCell ref="A13:F13"/>
    <mergeCell ref="B14:F14"/>
    <mergeCell ref="B15:F15"/>
    <mergeCell ref="B16:F16"/>
    <mergeCell ref="B6:F6"/>
    <mergeCell ref="B7:F7"/>
    <mergeCell ref="B8:F8"/>
    <mergeCell ref="E11:F11"/>
    <mergeCell ref="A9:A10"/>
    <mergeCell ref="B9:F10"/>
    <mergeCell ref="A21:B21"/>
    <mergeCell ref="C21:F21"/>
    <mergeCell ref="A22:B22"/>
    <mergeCell ref="C22:F22"/>
    <mergeCell ref="A23:B23"/>
    <mergeCell ref="C23:F23"/>
    <mergeCell ref="E17:F17"/>
    <mergeCell ref="A18:B18"/>
    <mergeCell ref="C18:F18"/>
    <mergeCell ref="A19:F19"/>
    <mergeCell ref="A20:B20"/>
    <mergeCell ref="C20:D20"/>
    <mergeCell ref="E20:F20"/>
    <mergeCell ref="A28:F28"/>
    <mergeCell ref="A29:B29"/>
    <mergeCell ref="C29:F29"/>
    <mergeCell ref="A30:B30"/>
    <mergeCell ref="C30:F30"/>
    <mergeCell ref="A31:B31"/>
    <mergeCell ref="C31:D31"/>
    <mergeCell ref="A26:B27"/>
    <mergeCell ref="A24:B25"/>
    <mergeCell ref="C26:F27"/>
    <mergeCell ref="C24:F25"/>
    <mergeCell ref="A35:B35"/>
    <mergeCell ref="C35:F35"/>
    <mergeCell ref="A36:B36"/>
    <mergeCell ref="C36:F36"/>
    <mergeCell ref="A37:B37"/>
    <mergeCell ref="C37:D37"/>
    <mergeCell ref="A32:B32"/>
    <mergeCell ref="C32:F32"/>
    <mergeCell ref="A33:B33"/>
    <mergeCell ref="C33:F33"/>
    <mergeCell ref="A34:B34"/>
    <mergeCell ref="C34:D34"/>
    <mergeCell ref="A41:F41"/>
    <mergeCell ref="A42:F42"/>
    <mergeCell ref="A43:B43"/>
    <mergeCell ref="C43:F43"/>
    <mergeCell ref="B44:F44"/>
    <mergeCell ref="A45:F45"/>
    <mergeCell ref="A38:B38"/>
    <mergeCell ref="C38:F38"/>
    <mergeCell ref="A39:B39"/>
    <mergeCell ref="C39:F39"/>
    <mergeCell ref="A40:B40"/>
    <mergeCell ref="C40:D40"/>
    <mergeCell ref="A50:B50"/>
    <mergeCell ref="C50:D50"/>
    <mergeCell ref="E50:F50"/>
    <mergeCell ref="A51:C51"/>
    <mergeCell ref="D51:E51"/>
    <mergeCell ref="A52:C52"/>
    <mergeCell ref="D52:E52"/>
    <mergeCell ref="A46:B46"/>
    <mergeCell ref="C46:F46"/>
    <mergeCell ref="B47:F47"/>
    <mergeCell ref="A48:F48"/>
    <mergeCell ref="A49:B49"/>
    <mergeCell ref="C49:D49"/>
    <mergeCell ref="E49:F49"/>
    <mergeCell ref="A57:B57"/>
    <mergeCell ref="C57:D57"/>
    <mergeCell ref="A58:B58"/>
    <mergeCell ref="A59:B59"/>
    <mergeCell ref="E59:F59"/>
    <mergeCell ref="A60:C60"/>
    <mergeCell ref="A53:F53"/>
    <mergeCell ref="B54:C54"/>
    <mergeCell ref="D54:F54"/>
    <mergeCell ref="A55:B55"/>
    <mergeCell ref="C55:F55"/>
    <mergeCell ref="A56:B56"/>
    <mergeCell ref="C56:F56"/>
    <mergeCell ref="A64:B64"/>
    <mergeCell ref="C64:E64"/>
    <mergeCell ref="A65:B65"/>
    <mergeCell ref="C65:E65"/>
    <mergeCell ref="A66:B66"/>
    <mergeCell ref="C66:E66"/>
    <mergeCell ref="A61:B61"/>
    <mergeCell ref="C61:D61"/>
    <mergeCell ref="B62:C62"/>
    <mergeCell ref="E62:F62"/>
    <mergeCell ref="A63:B63"/>
    <mergeCell ref="C63:E63"/>
    <mergeCell ref="A71:B71"/>
    <mergeCell ref="D71:E71"/>
    <mergeCell ref="B72:C72"/>
    <mergeCell ref="D72:E72"/>
    <mergeCell ref="A73:B73"/>
    <mergeCell ref="D73:E73"/>
    <mergeCell ref="A67:F67"/>
    <mergeCell ref="B68:C68"/>
    <mergeCell ref="D68:E68"/>
    <mergeCell ref="A69:B69"/>
    <mergeCell ref="D69:E69"/>
    <mergeCell ref="B70:C70"/>
    <mergeCell ref="D70:E70"/>
    <mergeCell ref="A84:B84"/>
    <mergeCell ref="C84:F84"/>
    <mergeCell ref="A85:F85"/>
    <mergeCell ref="A86:B86"/>
    <mergeCell ref="C86:F86"/>
    <mergeCell ref="A87:B87"/>
    <mergeCell ref="C87:F87"/>
    <mergeCell ref="A74:F74"/>
    <mergeCell ref="A75:F80"/>
    <mergeCell ref="A81:F81"/>
    <mergeCell ref="A82:B82"/>
    <mergeCell ref="C82:F82"/>
    <mergeCell ref="A83:B83"/>
    <mergeCell ref="C83:F83"/>
    <mergeCell ref="A92:B92"/>
    <mergeCell ref="C92:F92"/>
    <mergeCell ref="A93:F93"/>
    <mergeCell ref="A94:B94"/>
    <mergeCell ref="C94:F94"/>
    <mergeCell ref="A95:B95"/>
    <mergeCell ref="C95:F95"/>
    <mergeCell ref="A88:B88"/>
    <mergeCell ref="C88:F88"/>
    <mergeCell ref="A89:F89"/>
    <mergeCell ref="A90:B90"/>
    <mergeCell ref="C90:F90"/>
    <mergeCell ref="A91:B91"/>
    <mergeCell ref="C91:F91"/>
    <mergeCell ref="A100:B100"/>
    <mergeCell ref="C100:F100"/>
    <mergeCell ref="A101:F101"/>
    <mergeCell ref="A102:B102"/>
    <mergeCell ref="C102:F102"/>
    <mergeCell ref="E103:F103"/>
    <mergeCell ref="A96:B96"/>
    <mergeCell ref="C96:F96"/>
    <mergeCell ref="A97:F97"/>
    <mergeCell ref="A98:B98"/>
    <mergeCell ref="C98:F98"/>
    <mergeCell ref="A99:B99"/>
    <mergeCell ref="C99:F99"/>
  </mergeCells>
  <conditionalFormatting sqref="B11:D11 C12 C18 C20 C26 F31 F34 F37 F40 C43 B44 C46 B47 C49:D50 D51:E52 B54 E58 C58:C59 D60 C61 F61 E62 B62 B68 C69 B70 C71 B72 C73 A75 C102 B103:D103 B17:D17 F68:F73 B9 C24 B14:F16 C21:F23 C29:C40 C63:E66 C82:F84 C86:F88 C90:F92 C94:F96 C98:F100 C55:F56 C57:D57 F57">
    <cfRule type="containsBlanks" dxfId="1" priority="2">
      <formula>LEN(TRIM(A9))=0</formula>
    </cfRule>
  </conditionalFormatting>
  <conditionalFormatting sqref="C3:E3 D4 B6:F8">
    <cfRule type="containsBlanks" dxfId="0" priority="1">
      <formula>LEN(TRIM(B3))=0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93"/>
  <sheetViews>
    <sheetView tabSelected="1" view="pageBreakPreview" zoomScale="130" zoomScaleNormal="100" zoomScaleSheetLayoutView="130" workbookViewId="0">
      <selection activeCell="O14" sqref="O14"/>
    </sheetView>
  </sheetViews>
  <sheetFormatPr defaultColWidth="9.140625" defaultRowHeight="15" x14ac:dyDescent="0.25"/>
  <cols>
    <col min="1" max="1" width="11" style="2" customWidth="1"/>
    <col min="2" max="2" width="4" style="2" customWidth="1"/>
    <col min="3" max="3" width="2.85546875" style="2" customWidth="1"/>
    <col min="4" max="4" width="5.7109375" style="2" customWidth="1"/>
    <col min="5" max="5" width="4.5703125" style="2" customWidth="1"/>
    <col min="6" max="6" width="6.28515625" style="2" customWidth="1"/>
    <col min="7" max="7" width="3.85546875" style="2" customWidth="1"/>
    <col min="8" max="8" width="5.28515625" style="2" customWidth="1"/>
    <col min="9" max="9" width="5.42578125" style="2" customWidth="1"/>
    <col min="10" max="10" width="3.5703125" style="2" customWidth="1"/>
    <col min="11" max="11" width="4" style="2" customWidth="1"/>
    <col min="12" max="12" width="4.28515625" style="2" customWidth="1"/>
    <col min="13" max="13" width="3.42578125" style="2" customWidth="1"/>
    <col min="14" max="14" width="5" style="2" customWidth="1"/>
    <col min="15" max="15" width="4.28515625" style="2" customWidth="1"/>
    <col min="16" max="16" width="5.7109375" style="2" customWidth="1"/>
    <col min="17" max="17" width="8.7109375" style="2" customWidth="1"/>
    <col min="18" max="18" width="4" style="2" customWidth="1"/>
    <col min="19" max="19" width="6" style="2" customWidth="1"/>
    <col min="20" max="20" width="5.7109375" style="2" customWidth="1"/>
    <col min="21" max="21" width="11.5703125" style="2" customWidth="1"/>
    <col min="22" max="22" width="2" style="2" customWidth="1"/>
    <col min="23" max="16384" width="9.140625" style="2"/>
  </cols>
  <sheetData>
    <row r="1" spans="1:21" ht="27" customHeight="1" x14ac:dyDescent="0.2">
      <c r="A1" s="1"/>
      <c r="B1" s="1"/>
      <c r="C1" s="1"/>
      <c r="D1" s="1"/>
      <c r="E1" s="1"/>
      <c r="F1" s="1"/>
      <c r="G1" s="1"/>
      <c r="H1" s="142"/>
      <c r="I1" s="142"/>
      <c r="J1" s="142"/>
      <c r="K1" s="142"/>
      <c r="L1" s="142"/>
      <c r="M1" s="142"/>
      <c r="N1" s="142"/>
      <c r="O1" s="142"/>
      <c r="P1" s="142"/>
      <c r="Q1" s="142"/>
      <c r="R1" s="144" t="str">
        <f>CONCATENATE(PDRNTEMP!C3,"/",PDRNTEMP!D3,"/",PDRNTEMP!E3)</f>
        <v>SELECT||pt=C:3||val=1/SELECT||pt=D:3||val=1/SELECT||pt=E:3||val=1930</v>
      </c>
      <c r="S1" s="144"/>
      <c r="T1" s="144"/>
      <c r="U1" s="144"/>
    </row>
    <row r="2" spans="1:21" ht="12" customHeight="1" x14ac:dyDescent="0.25">
      <c r="A2" s="1"/>
      <c r="B2" s="1"/>
      <c r="C2" s="1"/>
      <c r="D2" s="1"/>
      <c r="E2" s="1"/>
      <c r="F2" s="1"/>
      <c r="G2" s="1"/>
      <c r="H2" s="142"/>
      <c r="I2" s="142"/>
      <c r="J2" s="142"/>
      <c r="K2" s="142"/>
      <c r="L2" s="142"/>
      <c r="M2" s="142"/>
      <c r="N2" s="142"/>
      <c r="O2" s="142"/>
      <c r="P2" s="142"/>
      <c r="Q2" s="142"/>
      <c r="R2" s="145" t="s">
        <v>0</v>
      </c>
      <c r="S2" s="145"/>
      <c r="T2" s="145"/>
      <c r="U2" s="145"/>
    </row>
    <row r="3" spans="1:21" ht="6" customHeight="1" thickBot="1" x14ac:dyDescent="0.3">
      <c r="A3" s="3"/>
      <c r="B3" s="3"/>
      <c r="C3" s="3"/>
      <c r="D3" s="3"/>
      <c r="E3" s="3"/>
      <c r="F3" s="3"/>
      <c r="G3" s="3"/>
      <c r="H3" s="143"/>
      <c r="I3" s="143"/>
      <c r="J3" s="143"/>
      <c r="K3" s="143"/>
      <c r="L3" s="143"/>
      <c r="M3" s="143"/>
      <c r="N3" s="143"/>
      <c r="O3" s="143"/>
      <c r="P3" s="143"/>
      <c r="Q3" s="143"/>
    </row>
    <row r="4" spans="1:21" ht="20.25" thickBot="1" x14ac:dyDescent="0.3">
      <c r="A4" s="146" t="s">
        <v>1</v>
      </c>
      <c r="B4" s="146"/>
      <c r="C4" s="146"/>
      <c r="D4" s="146"/>
      <c r="E4" s="146"/>
      <c r="F4" s="146"/>
      <c r="G4" s="146"/>
      <c r="H4" s="146"/>
      <c r="I4" s="146"/>
      <c r="J4" s="146"/>
      <c r="K4" s="146"/>
      <c r="L4" s="146"/>
      <c r="M4" s="146"/>
      <c r="N4" s="146"/>
      <c r="O4" s="146"/>
      <c r="P4" s="146"/>
      <c r="Q4" s="146"/>
      <c r="R4" s="146"/>
      <c r="S4" s="146"/>
      <c r="T4" s="146"/>
      <c r="U4" s="146"/>
    </row>
    <row r="5" spans="1:21" ht="3.75" customHeight="1" thickBot="1" x14ac:dyDescent="0.3">
      <c r="A5" s="147" t="s">
        <v>2</v>
      </c>
      <c r="B5" s="147"/>
      <c r="C5" s="147"/>
      <c r="D5" s="148" t="str">
        <f>TRIM(UPPER(CONCATENATE(PDRNTEMP!B6,", ",PDRNTEMP!B7," ",PDRNTEMP!B8)))</f>
        <v>INPUT||PT=B:6||VAL=, INPUT||PT=B:7||VAL= INPUT||PT=B:8||VAL=</v>
      </c>
      <c r="E5" s="148"/>
      <c r="F5" s="148"/>
      <c r="G5" s="148"/>
      <c r="H5" s="148"/>
      <c r="I5" s="148"/>
      <c r="J5" s="148"/>
      <c r="K5" s="148"/>
      <c r="L5" s="147" t="s">
        <v>3</v>
      </c>
      <c r="M5" s="147"/>
      <c r="N5" s="147"/>
      <c r="O5" s="147"/>
      <c r="P5" s="4"/>
      <c r="Q5" s="149" t="s">
        <v>4</v>
      </c>
      <c r="S5" s="4"/>
      <c r="T5" s="149" t="s">
        <v>5</v>
      </c>
      <c r="U5" s="149"/>
    </row>
    <row r="6" spans="1:21" ht="11.25" customHeight="1" thickBot="1" x14ac:dyDescent="0.3">
      <c r="A6" s="147"/>
      <c r="B6" s="147"/>
      <c r="C6" s="147"/>
      <c r="D6" s="148"/>
      <c r="E6" s="148"/>
      <c r="F6" s="148"/>
      <c r="G6" s="148"/>
      <c r="H6" s="148"/>
      <c r="I6" s="148"/>
      <c r="J6" s="148"/>
      <c r="K6" s="148"/>
      <c r="L6" s="147"/>
      <c r="M6" s="147"/>
      <c r="N6" s="147"/>
      <c r="O6" s="147"/>
      <c r="P6" s="5" t="str">
        <f>IF(PDRNTEMP!D4="SUBJECT","X","")</f>
        <v/>
      </c>
      <c r="Q6" s="149"/>
      <c r="R6" s="6"/>
      <c r="S6" s="7" t="str">
        <f>IF(PDRNTEMP!D4="CO-MAKER","X","")</f>
        <v/>
      </c>
      <c r="T6" s="149"/>
      <c r="U6" s="149"/>
    </row>
    <row r="7" spans="1:21" ht="4.5" customHeight="1" thickBot="1" x14ac:dyDescent="0.3">
      <c r="A7" s="147"/>
      <c r="B7" s="147"/>
      <c r="C7" s="147"/>
      <c r="K7" s="8"/>
      <c r="L7" s="147"/>
      <c r="M7" s="147"/>
      <c r="N7" s="147"/>
      <c r="O7" s="147"/>
      <c r="P7" s="8"/>
      <c r="Q7" s="149"/>
      <c r="R7" s="3"/>
      <c r="S7" s="8"/>
      <c r="T7" s="149"/>
      <c r="U7" s="149"/>
    </row>
    <row r="8" spans="1:21" ht="12.75" customHeight="1" thickBot="1" x14ac:dyDescent="0.3">
      <c r="A8" s="129" t="s">
        <v>6</v>
      </c>
      <c r="B8" s="129"/>
      <c r="C8" s="129"/>
      <c r="D8" s="129"/>
      <c r="E8" s="129"/>
      <c r="F8" s="129"/>
      <c r="G8" s="129"/>
      <c r="H8" s="129"/>
      <c r="I8" s="129"/>
      <c r="J8" s="129"/>
      <c r="K8" s="129"/>
      <c r="L8" s="129"/>
      <c r="M8" s="129"/>
      <c r="N8" s="129"/>
      <c r="O8" s="129"/>
      <c r="P8" s="129"/>
      <c r="Q8" s="129"/>
      <c r="R8" s="129"/>
      <c r="S8" s="129"/>
      <c r="T8" s="129"/>
      <c r="U8" s="129"/>
    </row>
    <row r="9" spans="1:21" ht="21" customHeight="1" x14ac:dyDescent="0.25">
      <c r="A9" s="9"/>
      <c r="B9" s="140" t="s">
        <v>7</v>
      </c>
      <c r="C9" s="140"/>
      <c r="D9" s="140"/>
      <c r="E9" s="9"/>
      <c r="F9" s="140" t="s">
        <v>8</v>
      </c>
      <c r="G9" s="140"/>
      <c r="H9" s="9"/>
      <c r="I9" s="140" t="s">
        <v>9</v>
      </c>
      <c r="J9" s="140"/>
      <c r="N9" s="10" t="s">
        <v>10</v>
      </c>
      <c r="O9" s="141" t="s">
        <v>11</v>
      </c>
      <c r="P9" s="141"/>
      <c r="Q9" s="141"/>
      <c r="R9" s="141"/>
      <c r="S9" s="141" t="s">
        <v>12</v>
      </c>
      <c r="T9" s="141"/>
      <c r="U9" s="141"/>
    </row>
    <row r="10" spans="1:21" ht="13.5" customHeight="1" x14ac:dyDescent="0.25">
      <c r="A10" s="11" t="s">
        <v>13</v>
      </c>
      <c r="B10" s="137" t="str">
        <f>TRIM(UPPER(IF(PDRNTEMP!B6=0,"",PDRNTEMP!B6)))</f>
        <v>INPUT||PT=B:6||VAL=</v>
      </c>
      <c r="C10" s="137"/>
      <c r="D10" s="137"/>
      <c r="E10" s="104" t="str">
        <f>TRIM(UPPER(IF(PDRNTEMP!B7=0,"",PDRNTEMP!B7)))</f>
        <v>INPUT||PT=B:7||VAL=</v>
      </c>
      <c r="F10" s="104"/>
      <c r="G10" s="104"/>
      <c r="H10" s="104"/>
      <c r="I10" s="138" t="str">
        <f>TRIM(UPPER(IF(PDRNTEMP!B8=0,"",PDRNTEMP!B8)))</f>
        <v>INPUT||PT=B:8||VAL=</v>
      </c>
      <c r="J10" s="138"/>
      <c r="K10" s="138"/>
      <c r="L10" s="138"/>
      <c r="N10" s="12" t="str">
        <f ca="1">IFERROR(DATEDIF(P10,TODAY(),"Y"),"NP")</f>
        <v>NP</v>
      </c>
      <c r="O10" s="13"/>
      <c r="P10" s="139" t="str">
        <f>TRIM(UPPER(CONCATENATE(PDRNTEMP!B11,"/",PDRNTEMP!C11,"/",PDRNTEMP!D11)))</f>
        <v>SELECT||PT=B:11||VAL=1/SELECT||PT=C:11||VAL=1/SELECT||PT=D:11||VAL=1931</v>
      </c>
      <c r="Q10" s="139"/>
      <c r="R10" s="13"/>
      <c r="S10" s="132" t="str">
        <f>TRIM(UPPER(IF(PDRNTEMP!C12=0,"",PDRNTEMP!C12)))</f>
        <v>INPUT||PT=C:12||VAL=</v>
      </c>
      <c r="T10" s="132"/>
      <c r="U10" s="132"/>
    </row>
    <row r="11" spans="1:21" ht="4.5" customHeight="1" x14ac:dyDescent="0.25">
      <c r="A11" s="98"/>
      <c r="B11" s="98"/>
      <c r="C11" s="98"/>
      <c r="D11" s="98"/>
      <c r="E11" s="98"/>
      <c r="F11" s="98"/>
      <c r="G11" s="98"/>
      <c r="H11" s="98"/>
      <c r="I11" s="98"/>
      <c r="J11" s="98"/>
      <c r="K11" s="98"/>
      <c r="L11" s="98"/>
      <c r="M11" s="98"/>
      <c r="N11" s="98"/>
      <c r="O11" s="98"/>
      <c r="P11" s="98"/>
      <c r="Q11" s="98"/>
      <c r="R11" s="98"/>
      <c r="S11" s="98"/>
      <c r="T11" s="98"/>
      <c r="U11" s="98"/>
    </row>
    <row r="12" spans="1:21" ht="12.75" customHeight="1" x14ac:dyDescent="0.25">
      <c r="A12" s="11" t="s">
        <v>14</v>
      </c>
      <c r="B12" s="137" t="str">
        <f>TRIM(UPPER(IF(PDRNTEMP!B14=0,"",PDRNTEMP!B14)))</f>
        <v>INPUT||PT=B:14||VAL=</v>
      </c>
      <c r="C12" s="137"/>
      <c r="D12" s="137"/>
      <c r="E12" s="104" t="str">
        <f>TRIM(UPPER(IF(PDRNTEMP!B15=0,"",PDRNTEMP!B15)))</f>
        <v>INPUT||PT=B:15||VAL=</v>
      </c>
      <c r="F12" s="104"/>
      <c r="G12" s="104"/>
      <c r="H12" s="104"/>
      <c r="I12" s="138" t="str">
        <f>TRIM(UPPER(IF(PDRNTEMP!B16=0,"",PDRNTEMP!B16)))</f>
        <v>INPUT||PT=B:16||VAL=</v>
      </c>
      <c r="J12" s="138"/>
      <c r="K12" s="138"/>
      <c r="L12" s="138"/>
      <c r="N12" s="14" t="str">
        <f ca="1">IFERROR(DATEDIF(P12,TODAY(),"Y"),"NP")</f>
        <v>NP</v>
      </c>
      <c r="O12" s="13"/>
      <c r="P12" s="139" t="str">
        <f>CONCATENATE(PDRNTEMP!B17,"/",PDRNTEMP!C17,"/",PDRNTEMP!D17)</f>
        <v>SELECT||pt=B:17||val=1/SELECT||pt=C:17||val=1/SELECT||pt=D:17||val=1979</v>
      </c>
      <c r="Q12" s="139"/>
      <c r="R12" s="13"/>
      <c r="S12" s="132" t="str">
        <f>IF(PDRNTEMP!C18=0,"",PDRNTEMP!C18)</f>
        <v>INPUT||pt=C:18||val=</v>
      </c>
      <c r="T12" s="132"/>
      <c r="U12" s="132"/>
    </row>
    <row r="13" spans="1:21" ht="5.25" customHeight="1" x14ac:dyDescent="0.25">
      <c r="A13" s="98"/>
      <c r="B13" s="98"/>
      <c r="C13" s="98"/>
      <c r="D13" s="98"/>
      <c r="E13" s="98"/>
      <c r="F13" s="98"/>
      <c r="G13" s="98"/>
      <c r="H13" s="98"/>
      <c r="I13" s="98"/>
      <c r="J13" s="98"/>
      <c r="K13" s="98"/>
      <c r="L13" s="98"/>
      <c r="M13" s="98"/>
      <c r="N13" s="98"/>
      <c r="O13" s="98"/>
      <c r="P13" s="98"/>
      <c r="Q13" s="15"/>
    </row>
    <row r="14" spans="1:21" ht="12.75" customHeight="1" x14ac:dyDescent="0.25">
      <c r="A14" s="11" t="s">
        <v>15</v>
      </c>
      <c r="B14" s="5" t="str">
        <f>IF(PDRNTEMP!C20="SINGLE","X","")</f>
        <v/>
      </c>
      <c r="C14" s="127" t="s">
        <v>16</v>
      </c>
      <c r="D14" s="127"/>
      <c r="E14" s="5" t="str">
        <f>IF(PDRNTEMP!C20="MARRIED","X","")</f>
        <v/>
      </c>
      <c r="F14" s="127" t="s">
        <v>17</v>
      </c>
      <c r="G14" s="127"/>
      <c r="H14" s="5" t="str">
        <f>IF(PDRNTEMP!C20="WIDOW/ER","X","")</f>
        <v/>
      </c>
      <c r="I14" s="124" t="s">
        <v>18</v>
      </c>
      <c r="J14" s="124"/>
      <c r="K14" s="5" t="str">
        <f>IF(PDRNTEMP!C20="SEPARATED","X","")</f>
        <v/>
      </c>
      <c r="L14" s="124" t="s">
        <v>19</v>
      </c>
      <c r="M14" s="124"/>
      <c r="N14" s="16"/>
      <c r="O14" s="5" t="str">
        <f>IF(PDRNTEMP!C20="COMMON LAW","X","")</f>
        <v/>
      </c>
      <c r="P14" s="17" t="str">
        <f>IF(PDRNTEMP!C20="COMMON LAW","Common Law","Other")</f>
        <v>Other</v>
      </c>
      <c r="R14" s="11" t="s">
        <v>20</v>
      </c>
      <c r="S14" s="16"/>
      <c r="T14" s="132" t="str">
        <f>TRIM(UPPER(IF(PDRNTEMP!C23=0,"",PDRNTEMP!C23)))</f>
        <v>INPUT||PT=C:23||VAL=</v>
      </c>
      <c r="U14" s="132"/>
    </row>
    <row r="15" spans="1:21" ht="5.25" customHeight="1" x14ac:dyDescent="0.25">
      <c r="A15" s="98"/>
      <c r="B15" s="98"/>
      <c r="C15" s="98"/>
      <c r="D15" s="98"/>
      <c r="E15" s="98"/>
      <c r="F15" s="98"/>
      <c r="G15" s="98"/>
      <c r="H15" s="98"/>
      <c r="I15" s="98"/>
      <c r="J15" s="98"/>
      <c r="K15" s="98"/>
      <c r="L15" s="98"/>
      <c r="M15" s="98"/>
      <c r="N15" s="98"/>
      <c r="O15" s="98"/>
      <c r="P15" s="98"/>
      <c r="Q15" s="98"/>
      <c r="R15" s="98"/>
      <c r="S15" s="98"/>
      <c r="T15" s="98"/>
      <c r="U15" s="98"/>
    </row>
    <row r="16" spans="1:21" ht="13.5" customHeight="1" x14ac:dyDescent="0.25">
      <c r="A16" s="11" t="s">
        <v>21</v>
      </c>
      <c r="B16" s="131" t="str">
        <f>TRIM(UPPER(PDRNTEMP!B9))</f>
        <v>INPUT||PT=B:9||VAL=</v>
      </c>
      <c r="C16" s="131"/>
      <c r="D16" s="131"/>
      <c r="E16" s="131"/>
      <c r="F16" s="131"/>
      <c r="G16" s="131"/>
      <c r="H16" s="131"/>
      <c r="I16" s="131"/>
      <c r="J16" s="131"/>
      <c r="K16" s="131"/>
      <c r="L16" s="131"/>
      <c r="M16" s="131"/>
      <c r="N16" s="131"/>
      <c r="O16" s="131"/>
      <c r="P16" s="131"/>
      <c r="Q16" s="131"/>
      <c r="R16" s="131"/>
      <c r="S16" s="131"/>
      <c r="T16" s="131"/>
      <c r="U16" s="131"/>
    </row>
    <row r="17" spans="1:21" ht="4.5" customHeight="1" x14ac:dyDescent="0.25">
      <c r="A17" s="98"/>
      <c r="B17" s="98"/>
      <c r="C17" s="98"/>
      <c r="D17" s="98"/>
      <c r="E17" s="98"/>
      <c r="F17" s="98"/>
      <c r="G17" s="98"/>
      <c r="H17" s="98"/>
      <c r="I17" s="98"/>
      <c r="J17" s="98"/>
      <c r="K17" s="98"/>
      <c r="L17" s="98"/>
      <c r="M17" s="98"/>
      <c r="N17" s="98"/>
      <c r="O17" s="98"/>
      <c r="P17" s="98"/>
      <c r="Q17" s="98"/>
      <c r="R17" s="98"/>
      <c r="S17" s="98"/>
      <c r="T17" s="98"/>
      <c r="U17" s="98"/>
    </row>
    <row r="18" spans="1:21" ht="12" customHeight="1" x14ac:dyDescent="0.25">
      <c r="A18" s="11" t="s">
        <v>22</v>
      </c>
      <c r="B18" s="132" t="str">
        <f>TRIM(UPPER(IF(PDRNTEMP!C21=0,"",PDRNTEMP!C21)))</f>
        <v>INPUT||PT=C:21||VAL=</v>
      </c>
      <c r="C18" s="132"/>
      <c r="D18" s="132"/>
      <c r="E18" s="132"/>
      <c r="F18" s="132"/>
      <c r="G18" s="132"/>
      <c r="H18" s="132"/>
      <c r="I18" s="132"/>
      <c r="J18" s="132"/>
      <c r="K18" s="1"/>
      <c r="L18" s="1" t="s">
        <v>23</v>
      </c>
      <c r="N18" s="1"/>
      <c r="O18" s="132" t="str">
        <f>TRIM(UPPER(IF(PDRNTEMP!C22=0,"",PDRNTEMP!C22)))</f>
        <v>INPUT||PT=C:22||VAL=</v>
      </c>
      <c r="P18" s="132"/>
      <c r="Q18" s="132"/>
      <c r="R18" s="132"/>
      <c r="S18" s="132"/>
      <c r="T18" s="132"/>
      <c r="U18" s="132"/>
    </row>
    <row r="19" spans="1:21" ht="4.5" customHeight="1" x14ac:dyDescent="0.25">
      <c r="A19" s="98"/>
      <c r="B19" s="98"/>
      <c r="C19" s="98"/>
      <c r="D19" s="98"/>
      <c r="E19" s="98"/>
      <c r="F19" s="98"/>
      <c r="G19" s="98"/>
      <c r="H19" s="98"/>
      <c r="I19" s="98"/>
      <c r="J19" s="98"/>
      <c r="K19" s="98"/>
      <c r="L19" s="98"/>
      <c r="M19" s="98"/>
      <c r="N19" s="98"/>
      <c r="O19" s="98"/>
      <c r="P19" s="98"/>
      <c r="Q19" s="98"/>
      <c r="R19" s="98"/>
      <c r="S19" s="98"/>
      <c r="T19" s="98"/>
      <c r="U19" s="98"/>
    </row>
    <row r="20" spans="1:21" ht="29.25" customHeight="1" x14ac:dyDescent="0.25">
      <c r="A20" s="11" t="s">
        <v>24</v>
      </c>
      <c r="B20" s="11"/>
      <c r="C20" s="133" t="str">
        <f>TRIM(UPPER(PDRNTEMP!C24))</f>
        <v>INPUT||PT=C:24||VAL=</v>
      </c>
      <c r="D20" s="134"/>
      <c r="E20" s="134"/>
      <c r="F20" s="134"/>
      <c r="G20" s="134"/>
      <c r="H20" s="134"/>
      <c r="I20" s="134"/>
      <c r="J20" s="134"/>
      <c r="K20" s="135"/>
      <c r="L20" s="136" t="s">
        <v>25</v>
      </c>
      <c r="M20" s="136"/>
      <c r="N20" s="136"/>
      <c r="O20" s="133" t="str">
        <f>TRIM(UPPER(PDRNTEMP!C26))</f>
        <v>INPUT||PT=C:26||VAL=</v>
      </c>
      <c r="P20" s="134"/>
      <c r="Q20" s="134"/>
      <c r="R20" s="134"/>
      <c r="S20" s="134"/>
      <c r="T20" s="134"/>
      <c r="U20" s="135"/>
    </row>
    <row r="21" spans="1:21" ht="4.5" customHeight="1" x14ac:dyDescent="0.25">
      <c r="A21" s="98"/>
      <c r="B21" s="98"/>
      <c r="C21" s="98"/>
      <c r="D21" s="98"/>
      <c r="E21" s="98"/>
      <c r="F21" s="98"/>
      <c r="G21" s="98"/>
      <c r="H21" s="98"/>
      <c r="I21" s="98"/>
      <c r="J21" s="98"/>
      <c r="K21" s="98"/>
      <c r="L21" s="98"/>
      <c r="M21" s="98"/>
      <c r="N21" s="98"/>
      <c r="O21" s="98"/>
      <c r="P21" s="98"/>
      <c r="Q21" s="98"/>
      <c r="R21" s="98"/>
      <c r="S21" s="98"/>
      <c r="T21" s="98"/>
      <c r="U21" s="98"/>
    </row>
    <row r="22" spans="1:21" x14ac:dyDescent="0.25">
      <c r="A22" s="114" t="s">
        <v>26</v>
      </c>
      <c r="B22" s="114"/>
      <c r="C22" s="114"/>
      <c r="D22" s="114"/>
      <c r="E22" s="18"/>
      <c r="F22" s="18" t="s">
        <v>27</v>
      </c>
      <c r="G22" s="9"/>
      <c r="H22" s="114" t="s">
        <v>28</v>
      </c>
      <c r="I22" s="114"/>
      <c r="J22" s="114"/>
      <c r="K22" s="114"/>
      <c r="L22" s="114"/>
      <c r="M22" s="114"/>
      <c r="N22" s="114"/>
      <c r="O22" s="114"/>
      <c r="P22" s="114"/>
      <c r="Q22" s="16"/>
      <c r="R22" s="114" t="s">
        <v>29</v>
      </c>
      <c r="S22" s="114"/>
      <c r="T22" s="114"/>
      <c r="U22" s="114"/>
    </row>
    <row r="23" spans="1:21" ht="12.75" customHeight="1" x14ac:dyDescent="0.25">
      <c r="A23" s="99" t="str">
        <f>TRIM(UPPER(IF(PDRNTEMP!C29=0,"",PDRNTEMP!C29)))</f>
        <v>INPUT||PT=C:29||VAL=</v>
      </c>
      <c r="B23" s="99"/>
      <c r="C23" s="99"/>
      <c r="D23" s="99"/>
      <c r="E23" s="19"/>
      <c r="F23" s="20" t="str">
        <f>IF(PDRNTEMP!F31=0,"",PDRNTEMP!F31)</f>
        <v>INPUT||pt=F:31||val=</v>
      </c>
      <c r="G23" s="21"/>
      <c r="H23" s="99" t="str">
        <f>TRIM(UPPER(IF(PDRNTEMP!C30=0,"",PDRNTEMP!C30)))</f>
        <v>INPUT||PT=C:30||VAL=</v>
      </c>
      <c r="I23" s="99"/>
      <c r="J23" s="99"/>
      <c r="K23" s="99"/>
      <c r="L23" s="99"/>
      <c r="M23" s="99"/>
      <c r="N23" s="99"/>
      <c r="O23" s="99"/>
      <c r="P23" s="99"/>
      <c r="Q23" s="22"/>
      <c r="R23" s="99" t="str">
        <f>IF(PDRNTEMP!C31=0,"",PDRNTEMP!C31)</f>
        <v>INPUT||pt=C:31||val=</v>
      </c>
      <c r="S23" s="99"/>
      <c r="T23" s="99"/>
      <c r="U23" s="99"/>
    </row>
    <row r="24" spans="1:21" ht="13.5" customHeight="1" x14ac:dyDescent="0.25">
      <c r="A24" s="104" t="str">
        <f>TRIM(UPPER(IF(PDRNTEMP!C32=0,"",PDRNTEMP!C32)))</f>
        <v>INPUT||PT=C:32||VAL=</v>
      </c>
      <c r="B24" s="104"/>
      <c r="C24" s="104"/>
      <c r="D24" s="104"/>
      <c r="E24" s="19"/>
      <c r="F24" s="23" t="str">
        <f>IF(PDRNTEMP!F34=0,"",PDRNTEMP!F34)</f>
        <v>INPUT||pt=F:34||val=</v>
      </c>
      <c r="G24" s="21"/>
      <c r="H24" s="104" t="str">
        <f>TRIM(UPPER(IF(PDRNTEMP!C33=0,"",PDRNTEMP!C33)))</f>
        <v>INPUT||PT=C:33||VAL=</v>
      </c>
      <c r="I24" s="104"/>
      <c r="J24" s="104"/>
      <c r="K24" s="104"/>
      <c r="L24" s="104"/>
      <c r="M24" s="104"/>
      <c r="N24" s="104"/>
      <c r="O24" s="104"/>
      <c r="P24" s="104"/>
      <c r="Q24" s="22"/>
      <c r="R24" s="99" t="str">
        <f>IF(PDRNTEMP!C34=0,"",PDRNTEMP!C34)</f>
        <v>INPUT||pt=C:34||val=</v>
      </c>
      <c r="S24" s="99"/>
      <c r="T24" s="99"/>
      <c r="U24" s="99"/>
    </row>
    <row r="25" spans="1:21" ht="12.75" customHeight="1" x14ac:dyDescent="0.25">
      <c r="A25" s="104" t="str">
        <f>TRIM(UPPER(IF(PDRNTEMP!C35=0,"",PDRNTEMP!C35)))</f>
        <v>INPUT||PT=C:35||VAL=</v>
      </c>
      <c r="B25" s="104"/>
      <c r="C25" s="104"/>
      <c r="D25" s="104"/>
      <c r="E25" s="19"/>
      <c r="F25" s="23" t="str">
        <f>IF(PDRNTEMP!F37=0,"",PDRNTEMP!F37)</f>
        <v>INPUT||pt=F:37||val=</v>
      </c>
      <c r="G25" s="21"/>
      <c r="H25" s="99" t="str">
        <f>TRIM(UPPER(IF(PDRNTEMP!C36=0,"",PDRNTEMP!C36)))</f>
        <v>INPUT||PT=C:36||VAL=</v>
      </c>
      <c r="I25" s="99"/>
      <c r="J25" s="99"/>
      <c r="K25" s="99"/>
      <c r="L25" s="99"/>
      <c r="M25" s="99"/>
      <c r="N25" s="99"/>
      <c r="O25" s="99"/>
      <c r="P25" s="99"/>
      <c r="Q25" s="22"/>
      <c r="R25" s="99" t="str">
        <f>IF(PDRNTEMP!C37=0,"",PDRNTEMP!C37)</f>
        <v>INPUT||pt=C:37||val=</v>
      </c>
      <c r="S25" s="99"/>
      <c r="T25" s="99"/>
      <c r="U25" s="99"/>
    </row>
    <row r="26" spans="1:21" ht="12" customHeight="1" x14ac:dyDescent="0.25">
      <c r="A26" s="104" t="str">
        <f>TRIM(UPPER(IF(PDRNTEMP!C38=0,"",PDRNTEMP!C38)))</f>
        <v>INPUT||PT=C:38||VAL=</v>
      </c>
      <c r="B26" s="104"/>
      <c r="C26" s="104"/>
      <c r="D26" s="104"/>
      <c r="E26" s="19"/>
      <c r="F26" s="20" t="str">
        <f>IF(PDRNTEMP!F40=0,"",PDRNTEMP!F40)</f>
        <v>INPUT||pt=F:40||val=</v>
      </c>
      <c r="G26" s="21"/>
      <c r="H26" s="99" t="str">
        <f>TRIM(UPPER(IF(PDRNTEMP!C39=0,"",PDRNTEMP!C39)))</f>
        <v>INPUT||PT=C:39||VAL=</v>
      </c>
      <c r="I26" s="99"/>
      <c r="J26" s="99"/>
      <c r="K26" s="99"/>
      <c r="L26" s="99"/>
      <c r="M26" s="99"/>
      <c r="N26" s="99"/>
      <c r="O26" s="99"/>
      <c r="P26" s="99"/>
      <c r="Q26" s="22"/>
      <c r="R26" s="99" t="str">
        <f>IF(PDRNTEMP!C40=0,"",PDRNTEMP!C40)</f>
        <v>INPUT||pt=C:40||val=</v>
      </c>
      <c r="S26" s="99"/>
      <c r="T26" s="99"/>
      <c r="U26" s="99"/>
    </row>
    <row r="27" spans="1:21" ht="6" customHeight="1" thickBot="1" x14ac:dyDescent="0.3">
      <c r="A27" s="128"/>
      <c r="B27" s="128"/>
      <c r="C27" s="128"/>
      <c r="D27" s="128"/>
      <c r="E27" s="128"/>
      <c r="F27" s="128"/>
      <c r="G27" s="128"/>
      <c r="H27" s="128"/>
      <c r="I27" s="128"/>
      <c r="J27" s="128"/>
      <c r="K27" s="128"/>
      <c r="L27" s="128"/>
      <c r="M27" s="128"/>
      <c r="N27" s="128"/>
      <c r="O27" s="128"/>
      <c r="P27" s="128"/>
      <c r="Q27" s="128"/>
      <c r="R27" s="128"/>
      <c r="S27" s="128"/>
      <c r="T27" s="128"/>
      <c r="U27" s="128"/>
    </row>
    <row r="28" spans="1:21" ht="14.25" customHeight="1" thickBot="1" x14ac:dyDescent="0.3">
      <c r="A28" s="129" t="s">
        <v>30</v>
      </c>
      <c r="B28" s="129"/>
      <c r="C28" s="129"/>
      <c r="D28" s="129"/>
      <c r="E28" s="129"/>
      <c r="F28" s="129"/>
      <c r="G28" s="129"/>
      <c r="H28" s="129"/>
      <c r="I28" s="129"/>
      <c r="J28" s="129"/>
      <c r="K28" s="129"/>
      <c r="L28" s="129"/>
      <c r="M28" s="129"/>
      <c r="N28" s="129"/>
      <c r="O28" s="129"/>
      <c r="P28" s="129"/>
      <c r="Q28" s="129"/>
      <c r="R28" s="129"/>
      <c r="S28" s="129"/>
      <c r="T28" s="129"/>
      <c r="U28" s="129"/>
    </row>
    <row r="29" spans="1:21" ht="5.25" customHeight="1" x14ac:dyDescent="0.25">
      <c r="A29" s="130"/>
      <c r="B29" s="130"/>
      <c r="C29" s="130"/>
      <c r="D29" s="130"/>
      <c r="E29" s="130"/>
      <c r="F29" s="130"/>
      <c r="G29" s="130"/>
      <c r="H29" s="130"/>
      <c r="I29" s="130"/>
      <c r="J29" s="130"/>
      <c r="K29" s="130"/>
      <c r="L29" s="130"/>
      <c r="M29" s="130"/>
      <c r="N29" s="130"/>
      <c r="O29" s="130"/>
      <c r="P29" s="130"/>
      <c r="Q29" s="130"/>
      <c r="R29" s="130"/>
      <c r="S29" s="130"/>
      <c r="T29" s="130"/>
      <c r="U29" s="130"/>
    </row>
    <row r="30" spans="1:21" ht="12.75" customHeight="1" x14ac:dyDescent="0.25">
      <c r="A30" s="122" t="s">
        <v>31</v>
      </c>
      <c r="B30" s="122"/>
      <c r="C30" s="122"/>
      <c r="D30" s="114" t="s">
        <v>32</v>
      </c>
      <c r="E30" s="114"/>
      <c r="F30" s="114"/>
      <c r="G30" s="114"/>
      <c r="H30" s="114"/>
      <c r="I30" s="114"/>
      <c r="K30" s="114" t="s">
        <v>33</v>
      </c>
      <c r="L30" s="114"/>
      <c r="M30" s="114"/>
      <c r="N30" s="114"/>
      <c r="O30" s="114"/>
      <c r="P30" s="114"/>
      <c r="Q30" s="114"/>
      <c r="R30" s="114"/>
      <c r="S30" s="114"/>
      <c r="T30" s="114"/>
      <c r="U30" s="114"/>
    </row>
    <row r="31" spans="1:21" ht="12" customHeight="1" x14ac:dyDescent="0.25">
      <c r="A31" s="122" t="s">
        <v>4</v>
      </c>
      <c r="B31" s="122"/>
      <c r="C31" s="122"/>
      <c r="D31" s="99" t="str">
        <f>TRIM(UPPER(IF(PDRNTEMP!C43=0,"",PDRNTEMP!C43)))</f>
        <v>INPUT||PT=C:43||VAL=</v>
      </c>
      <c r="E31" s="99"/>
      <c r="F31" s="99"/>
      <c r="G31" s="99"/>
      <c r="H31" s="99"/>
      <c r="I31" s="99"/>
      <c r="K31" s="99" t="str">
        <f>TRIM(UPPER(IF(PDRNTEMP!B44=0,"",PDRNTEMP!B44)))</f>
        <v>INPUT||PT=B:44||VAL=</v>
      </c>
      <c r="L31" s="99"/>
      <c r="M31" s="99"/>
      <c r="N31" s="99"/>
      <c r="O31" s="99"/>
      <c r="P31" s="99"/>
      <c r="Q31" s="99"/>
      <c r="R31" s="99"/>
      <c r="S31" s="99"/>
      <c r="T31" s="99"/>
      <c r="U31" s="99"/>
    </row>
    <row r="32" spans="1:21" ht="12" customHeight="1" x14ac:dyDescent="0.25">
      <c r="A32" s="122" t="s">
        <v>34</v>
      </c>
      <c r="B32" s="122"/>
      <c r="C32" s="122"/>
      <c r="D32" s="99" t="str">
        <f>TRIM(UPPER(IF(PDRNTEMP!C46=0,"",PDRNTEMP!C46)))</f>
        <v>INPUT||PT=C:46||VAL=</v>
      </c>
      <c r="E32" s="99"/>
      <c r="F32" s="99"/>
      <c r="G32" s="99"/>
      <c r="H32" s="99"/>
      <c r="I32" s="99"/>
      <c r="K32" s="99" t="str">
        <f>TRIM(UPPER(IF(PDRNTEMP!B47=0,"",PDRNTEMP!B47)))</f>
        <v>INPUT||PT=B:47||VAL=</v>
      </c>
      <c r="L32" s="99"/>
      <c r="M32" s="99"/>
      <c r="N32" s="99"/>
      <c r="O32" s="99"/>
      <c r="P32" s="99"/>
      <c r="Q32" s="99"/>
      <c r="R32" s="99"/>
      <c r="S32" s="99"/>
      <c r="T32" s="99"/>
      <c r="U32" s="99"/>
    </row>
    <row r="33" spans="1:22" ht="6" customHeight="1" thickBot="1" x14ac:dyDescent="0.3">
      <c r="A33" s="128"/>
      <c r="B33" s="128"/>
      <c r="C33" s="128"/>
      <c r="D33" s="128"/>
      <c r="E33" s="128"/>
      <c r="F33" s="128"/>
      <c r="G33" s="128"/>
      <c r="H33" s="128"/>
      <c r="I33" s="128"/>
      <c r="J33" s="128"/>
      <c r="K33" s="128"/>
      <c r="L33" s="128"/>
      <c r="M33" s="128"/>
      <c r="N33" s="128"/>
      <c r="O33" s="128"/>
      <c r="P33" s="128"/>
      <c r="Q33" s="128"/>
      <c r="R33" s="128"/>
      <c r="S33" s="128"/>
      <c r="T33" s="128"/>
      <c r="U33" s="128"/>
    </row>
    <row r="34" spans="1:22" ht="13.5" customHeight="1" thickBot="1" x14ac:dyDescent="0.3">
      <c r="A34" s="129" t="s">
        <v>35</v>
      </c>
      <c r="B34" s="129"/>
      <c r="C34" s="129"/>
      <c r="D34" s="129"/>
      <c r="E34" s="129"/>
      <c r="F34" s="129"/>
      <c r="G34" s="129"/>
      <c r="H34" s="129"/>
      <c r="I34" s="129"/>
      <c r="J34" s="129"/>
      <c r="K34" s="129"/>
      <c r="L34" s="129"/>
      <c r="M34" s="129"/>
      <c r="N34" s="129"/>
      <c r="O34" s="129"/>
      <c r="P34" s="129"/>
      <c r="Q34" s="129"/>
      <c r="R34" s="129"/>
      <c r="S34" s="129"/>
      <c r="T34" s="129"/>
      <c r="U34" s="129"/>
    </row>
    <row r="35" spans="1:22" ht="4.5" customHeight="1" x14ac:dyDescent="0.25">
      <c r="A35" s="130"/>
      <c r="B35" s="130"/>
      <c r="C35" s="130"/>
      <c r="D35" s="130"/>
      <c r="E35" s="130"/>
      <c r="F35" s="130"/>
      <c r="G35" s="130"/>
      <c r="H35" s="130"/>
      <c r="I35" s="130"/>
      <c r="J35" s="130"/>
      <c r="K35" s="130"/>
      <c r="L35" s="130"/>
      <c r="M35" s="130"/>
      <c r="N35" s="130"/>
      <c r="O35" s="130"/>
      <c r="P35" s="130"/>
      <c r="Q35" s="130"/>
      <c r="R35" s="130"/>
      <c r="S35" s="130"/>
      <c r="T35" s="130"/>
      <c r="U35" s="130"/>
    </row>
    <row r="36" spans="1:22" ht="12" customHeight="1" x14ac:dyDescent="0.25">
      <c r="A36" s="126" t="s">
        <v>36</v>
      </c>
      <c r="B36" s="126"/>
      <c r="C36" s="126"/>
      <c r="D36" s="5" t="str">
        <f>IF(PDRNTEMP!C49="RESIDENTIAL","X","")</f>
        <v/>
      </c>
      <c r="E36" s="127" t="s">
        <v>37</v>
      </c>
      <c r="F36" s="127"/>
      <c r="G36" s="127"/>
      <c r="H36" s="5" t="str">
        <f>IF(PDRNTEMP!C49="SUBDIVISION","X","")</f>
        <v/>
      </c>
      <c r="I36" s="127" t="s">
        <v>38</v>
      </c>
      <c r="J36" s="127"/>
      <c r="K36" s="127"/>
      <c r="L36" s="5" t="str">
        <f>IF(PDRNTEMP!C49="GOVERNMENT PROJECT","X","")</f>
        <v/>
      </c>
      <c r="M36" s="124" t="s">
        <v>39</v>
      </c>
      <c r="N36" s="124"/>
      <c r="O36" s="124"/>
      <c r="P36" s="124"/>
      <c r="Q36" s="124"/>
      <c r="R36" s="124"/>
      <c r="S36" s="124"/>
      <c r="T36" s="124"/>
      <c r="U36" s="124"/>
    </row>
    <row r="37" spans="1:22" ht="4.5" customHeight="1" x14ac:dyDescent="0.25">
      <c r="A37" s="98"/>
      <c r="B37" s="98"/>
      <c r="C37" s="98"/>
      <c r="D37" s="98"/>
      <c r="E37" s="98"/>
      <c r="F37" s="98"/>
      <c r="G37" s="98"/>
      <c r="H37" s="98"/>
      <c r="I37" s="98"/>
      <c r="J37" s="98"/>
      <c r="K37" s="98"/>
      <c r="L37" s="98"/>
      <c r="M37" s="98"/>
      <c r="N37" s="98"/>
      <c r="O37" s="98"/>
      <c r="P37" s="98"/>
      <c r="Q37" s="98"/>
      <c r="R37" s="98"/>
      <c r="S37" s="98"/>
      <c r="T37" s="98"/>
      <c r="U37" s="98"/>
    </row>
    <row r="38" spans="1:22" ht="11.25" customHeight="1" x14ac:dyDescent="0.25">
      <c r="A38" s="125"/>
      <c r="B38" s="125"/>
      <c r="C38" s="125"/>
      <c r="D38" s="5" t="str">
        <f>IF(PDRNTEMP!C49="SLUM AREA","X","")</f>
        <v/>
      </c>
      <c r="E38" s="127" t="s">
        <v>40</v>
      </c>
      <c r="F38" s="127"/>
      <c r="G38" s="127"/>
      <c r="H38" s="5" t="str">
        <f>IF(PDRNTEMP!C49="AGRICULTURAL","X","")</f>
        <v/>
      </c>
      <c r="I38" s="127" t="s">
        <v>41</v>
      </c>
      <c r="J38" s="127"/>
      <c r="K38" s="127"/>
      <c r="L38" s="5" t="str">
        <f>IF(PDRNTEMP!C49="INDUSTRIAL","X","")</f>
        <v/>
      </c>
      <c r="M38" s="124" t="s">
        <v>42</v>
      </c>
      <c r="N38" s="124"/>
      <c r="O38" s="124"/>
      <c r="P38" s="124"/>
      <c r="Q38" s="124"/>
      <c r="R38" s="124"/>
      <c r="S38" s="124"/>
      <c r="T38" s="124"/>
      <c r="U38" s="124"/>
    </row>
    <row r="39" spans="1:22" ht="4.5" customHeight="1" x14ac:dyDescent="0.25">
      <c r="A39" s="98"/>
      <c r="B39" s="98"/>
      <c r="C39" s="98"/>
      <c r="D39" s="98"/>
      <c r="E39" s="98"/>
      <c r="F39" s="98"/>
      <c r="G39" s="98"/>
      <c r="H39" s="98"/>
      <c r="I39" s="98"/>
      <c r="J39" s="98"/>
      <c r="K39" s="98"/>
      <c r="L39" s="98"/>
      <c r="M39" s="98"/>
      <c r="N39" s="98"/>
      <c r="O39" s="98"/>
      <c r="P39" s="98"/>
      <c r="Q39" s="98"/>
      <c r="R39" s="98"/>
      <c r="S39" s="98"/>
      <c r="T39" s="98"/>
      <c r="U39" s="98"/>
    </row>
    <row r="40" spans="1:22" ht="10.5" customHeight="1" x14ac:dyDescent="0.25">
      <c r="A40" s="122" t="s">
        <v>43</v>
      </c>
      <c r="B40" s="122"/>
      <c r="C40" s="122"/>
      <c r="D40" s="5" t="str">
        <f>IF(PDRNTEMP!C50="HIGH","X","")</f>
        <v/>
      </c>
      <c r="E40" s="122" t="s">
        <v>44</v>
      </c>
      <c r="F40" s="122"/>
      <c r="G40" s="122"/>
      <c r="H40" s="5" t="str">
        <f>IF(PDRNTEMP!C50="LOW","X","")</f>
        <v/>
      </c>
      <c r="I40" s="122" t="s">
        <v>45</v>
      </c>
      <c r="J40" s="122"/>
      <c r="K40" s="122"/>
      <c r="L40" s="5" t="str">
        <f>IF(PDRNTEMP!C50="MIDDLE","X","")</f>
        <v/>
      </c>
      <c r="M40" s="122" t="s">
        <v>46</v>
      </c>
      <c r="N40" s="122"/>
      <c r="O40" s="122"/>
      <c r="P40" s="5" t="str">
        <f>IF(PDRNTEMP!C50="MIXED","X","")</f>
        <v/>
      </c>
      <c r="Q40" s="17" t="s">
        <v>47</v>
      </c>
      <c r="V40" s="16"/>
    </row>
    <row r="41" spans="1:22" ht="4.5" customHeight="1" x14ac:dyDescent="0.25">
      <c r="A41" s="98"/>
      <c r="B41" s="98"/>
      <c r="C41" s="98"/>
      <c r="D41" s="98"/>
      <c r="E41" s="98"/>
      <c r="F41" s="98"/>
      <c r="G41" s="98"/>
      <c r="H41" s="98"/>
      <c r="I41" s="98"/>
      <c r="J41" s="98"/>
      <c r="K41" s="98"/>
      <c r="L41" s="98"/>
      <c r="M41" s="98"/>
      <c r="N41" s="98"/>
      <c r="O41" s="98"/>
      <c r="P41" s="98"/>
      <c r="Q41" s="98"/>
      <c r="R41" s="98"/>
      <c r="S41" s="98"/>
      <c r="T41" s="98"/>
      <c r="U41" s="98"/>
    </row>
    <row r="42" spans="1:22" ht="12.75" customHeight="1" x14ac:dyDescent="0.25">
      <c r="A42" s="122" t="s">
        <v>48</v>
      </c>
      <c r="B42" s="122"/>
      <c r="C42" s="122"/>
      <c r="D42" s="122"/>
      <c r="E42" s="122"/>
      <c r="F42" s="122"/>
      <c r="G42" s="122"/>
      <c r="H42" s="122"/>
      <c r="I42" s="122"/>
      <c r="J42" s="122"/>
      <c r="K42" s="122"/>
      <c r="L42" s="122"/>
      <c r="M42" s="122"/>
      <c r="N42" s="122"/>
      <c r="O42" s="122"/>
      <c r="P42" s="122"/>
      <c r="Q42" s="122"/>
      <c r="R42" s="122"/>
      <c r="S42" s="122"/>
      <c r="T42" s="122"/>
      <c r="U42" s="122"/>
    </row>
    <row r="43" spans="1:22" ht="4.5" customHeight="1" x14ac:dyDescent="0.25">
      <c r="A43" s="114"/>
      <c r="B43" s="114"/>
      <c r="C43" s="114"/>
      <c r="D43" s="114"/>
      <c r="E43" s="114"/>
      <c r="F43" s="114"/>
      <c r="G43" s="114"/>
      <c r="H43" s="114"/>
      <c r="I43" s="114"/>
      <c r="J43" s="114"/>
      <c r="K43" s="114"/>
      <c r="L43" s="114"/>
      <c r="M43" s="114"/>
      <c r="N43" s="114"/>
      <c r="O43" s="114"/>
      <c r="P43" s="114"/>
      <c r="Q43" s="114"/>
      <c r="R43" s="114"/>
      <c r="S43" s="114"/>
      <c r="T43" s="114"/>
      <c r="U43" s="114"/>
    </row>
    <row r="44" spans="1:22" ht="12" customHeight="1" x14ac:dyDescent="0.25">
      <c r="A44" s="125"/>
      <c r="B44" s="125"/>
      <c r="C44" s="125"/>
      <c r="D44" s="5" t="str">
        <f>IF(OR(PDRNTEMP!D51="WELL KNOWN",PDRNTEMP!D52="WELL KNOWN"),"X","")</f>
        <v/>
      </c>
      <c r="E44" s="17" t="s">
        <v>49</v>
      </c>
      <c r="F44" s="16"/>
      <c r="H44" s="5" t="str">
        <f>IF(OR(PDRNTEMP!D51="KNOWN",PDRNTEMP!D52="KNOWN"),"X","")</f>
        <v/>
      </c>
      <c r="I44" s="17" t="s">
        <v>50</v>
      </c>
      <c r="J44" s="24"/>
      <c r="K44" s="5" t="str">
        <f>IF(OR(PDRNTEMP!D51="UNKNOWN",PDRNTEMP!D52="UNKNOWN"),"X","")</f>
        <v/>
      </c>
      <c r="L44" s="25" t="s">
        <v>51</v>
      </c>
      <c r="M44" s="25"/>
      <c r="O44" s="5" t="str">
        <f>IF(OR(PDRNTEMP!D51="GOOD",PDRNTEMP!D52="GOOD"),"X","")</f>
        <v/>
      </c>
      <c r="P44" s="17" t="s">
        <v>52</v>
      </c>
      <c r="R44" s="5" t="str">
        <f>IF(OR(PDRNTEMP!D51="BAD",PDRNTEMP!D52="BAD"),"X","")</f>
        <v/>
      </c>
      <c r="S44" s="17" t="s">
        <v>53</v>
      </c>
    </row>
    <row r="45" spans="1:22" ht="4.5" customHeight="1" x14ac:dyDescent="0.25">
      <c r="A45" s="98"/>
      <c r="B45" s="98"/>
      <c r="C45" s="98"/>
      <c r="D45" s="98"/>
      <c r="E45" s="98"/>
      <c r="F45" s="98"/>
      <c r="G45" s="98"/>
      <c r="H45" s="98"/>
      <c r="I45" s="98"/>
      <c r="J45" s="98"/>
      <c r="K45" s="98"/>
      <c r="L45" s="98"/>
      <c r="M45" s="98"/>
      <c r="N45" s="98"/>
      <c r="O45" s="98"/>
      <c r="P45" s="98"/>
      <c r="Q45" s="98"/>
      <c r="R45" s="98"/>
      <c r="S45" s="98"/>
      <c r="T45" s="98"/>
      <c r="U45" s="98"/>
    </row>
    <row r="46" spans="1:22" ht="12" customHeight="1" x14ac:dyDescent="0.25">
      <c r="A46" s="122" t="s">
        <v>54</v>
      </c>
      <c r="B46" s="122"/>
      <c r="C46" s="122"/>
      <c r="D46" s="5" t="str">
        <f>IF(PDRNTEMP!B54="SUBJECT","X",IF(PDRNTEMP!B54="PARENTS","X",IF(PDRNTEMP!B54="RELATIVES","X",IF(PDRNTEMP!B54="USED FREE","",IF(PDRNTEMP!B54="RENTED","","")))))</f>
        <v/>
      </c>
      <c r="E46" s="17" t="s">
        <v>55</v>
      </c>
      <c r="F46" s="16"/>
      <c r="G46" s="99" t="str">
        <f>IF(OR(PDRNTEMP!B54=0,PDRNTEMP!B54="USED FREE",PDRNTEMP!B54="RENTED"), "",PDRNTEMP!B54)</f>
        <v>SELECT||pt=B:54||val=SUBJECT</v>
      </c>
      <c r="H46" s="99"/>
      <c r="I46" s="99"/>
      <c r="J46" s="99"/>
      <c r="K46" s="99"/>
      <c r="L46" s="99"/>
      <c r="M46" s="99"/>
      <c r="N46" s="99"/>
      <c r="O46" s="16"/>
      <c r="P46" s="16"/>
      <c r="Q46" s="16"/>
      <c r="R46" s="16"/>
      <c r="S46" s="16"/>
      <c r="T46" s="16"/>
      <c r="U46" s="16"/>
    </row>
    <row r="47" spans="1:22" ht="4.5" customHeight="1" x14ac:dyDescent="0.25">
      <c r="A47" s="98"/>
      <c r="B47" s="98"/>
      <c r="C47" s="98"/>
      <c r="D47" s="98"/>
      <c r="E47" s="98"/>
      <c r="F47" s="98"/>
      <c r="G47" s="98"/>
      <c r="H47" s="98"/>
      <c r="I47" s="98"/>
      <c r="J47" s="98"/>
      <c r="K47" s="98"/>
      <c r="L47" s="98"/>
      <c r="M47" s="98"/>
      <c r="N47" s="98"/>
      <c r="O47" s="98"/>
      <c r="P47" s="98"/>
      <c r="Q47" s="98"/>
      <c r="R47" s="98"/>
      <c r="S47" s="98"/>
      <c r="T47" s="98"/>
      <c r="U47" s="98"/>
    </row>
    <row r="48" spans="1:22" ht="14.25" customHeight="1" x14ac:dyDescent="0.25">
      <c r="D48" s="122" t="s">
        <v>56</v>
      </c>
      <c r="E48" s="122"/>
      <c r="F48" s="99" t="str">
        <f>TRIM(UPPER(IF(PDRNTEMP!C55=0,"",PDRNTEMP!C55)))</f>
        <v>INPUT||PT=C:55||VAL=</v>
      </c>
      <c r="G48" s="99"/>
      <c r="H48" s="99"/>
      <c r="I48" s="99"/>
      <c r="J48" s="114" t="s">
        <v>57</v>
      </c>
      <c r="K48" s="114"/>
      <c r="L48" s="114"/>
      <c r="M48" s="114"/>
      <c r="N48" s="114"/>
      <c r="O48" s="16" t="s">
        <v>58</v>
      </c>
      <c r="P48" s="123" t="str">
        <f>TRIM(UPPER(IF(PDRNTEMP!C56=0,"",PDRNTEMP!C56)))</f>
        <v>INPUT||PT=C:56||VAL=</v>
      </c>
      <c r="Q48" s="123"/>
      <c r="R48" s="123"/>
      <c r="S48" s="123"/>
      <c r="T48" s="16"/>
      <c r="U48" s="16"/>
    </row>
    <row r="49" spans="1:21" ht="4.5" customHeight="1" x14ac:dyDescent="0.25">
      <c r="A49" s="98"/>
      <c r="B49" s="98"/>
      <c r="C49" s="98"/>
      <c r="D49" s="98"/>
      <c r="E49" s="98"/>
      <c r="F49" s="98"/>
      <c r="G49" s="98"/>
      <c r="H49" s="98"/>
      <c r="I49" s="98"/>
      <c r="J49" s="98"/>
      <c r="K49" s="98"/>
      <c r="L49" s="98"/>
      <c r="M49" s="98"/>
      <c r="N49" s="98"/>
      <c r="O49" s="98"/>
      <c r="P49" s="98"/>
      <c r="Q49" s="98"/>
      <c r="R49" s="98"/>
      <c r="S49" s="98"/>
      <c r="T49" s="98"/>
      <c r="U49" s="98"/>
    </row>
    <row r="50" spans="1:21" ht="12" customHeight="1" x14ac:dyDescent="0.25">
      <c r="D50" s="5" t="str">
        <f>IF(PDRNTEMP!B54="RENTED","X","")</f>
        <v/>
      </c>
      <c r="E50" s="124" t="s">
        <v>59</v>
      </c>
      <c r="F50" s="124"/>
      <c r="G50" s="124"/>
      <c r="H50" s="124"/>
      <c r="I50" s="124"/>
      <c r="J50" s="124"/>
      <c r="K50" s="124"/>
      <c r="L50" s="124"/>
      <c r="M50" s="124"/>
      <c r="N50" s="124"/>
      <c r="O50" s="124"/>
      <c r="P50" s="124"/>
      <c r="Q50" s="124"/>
      <c r="R50" s="124"/>
      <c r="S50" s="124"/>
      <c r="T50" s="124"/>
      <c r="U50" s="124"/>
    </row>
    <row r="51" spans="1:21" ht="4.5" customHeight="1" x14ac:dyDescent="0.25">
      <c r="A51" s="98"/>
      <c r="B51" s="98"/>
      <c r="C51" s="98"/>
      <c r="D51" s="98"/>
      <c r="E51" s="98"/>
      <c r="F51" s="98"/>
      <c r="G51" s="98"/>
      <c r="H51" s="98"/>
      <c r="I51" s="98"/>
      <c r="J51" s="98"/>
      <c r="K51" s="98"/>
      <c r="L51" s="98"/>
      <c r="M51" s="98"/>
      <c r="N51" s="98"/>
      <c r="O51" s="98"/>
      <c r="P51" s="98"/>
      <c r="Q51" s="98"/>
      <c r="R51" s="98"/>
      <c r="S51" s="98"/>
      <c r="T51" s="98"/>
      <c r="U51" s="98"/>
    </row>
    <row r="52" spans="1:21" ht="13.5" customHeight="1" x14ac:dyDescent="0.25">
      <c r="D52" s="16" t="s">
        <v>60</v>
      </c>
      <c r="E52" s="16"/>
      <c r="F52" s="26"/>
      <c r="G52" s="99" t="str">
        <f>TRIM(UPPER(IF(PDRNTEMP!C57=0,"",PDRNTEMP!C57)))</f>
        <v>INPUT||PT=C:57||VAL=</v>
      </c>
      <c r="H52" s="99"/>
      <c r="I52" s="99"/>
      <c r="J52" s="99"/>
      <c r="K52" s="99"/>
      <c r="L52" s="99"/>
      <c r="M52" s="99"/>
      <c r="N52" s="99"/>
      <c r="O52" s="27"/>
      <c r="P52" s="28" t="s">
        <v>61</v>
      </c>
      <c r="Q52" s="29"/>
      <c r="R52" s="99" t="str">
        <f>TRIM(UPPER(IF(PDRNTEMP!F57=0,"",PDRNTEMP!F57)))</f>
        <v>INPUT||PT=F:57||VAL=</v>
      </c>
      <c r="S52" s="99"/>
      <c r="T52" s="99"/>
      <c r="U52" s="99"/>
    </row>
    <row r="53" spans="1:21" ht="4.5" customHeight="1" x14ac:dyDescent="0.25">
      <c r="A53" s="98"/>
      <c r="B53" s="98"/>
      <c r="C53" s="98"/>
      <c r="D53" s="98"/>
      <c r="E53" s="98"/>
      <c r="F53" s="98"/>
      <c r="G53" s="98"/>
      <c r="H53" s="98"/>
      <c r="I53" s="98"/>
      <c r="J53" s="98"/>
      <c r="K53" s="98"/>
      <c r="L53" s="98"/>
      <c r="M53" s="98"/>
      <c r="N53" s="98"/>
      <c r="O53" s="98"/>
      <c r="P53" s="98"/>
      <c r="Q53" s="98"/>
      <c r="R53" s="98"/>
      <c r="S53" s="98"/>
      <c r="T53" s="98"/>
      <c r="U53" s="98"/>
    </row>
    <row r="54" spans="1:21" ht="12.75" customHeight="1" x14ac:dyDescent="0.25">
      <c r="D54" s="5" t="str">
        <f>IF(PDRNTEMP!B54="USED FREE","X","")</f>
        <v/>
      </c>
      <c r="E54" s="17" t="s">
        <v>62</v>
      </c>
      <c r="F54" s="16"/>
      <c r="H54" s="5" t="str">
        <f>IF(PDRNTEMP!B54="PARENTS","X","")</f>
        <v/>
      </c>
      <c r="I54" s="16" t="s">
        <v>63</v>
      </c>
      <c r="J54" s="16"/>
      <c r="K54" s="16"/>
      <c r="L54" s="24"/>
      <c r="M54" s="5" t="str">
        <f>IF(PDRNTEMP!B54="RELATIVES","X","")</f>
        <v/>
      </c>
      <c r="N54" s="25" t="s">
        <v>64</v>
      </c>
      <c r="O54" s="16"/>
      <c r="P54" s="16"/>
      <c r="Q54" s="16"/>
      <c r="R54" s="16"/>
      <c r="S54" s="16"/>
      <c r="T54" s="16"/>
      <c r="U54" s="16"/>
    </row>
    <row r="55" spans="1:21" ht="4.5" customHeight="1" x14ac:dyDescent="0.25">
      <c r="A55" s="98"/>
      <c r="B55" s="98"/>
      <c r="C55" s="98"/>
      <c r="D55" s="98"/>
      <c r="E55" s="98"/>
      <c r="F55" s="98"/>
      <c r="G55" s="98"/>
      <c r="H55" s="98"/>
      <c r="I55" s="98"/>
      <c r="J55" s="98"/>
      <c r="K55" s="98"/>
      <c r="L55" s="98"/>
      <c r="M55" s="98"/>
      <c r="N55" s="98"/>
      <c r="O55" s="98"/>
      <c r="P55" s="98"/>
      <c r="Q55" s="98"/>
      <c r="R55" s="98"/>
      <c r="S55" s="98"/>
      <c r="T55" s="98"/>
      <c r="U55" s="98"/>
    </row>
    <row r="56" spans="1:21" ht="12.75" customHeight="1" x14ac:dyDescent="0.25">
      <c r="A56" s="25" t="s">
        <v>65</v>
      </c>
      <c r="B56" s="25"/>
      <c r="C56" s="99" t="str">
        <f>TRIM(UPPER(IF(AND(PDRNTEMP!C58&lt;&gt;"",PDRNTEMP!E58&lt;&gt;""),CONCATENATE(PDRNTEMP!C58," YR/S"," ",PDRNTEMP!E58," MO/S"),IF(PDRNTEMP!C58&lt;&gt;"",CONCATENATE(PDRNTEMP!C58," YR/S"),IF(PDRNTEMP!E58&lt;&gt;"",CONCATENATE(PDRNTEMP!E58," MO/S"),"NP")))))</f>
        <v>INPUT||PT=C:58||VAL= YR/S INPUT||PT=E:58||VAL= MO/S</v>
      </c>
      <c r="D56" s="99"/>
      <c r="E56" s="99"/>
      <c r="F56" s="25"/>
      <c r="G56" s="122" t="s">
        <v>66</v>
      </c>
      <c r="H56" s="122"/>
      <c r="I56" s="122"/>
      <c r="J56" s="123" t="str">
        <f>TRIM(UPPER(IF(PDRNTEMP!C65=0,"",PDRNTEMP!C65)))</f>
        <v>INPUT||PT=C:65||VAL=</v>
      </c>
      <c r="K56" s="123"/>
      <c r="L56" s="123"/>
      <c r="M56" s="123"/>
      <c r="N56" s="123"/>
      <c r="P56" s="16" t="s">
        <v>67</v>
      </c>
      <c r="Q56" s="16"/>
      <c r="R56" s="99" t="str">
        <f>TRIM(UPPER(IF(PDRNTEMP!C66=0,"",PDRNTEMP!C66)))</f>
        <v>INPUT||PT=C:66||VAL=</v>
      </c>
      <c r="S56" s="99"/>
      <c r="T56" s="99"/>
      <c r="U56" s="99"/>
    </row>
    <row r="57" spans="1:21" ht="4.5" customHeight="1" x14ac:dyDescent="0.25">
      <c r="A57" s="98"/>
      <c r="B57" s="98"/>
      <c r="C57" s="98"/>
      <c r="D57" s="98"/>
      <c r="E57" s="98"/>
      <c r="F57" s="98"/>
      <c r="G57" s="98"/>
      <c r="H57" s="98"/>
      <c r="I57" s="98"/>
      <c r="J57" s="98"/>
      <c r="K57" s="98"/>
      <c r="L57" s="98"/>
      <c r="M57" s="98"/>
      <c r="N57" s="98"/>
      <c r="O57" s="98"/>
      <c r="P57" s="98"/>
      <c r="Q57" s="98"/>
      <c r="R57" s="98"/>
      <c r="S57" s="98"/>
      <c r="T57" s="98"/>
      <c r="U57" s="98"/>
    </row>
    <row r="58" spans="1:21" x14ac:dyDescent="0.25">
      <c r="A58" s="122" t="s">
        <v>68</v>
      </c>
      <c r="B58" s="122"/>
      <c r="C58" s="122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</row>
    <row r="59" spans="1:21" ht="13.5" customHeight="1" x14ac:dyDescent="0.25">
      <c r="A59" s="31" t="s">
        <v>69</v>
      </c>
      <c r="B59" s="30"/>
      <c r="C59" s="5" t="str">
        <f>IF(PDRNTEMP!C61="MANSION","X","")</f>
        <v/>
      </c>
      <c r="D59" s="32" t="s">
        <v>70</v>
      </c>
      <c r="E59" s="33"/>
      <c r="F59" s="33"/>
      <c r="G59" s="5" t="str">
        <f>IF(PDRNTEMP!C61="1 STOREY","X","")</f>
        <v/>
      </c>
      <c r="H59" s="32" t="s">
        <v>71</v>
      </c>
      <c r="I59" s="34"/>
      <c r="J59" s="34"/>
      <c r="K59" s="5" t="str">
        <f>IF(PDRNTEMP!C61="2 STOREY","X","")</f>
        <v/>
      </c>
      <c r="L59" s="32" t="s">
        <v>72</v>
      </c>
      <c r="M59" s="30"/>
      <c r="N59" s="30"/>
      <c r="O59" s="35" t="str">
        <f>IF(PDRNTEMP!C61="MULTI STOREY","X","")</f>
        <v/>
      </c>
      <c r="P59" s="32" t="s">
        <v>73</v>
      </c>
      <c r="Q59" s="30"/>
      <c r="R59" s="119" t="str">
        <f>TRIM(UPPER(IF(PDRNTEMP!F61=0,"",PDRNTEMP!F61)))</f>
        <v>INPUT||PT=F:61||VAL=</v>
      </c>
      <c r="S59" s="119"/>
      <c r="T59" s="119"/>
      <c r="U59" s="36"/>
    </row>
    <row r="60" spans="1:21" ht="4.5" customHeight="1" x14ac:dyDescent="0.25">
      <c r="A60" s="98"/>
      <c r="B60" s="98"/>
      <c r="C60" s="98"/>
      <c r="D60" s="98"/>
      <c r="E60" s="98"/>
      <c r="F60" s="98"/>
      <c r="G60" s="98"/>
      <c r="H60" s="98"/>
      <c r="I60" s="98"/>
      <c r="J60" s="98"/>
      <c r="K60" s="98"/>
      <c r="L60" s="98"/>
      <c r="M60" s="98"/>
      <c r="N60" s="98"/>
      <c r="O60" s="98"/>
      <c r="P60" s="98"/>
      <c r="Q60" s="98"/>
      <c r="R60" s="98"/>
      <c r="S60" s="98"/>
      <c r="T60" s="98"/>
      <c r="U60" s="98"/>
    </row>
    <row r="61" spans="1:21" ht="13.5" customHeight="1" x14ac:dyDescent="0.25">
      <c r="A61" s="30"/>
      <c r="B61" s="30"/>
      <c r="C61" s="35" t="str">
        <f>IF(PDRNTEMP!C61="SPLIT LEVEL","X","")</f>
        <v/>
      </c>
      <c r="D61" s="32" t="s">
        <v>74</v>
      </c>
      <c r="E61" s="33"/>
      <c r="F61" s="33"/>
      <c r="G61" s="35" t="str">
        <f>IF(PDRNTEMP!C61="BUNGALOW","X","")</f>
        <v/>
      </c>
      <c r="H61" s="32" t="s">
        <v>75</v>
      </c>
      <c r="I61" s="34"/>
      <c r="J61" s="34"/>
      <c r="K61" s="35" t="str">
        <f>IF(PDRNTEMP!C61="BUILDING","X","")</f>
        <v/>
      </c>
      <c r="L61" s="32" t="s">
        <v>76</v>
      </c>
      <c r="M61" s="34"/>
      <c r="N61" s="30"/>
      <c r="O61" s="35" t="str">
        <f>IF(PDRNTEMP!C61="TOWNHOUSE","X","")</f>
        <v/>
      </c>
      <c r="P61" s="32" t="s">
        <v>77</v>
      </c>
      <c r="Q61" s="34"/>
      <c r="R61" s="34"/>
      <c r="S61" s="30"/>
      <c r="T61" s="30"/>
      <c r="U61" s="30"/>
    </row>
    <row r="62" spans="1:21" ht="4.5" customHeight="1" x14ac:dyDescent="0.25">
      <c r="A62" s="98"/>
      <c r="B62" s="98"/>
      <c r="C62" s="98"/>
      <c r="D62" s="98"/>
      <c r="E62" s="98"/>
      <c r="F62" s="98"/>
      <c r="G62" s="98"/>
      <c r="H62" s="98"/>
      <c r="I62" s="98"/>
      <c r="J62" s="98"/>
      <c r="K62" s="98"/>
      <c r="L62" s="98"/>
      <c r="M62" s="98"/>
      <c r="N62" s="98"/>
      <c r="O62" s="98"/>
      <c r="P62" s="98"/>
      <c r="Q62" s="98"/>
      <c r="R62" s="98"/>
      <c r="S62" s="98"/>
      <c r="T62" s="98"/>
      <c r="U62" s="98"/>
    </row>
    <row r="63" spans="1:21" ht="12.75" customHeight="1" x14ac:dyDescent="0.25">
      <c r="A63" s="30"/>
      <c r="B63" s="30"/>
      <c r="C63" s="35" t="str">
        <f>IF(PDRNTEMP!C61="DUPLEX","X","")</f>
        <v/>
      </c>
      <c r="D63" s="32" t="s">
        <v>78</v>
      </c>
      <c r="E63" s="33"/>
      <c r="F63" s="33"/>
      <c r="G63" s="35" t="str">
        <f>IF(PDRNTEMP!C61="APARTMENT","X","")</f>
        <v/>
      </c>
      <c r="H63" s="32" t="s">
        <v>79</v>
      </c>
      <c r="I63" s="34"/>
      <c r="J63" s="34"/>
      <c r="K63" s="35" t="str">
        <f>IF(PDRNTEMP!C61="ROW HOUSE","X","")</f>
        <v/>
      </c>
      <c r="L63" s="32" t="s">
        <v>80</v>
      </c>
      <c r="M63" s="34"/>
      <c r="N63" s="30"/>
      <c r="O63" s="35" t="str">
        <f>IF(PDRNTEMP!C61="CONDOMINIUM","X","")</f>
        <v/>
      </c>
      <c r="P63" s="32" t="s">
        <v>81</v>
      </c>
      <c r="Q63" s="34"/>
      <c r="R63" s="30"/>
      <c r="S63" s="30"/>
      <c r="T63" s="30"/>
      <c r="U63" s="30"/>
    </row>
    <row r="64" spans="1:21" ht="5.25" customHeight="1" x14ac:dyDescent="0.25">
      <c r="A64" s="98"/>
      <c r="B64" s="98"/>
      <c r="C64" s="98"/>
      <c r="D64" s="98"/>
      <c r="E64" s="98"/>
      <c r="F64" s="98"/>
      <c r="G64" s="98"/>
      <c r="H64" s="98"/>
      <c r="I64" s="98"/>
      <c r="J64" s="98"/>
      <c r="K64" s="98"/>
      <c r="L64" s="98"/>
      <c r="M64" s="98"/>
      <c r="N64" s="98"/>
      <c r="O64" s="98"/>
      <c r="P64" s="98"/>
      <c r="Q64" s="98"/>
      <c r="R64" s="98"/>
      <c r="S64" s="98"/>
      <c r="T64" s="98"/>
      <c r="U64" s="98"/>
    </row>
    <row r="65" spans="1:23" ht="12.75" customHeight="1" x14ac:dyDescent="0.25">
      <c r="A65" s="31" t="s">
        <v>82</v>
      </c>
      <c r="B65" s="30"/>
      <c r="C65" s="35" t="str">
        <f>IF(PDRNTEMP!B62="CONCRETE","X","")</f>
        <v/>
      </c>
      <c r="D65" s="32" t="s">
        <v>83</v>
      </c>
      <c r="E65" s="33"/>
      <c r="F65" s="33"/>
      <c r="G65" s="35" t="str">
        <f>IF(PDRNTEMP!B62="SEMI CONCRETE","X","")</f>
        <v/>
      </c>
      <c r="H65" s="32" t="s">
        <v>84</v>
      </c>
      <c r="I65" s="33"/>
      <c r="J65" s="33"/>
      <c r="K65" s="35" t="str">
        <f>IF(PDRNTEMP!B62="WOODEN","X","")</f>
        <v/>
      </c>
      <c r="L65" s="32" t="s">
        <v>85</v>
      </c>
      <c r="M65" s="33"/>
      <c r="N65" s="33"/>
      <c r="O65" s="31"/>
      <c r="P65" s="31"/>
      <c r="Q65" s="31"/>
      <c r="R65" s="31"/>
      <c r="S65" s="31"/>
      <c r="T65" s="31"/>
      <c r="U65" s="31"/>
    </row>
    <row r="66" spans="1:23" ht="4.5" customHeight="1" x14ac:dyDescent="0.25">
      <c r="A66" s="98"/>
      <c r="B66" s="98"/>
      <c r="C66" s="98"/>
      <c r="D66" s="98"/>
      <c r="E66" s="98"/>
      <c r="F66" s="98"/>
      <c r="G66" s="98"/>
      <c r="H66" s="98"/>
      <c r="I66" s="98"/>
      <c r="J66" s="98"/>
      <c r="K66" s="98"/>
      <c r="L66" s="98"/>
      <c r="M66" s="98"/>
      <c r="N66" s="98"/>
      <c r="O66" s="98"/>
      <c r="P66" s="98"/>
      <c r="Q66" s="98"/>
      <c r="R66" s="98"/>
      <c r="S66" s="98"/>
      <c r="T66" s="98"/>
      <c r="U66" s="98"/>
    </row>
    <row r="67" spans="1:23" ht="12.75" customHeight="1" x14ac:dyDescent="0.25">
      <c r="A67" s="31" t="s">
        <v>86</v>
      </c>
      <c r="B67" s="119" t="str">
        <f>TRIM(UPPER(IF(PDRNTEMP!C59=0,"",PDRNTEMP!C59)))</f>
        <v>INPUT||PT=C:59||VAL=</v>
      </c>
      <c r="C67" s="119"/>
      <c r="D67" s="119"/>
      <c r="E67" s="30"/>
      <c r="F67" s="31" t="s">
        <v>87</v>
      </c>
      <c r="G67" s="30"/>
      <c r="H67" s="30"/>
      <c r="I67" s="119" t="str">
        <f>TRIM(UPPER(IF(PDRNTEMP!D60=0,"",PDRNTEMP!D60)))</f>
        <v>INPUT||PT=D:60||VAL=</v>
      </c>
      <c r="J67" s="119"/>
      <c r="K67" s="119"/>
      <c r="L67" s="30"/>
      <c r="M67" s="120" t="s">
        <v>88</v>
      </c>
      <c r="N67" s="120"/>
      <c r="O67" s="120"/>
      <c r="P67" s="35" t="str">
        <f>IF(PDRNTEMP!E62="WITH GARAGE","X","")</f>
        <v/>
      </c>
      <c r="Q67" s="36"/>
      <c r="R67" s="121" t="s">
        <v>89</v>
      </c>
      <c r="S67" s="120"/>
      <c r="T67" s="35" t="str">
        <f>IF(PDRNTEMP!E62="NO GARAGE","X","")</f>
        <v/>
      </c>
      <c r="U67" s="30"/>
      <c r="W67" s="13"/>
    </row>
    <row r="68" spans="1:23" ht="8.25" customHeight="1" x14ac:dyDescent="0.25">
      <c r="A68" s="98"/>
      <c r="B68" s="98"/>
      <c r="C68" s="98"/>
      <c r="D68" s="98"/>
      <c r="E68" s="98"/>
      <c r="F68" s="98"/>
      <c r="G68" s="98"/>
      <c r="H68" s="98"/>
      <c r="I68" s="98"/>
      <c r="J68" s="98"/>
      <c r="K68" s="98"/>
      <c r="L68" s="98"/>
      <c r="M68" s="98"/>
      <c r="N68" s="98"/>
      <c r="O68" s="98"/>
      <c r="P68" s="98"/>
      <c r="Q68" s="98"/>
      <c r="R68" s="98"/>
      <c r="S68" s="98"/>
      <c r="T68" s="98"/>
      <c r="U68" s="98"/>
    </row>
    <row r="69" spans="1:23" ht="12.75" customHeight="1" x14ac:dyDescent="0.25">
      <c r="A69" s="31" t="s">
        <v>90</v>
      </c>
      <c r="B69" s="30"/>
      <c r="C69" s="30"/>
      <c r="D69" s="30"/>
      <c r="E69" s="35" t="str">
        <f>IF(PDRNTEMP!C63="VERY GOOD","X","")</f>
        <v/>
      </c>
      <c r="F69" s="37" t="s">
        <v>91</v>
      </c>
      <c r="G69" s="38"/>
      <c r="H69" s="31"/>
      <c r="I69" s="35" t="str">
        <f>IF(PDRNTEMP!C63="GOOD","X","")</f>
        <v/>
      </c>
      <c r="J69" s="37" t="s">
        <v>52</v>
      </c>
      <c r="K69" s="38"/>
      <c r="L69" s="30"/>
      <c r="M69" s="35" t="str">
        <f>IF(PDRNTEMP!C63="FAIR","X","")</f>
        <v/>
      </c>
      <c r="N69" s="37" t="s">
        <v>92</v>
      </c>
      <c r="O69" s="38"/>
      <c r="P69" s="35" t="str">
        <f>IF(PDRNTEMP!C63="POOR","X","")</f>
        <v/>
      </c>
      <c r="Q69" s="37" t="s">
        <v>93</v>
      </c>
      <c r="R69" s="30"/>
      <c r="S69" s="30"/>
      <c r="T69" s="38"/>
      <c r="U69" s="30"/>
    </row>
    <row r="70" spans="1:23" ht="4.5" customHeight="1" x14ac:dyDescent="0.25">
      <c r="A70" s="98"/>
      <c r="B70" s="98"/>
      <c r="C70" s="98"/>
      <c r="D70" s="98"/>
      <c r="E70" s="98"/>
      <c r="F70" s="98"/>
      <c r="G70" s="98"/>
      <c r="H70" s="98"/>
      <c r="I70" s="98"/>
      <c r="J70" s="98"/>
      <c r="K70" s="98"/>
      <c r="L70" s="98"/>
      <c r="M70" s="98"/>
      <c r="N70" s="98"/>
      <c r="O70" s="98"/>
      <c r="P70" s="98"/>
      <c r="Q70" s="98"/>
      <c r="R70" s="98"/>
      <c r="S70" s="98"/>
      <c r="T70" s="98"/>
      <c r="U70" s="98"/>
    </row>
    <row r="71" spans="1:23" ht="12.75" customHeight="1" x14ac:dyDescent="0.25">
      <c r="A71" s="31" t="s">
        <v>94</v>
      </c>
      <c r="B71" s="30"/>
      <c r="C71" s="30"/>
      <c r="D71" s="30"/>
      <c r="E71" s="35" t="str">
        <f>IF(PDRNTEMP!C64="VERY GOOD","X","")</f>
        <v/>
      </c>
      <c r="F71" s="37" t="s">
        <v>91</v>
      </c>
      <c r="G71" s="38"/>
      <c r="H71" s="30"/>
      <c r="I71" s="35" t="str">
        <f>IF(PDRNTEMP!C64="GOOD","X","")</f>
        <v/>
      </c>
      <c r="J71" s="37" t="s">
        <v>52</v>
      </c>
      <c r="K71" s="38"/>
      <c r="L71" s="30"/>
      <c r="M71" s="35" t="str">
        <f>IF(PDRNTEMP!C64="FAIR","X","")</f>
        <v/>
      </c>
      <c r="N71" s="37" t="s">
        <v>92</v>
      </c>
      <c r="O71" s="38"/>
      <c r="P71" s="35" t="str">
        <f>IF(PDRNTEMP!C64="POOR","X","")</f>
        <v/>
      </c>
      <c r="Q71" s="37" t="s">
        <v>93</v>
      </c>
      <c r="R71" s="30"/>
      <c r="S71" s="30"/>
      <c r="T71" s="30"/>
      <c r="U71" s="30"/>
    </row>
    <row r="72" spans="1:23" ht="5.25" customHeight="1" x14ac:dyDescent="0.25">
      <c r="A72" s="98"/>
      <c r="B72" s="98"/>
      <c r="C72" s="98"/>
      <c r="D72" s="98"/>
      <c r="E72" s="98"/>
      <c r="F72" s="98"/>
      <c r="G72" s="98"/>
      <c r="H72" s="98"/>
      <c r="I72" s="98"/>
      <c r="J72" s="98"/>
      <c r="K72" s="98"/>
      <c r="L72" s="98"/>
      <c r="M72" s="98"/>
      <c r="N72" s="98"/>
      <c r="O72" s="98"/>
      <c r="P72" s="98"/>
      <c r="Q72" s="98"/>
      <c r="R72" s="98"/>
      <c r="S72" s="98"/>
      <c r="T72" s="98"/>
      <c r="U72" s="98"/>
    </row>
    <row r="73" spans="1:23" ht="12.75" customHeight="1" x14ac:dyDescent="0.25">
      <c r="A73" s="31" t="s">
        <v>95</v>
      </c>
      <c r="B73" s="98"/>
      <c r="C73" s="98"/>
      <c r="D73" s="98"/>
      <c r="E73" s="31" t="s">
        <v>96</v>
      </c>
      <c r="F73" s="30"/>
      <c r="G73" s="30"/>
      <c r="H73" s="98"/>
      <c r="I73" s="98"/>
      <c r="J73" s="31" t="s">
        <v>97</v>
      </c>
      <c r="K73" s="30"/>
      <c r="L73" s="30"/>
      <c r="M73" s="98"/>
      <c r="N73" s="98"/>
      <c r="O73" s="98"/>
      <c r="P73" s="31" t="s">
        <v>98</v>
      </c>
      <c r="Q73" s="31"/>
      <c r="R73" s="39"/>
      <c r="S73" s="39"/>
      <c r="T73" s="39"/>
      <c r="U73" s="39"/>
    </row>
    <row r="74" spans="1:23" ht="12.75" customHeight="1" x14ac:dyDescent="0.25">
      <c r="A74" s="115" t="str">
        <f>TRIM(UPPER(IF(PDRNTEMP!B68=0,"",PDRNTEMP!B68)))</f>
        <v>INPUT||PT=B:68||VAL=</v>
      </c>
      <c r="B74" s="115"/>
      <c r="C74" s="115"/>
      <c r="D74" s="115"/>
      <c r="E74" s="115" t="str">
        <f>TRIM(UPPER(IF(PDRNTEMP!F68=0,"",PDRNTEMP!F68)))</f>
        <v>INPUT||PT=F:68||VAL=</v>
      </c>
      <c r="F74" s="115"/>
      <c r="G74" s="115"/>
      <c r="H74" s="115"/>
      <c r="I74" s="115"/>
      <c r="J74" s="115" t="str">
        <f>TRIM(UPPER(IF(PDRNTEMP!C69=0,"",PDRNTEMP!C69)))</f>
        <v>INPUT||PT=C:69||VAL=</v>
      </c>
      <c r="K74" s="115"/>
      <c r="L74" s="115"/>
      <c r="M74" s="115"/>
      <c r="N74" s="115"/>
      <c r="O74" s="40"/>
      <c r="P74" s="118" t="str">
        <f>TRIM(UPPER(IF(PDRNTEMP!F69=0,"",PDRNTEMP!F69)))</f>
        <v>SELECT||PT=F:69||VAL=GOOD</v>
      </c>
      <c r="Q74" s="118"/>
      <c r="R74" s="118"/>
      <c r="S74" s="118"/>
      <c r="T74" s="41"/>
      <c r="U74" s="42"/>
    </row>
    <row r="75" spans="1:23" ht="13.5" customHeight="1" x14ac:dyDescent="0.25">
      <c r="A75" s="115" t="str">
        <f>TRIM(UPPER(IF(PDRNTEMP!B70=0,"",PDRNTEMP!B70)))</f>
        <v>INPUT||PT=B:70||VAL=</v>
      </c>
      <c r="B75" s="115"/>
      <c r="C75" s="115"/>
      <c r="D75" s="115"/>
      <c r="E75" s="115" t="str">
        <f>TRIM(UPPER(IF(PDRNTEMP!F70=0,"",PDRNTEMP!F70)))</f>
        <v>INPUT||PT=F:70||VAL=</v>
      </c>
      <c r="F75" s="115"/>
      <c r="G75" s="115"/>
      <c r="H75" s="115"/>
      <c r="I75" s="115"/>
      <c r="J75" s="115" t="str">
        <f>TRIM(UPPER(IF(PDRNTEMP!C71=0,"",PDRNTEMP!C71)))</f>
        <v>INPUT||PT=C:71||VAL=</v>
      </c>
      <c r="K75" s="115"/>
      <c r="L75" s="115"/>
      <c r="M75" s="115"/>
      <c r="N75" s="115"/>
      <c r="O75" s="43"/>
      <c r="P75" s="116" t="str">
        <f>TRIM(UPPER(IF(PDRNTEMP!F71=0,"",PDRNTEMP!F71)))</f>
        <v>SELECT||PT=F:71||VAL=GOOD</v>
      </c>
      <c r="Q75" s="116"/>
      <c r="R75" s="116"/>
      <c r="S75" s="116"/>
      <c r="T75" s="44"/>
      <c r="U75" s="45"/>
    </row>
    <row r="76" spans="1:23" ht="13.5" customHeight="1" x14ac:dyDescent="0.25">
      <c r="A76" s="115" t="str">
        <f>TRIM(UPPER(IF(PDRNTEMP!B72=0,"",PDRNTEMP!B72)))</f>
        <v>INPUT||PT=B:72||VAL=</v>
      </c>
      <c r="B76" s="115"/>
      <c r="C76" s="115"/>
      <c r="D76" s="115"/>
      <c r="E76" s="115" t="str">
        <f>TRIM(UPPER(IF(PDRNTEMP!F72=0,"",PDRNTEMP!F72)))</f>
        <v>INPUT||PT=F:72||VAL=</v>
      </c>
      <c r="F76" s="115"/>
      <c r="G76" s="115"/>
      <c r="H76" s="115"/>
      <c r="I76" s="115"/>
      <c r="J76" s="115" t="str">
        <f>TRIM(UPPER(IF(PDRNTEMP!C73=0,"",PDRNTEMP!C73)))</f>
        <v>INPUT||PT=C:73||VAL=</v>
      </c>
      <c r="K76" s="115"/>
      <c r="L76" s="115"/>
      <c r="M76" s="115"/>
      <c r="N76" s="115"/>
      <c r="O76" s="42"/>
      <c r="P76" s="116" t="str">
        <f>TRIM(UPPER(IF(PDRNTEMP!F73=0,"",PDRNTEMP!F73)))</f>
        <v>SELECT||PT=F:73||VAL=GOOD</v>
      </c>
      <c r="Q76" s="116"/>
      <c r="R76" s="116"/>
      <c r="S76" s="116"/>
      <c r="T76" s="42"/>
      <c r="U76" s="42"/>
    </row>
    <row r="77" spans="1:23" ht="8.25" customHeight="1" x14ac:dyDescent="0.25">
      <c r="A77" s="98"/>
      <c r="B77" s="98"/>
      <c r="C77" s="98"/>
      <c r="D77" s="98"/>
      <c r="E77" s="98"/>
      <c r="F77" s="98"/>
      <c r="G77" s="98"/>
      <c r="H77" s="98"/>
      <c r="I77" s="98"/>
      <c r="J77" s="98"/>
      <c r="K77" s="98"/>
      <c r="L77" s="98"/>
      <c r="M77" s="98"/>
      <c r="N77" s="98"/>
      <c r="O77" s="98"/>
      <c r="P77" s="98"/>
      <c r="Q77" s="98"/>
      <c r="R77" s="98"/>
      <c r="S77" s="98"/>
      <c r="T77" s="98"/>
      <c r="U77" s="98"/>
    </row>
    <row r="78" spans="1:23" ht="13.5" customHeight="1" x14ac:dyDescent="0.25">
      <c r="A78" s="16" t="s">
        <v>99</v>
      </c>
      <c r="B78" s="117"/>
      <c r="C78" s="117"/>
      <c r="D78" s="117"/>
      <c r="E78" s="117"/>
      <c r="F78" s="117"/>
      <c r="G78" s="117"/>
      <c r="H78" s="117"/>
      <c r="I78" s="117"/>
      <c r="J78" s="117"/>
      <c r="K78" s="117"/>
      <c r="L78" s="117"/>
      <c r="M78" s="117"/>
      <c r="N78" s="117"/>
      <c r="O78" s="117"/>
      <c r="P78" s="117"/>
      <c r="Q78" s="117"/>
      <c r="R78" s="117"/>
      <c r="S78" s="117"/>
      <c r="T78" s="117"/>
      <c r="U78" s="117"/>
    </row>
    <row r="79" spans="1:23" ht="13.5" customHeight="1" x14ac:dyDescent="0.25">
      <c r="A79" s="105" t="str">
        <f>TRIM(UPPER(IF(PDRNTEMP!A75=0,"",PDRNTEMP!A75)))</f>
        <v>INPUT||PT=A:75||VAL=</v>
      </c>
      <c r="B79" s="106"/>
      <c r="C79" s="106"/>
      <c r="D79" s="106"/>
      <c r="E79" s="106"/>
      <c r="F79" s="106"/>
      <c r="G79" s="106"/>
      <c r="H79" s="106"/>
      <c r="I79" s="106"/>
      <c r="J79" s="106"/>
      <c r="K79" s="106"/>
      <c r="L79" s="106"/>
      <c r="M79" s="106"/>
      <c r="N79" s="106"/>
      <c r="O79" s="106"/>
      <c r="P79" s="106"/>
      <c r="Q79" s="106"/>
      <c r="R79" s="106"/>
      <c r="S79" s="106"/>
      <c r="T79" s="106"/>
      <c r="U79" s="107"/>
    </row>
    <row r="80" spans="1:23" ht="14.25" customHeight="1" x14ac:dyDescent="0.25">
      <c r="A80" s="108"/>
      <c r="B80" s="109"/>
      <c r="C80" s="109"/>
      <c r="D80" s="109"/>
      <c r="E80" s="109"/>
      <c r="F80" s="109"/>
      <c r="G80" s="109"/>
      <c r="H80" s="109"/>
      <c r="I80" s="109"/>
      <c r="J80" s="109"/>
      <c r="K80" s="109"/>
      <c r="L80" s="109"/>
      <c r="M80" s="109"/>
      <c r="N80" s="109"/>
      <c r="O80" s="109"/>
      <c r="P80" s="109"/>
      <c r="Q80" s="109"/>
      <c r="R80" s="109"/>
      <c r="S80" s="109"/>
      <c r="T80" s="109"/>
      <c r="U80" s="110"/>
    </row>
    <row r="81" spans="1:21" ht="14.25" customHeight="1" x14ac:dyDescent="0.25">
      <c r="A81" s="108"/>
      <c r="B81" s="109"/>
      <c r="C81" s="109"/>
      <c r="D81" s="109"/>
      <c r="E81" s="109"/>
      <c r="F81" s="109"/>
      <c r="G81" s="109"/>
      <c r="H81" s="109"/>
      <c r="I81" s="109"/>
      <c r="J81" s="109"/>
      <c r="K81" s="109"/>
      <c r="L81" s="109"/>
      <c r="M81" s="109"/>
      <c r="N81" s="109"/>
      <c r="O81" s="109"/>
      <c r="P81" s="109"/>
      <c r="Q81" s="109"/>
      <c r="R81" s="109"/>
      <c r="S81" s="109"/>
      <c r="T81" s="109"/>
      <c r="U81" s="110"/>
    </row>
    <row r="82" spans="1:21" ht="14.25" customHeight="1" x14ac:dyDescent="0.25">
      <c r="A82" s="111"/>
      <c r="B82" s="112"/>
      <c r="C82" s="112"/>
      <c r="D82" s="112"/>
      <c r="E82" s="112"/>
      <c r="F82" s="112"/>
      <c r="G82" s="112"/>
      <c r="H82" s="112"/>
      <c r="I82" s="112"/>
      <c r="J82" s="112"/>
      <c r="K82" s="112"/>
      <c r="L82" s="112"/>
      <c r="M82" s="112"/>
      <c r="N82" s="112"/>
      <c r="O82" s="112"/>
      <c r="P82" s="112"/>
      <c r="Q82" s="112"/>
      <c r="R82" s="112"/>
      <c r="S82" s="112"/>
      <c r="T82" s="112"/>
      <c r="U82" s="113"/>
    </row>
    <row r="83" spans="1:21" ht="6" customHeight="1" x14ac:dyDescent="0.25"/>
    <row r="84" spans="1:21" ht="12.75" customHeight="1" x14ac:dyDescent="0.25">
      <c r="A84" s="114" t="s">
        <v>100</v>
      </c>
      <c r="B84" s="114"/>
      <c r="C84" s="114"/>
      <c r="D84" s="114"/>
      <c r="E84" s="114"/>
      <c r="F84" s="114"/>
      <c r="H84" s="114" t="s">
        <v>101</v>
      </c>
      <c r="I84" s="114"/>
      <c r="J84" s="114"/>
      <c r="K84" s="114"/>
      <c r="L84" s="11"/>
      <c r="M84" s="114" t="s">
        <v>33</v>
      </c>
      <c r="N84" s="114"/>
      <c r="O84" s="114"/>
      <c r="P84" s="114"/>
      <c r="Q84" s="114"/>
      <c r="R84" s="114"/>
      <c r="S84" s="114"/>
      <c r="T84" s="114"/>
      <c r="U84" s="114"/>
    </row>
    <row r="85" spans="1:21" ht="12.75" customHeight="1" x14ac:dyDescent="0.25">
      <c r="A85" s="99" t="str">
        <f>TRIM(UPPER(IF(PDRNTEMP!C82=0,"",PDRNTEMP!C82)))</f>
        <v>INPUT||PT=C:82||VAL=</v>
      </c>
      <c r="B85" s="99"/>
      <c r="C85" s="99"/>
      <c r="D85" s="99"/>
      <c r="E85" s="99"/>
      <c r="F85" s="99"/>
      <c r="H85" s="99" t="str">
        <f>TRIM(UPPER(IF(PDRNTEMP!C83=0,"",PDRNTEMP!C83)))</f>
        <v>INPUT||PT=C:83||VAL=</v>
      </c>
      <c r="I85" s="99"/>
      <c r="J85" s="99"/>
      <c r="K85" s="99"/>
      <c r="L85" s="13"/>
      <c r="M85" s="99" t="str">
        <f>TRIM(UPPER(IF(PDRNTEMP!C84=0,"",PDRNTEMP!C84)))</f>
        <v>INPUT||PT=C:84||VAL=</v>
      </c>
      <c r="N85" s="99"/>
      <c r="O85" s="99"/>
      <c r="P85" s="99"/>
      <c r="Q85" s="99"/>
      <c r="R85" s="99"/>
      <c r="S85" s="99"/>
      <c r="T85" s="99"/>
      <c r="U85" s="99"/>
    </row>
    <row r="86" spans="1:21" ht="12.75" customHeight="1" x14ac:dyDescent="0.25">
      <c r="A86" s="104" t="str">
        <f>TRIM(UPPER(IF(PDRNTEMP!C86=0,"",PDRNTEMP!C86)))</f>
        <v>INPUT||PT=C:86||VAL=</v>
      </c>
      <c r="B86" s="104"/>
      <c r="C86" s="104"/>
      <c r="D86" s="104"/>
      <c r="E86" s="104"/>
      <c r="F86" s="104"/>
      <c r="H86" s="104" t="str">
        <f>TRIM(UPPER(IF(PDRNTEMP!C87=0,"",PDRNTEMP!C87)))</f>
        <v>INPUT||PT=C:87||VAL=</v>
      </c>
      <c r="I86" s="104"/>
      <c r="J86" s="104"/>
      <c r="K86" s="104"/>
      <c r="L86" s="13"/>
      <c r="M86" s="104" t="str">
        <f>TRIM(UPPER(IF(PDRNTEMP!C88=0,"",PDRNTEMP!C88)))</f>
        <v>INPUT||PT=C:88||VAL=</v>
      </c>
      <c r="N86" s="104"/>
      <c r="O86" s="104"/>
      <c r="P86" s="104"/>
      <c r="Q86" s="104"/>
      <c r="R86" s="104"/>
      <c r="S86" s="104"/>
      <c r="T86" s="104"/>
      <c r="U86" s="104"/>
    </row>
    <row r="87" spans="1:21" ht="12.75" customHeight="1" x14ac:dyDescent="0.25">
      <c r="A87" s="104" t="str">
        <f>TRIM(UPPER(IF(PDRNTEMP!C90=0,"",PDRNTEMP!C90)))</f>
        <v>INPUT||PT=C:90||VAL=</v>
      </c>
      <c r="B87" s="104"/>
      <c r="C87" s="104"/>
      <c r="D87" s="104"/>
      <c r="E87" s="104"/>
      <c r="F87" s="104"/>
      <c r="H87" s="104" t="str">
        <f>TRIM(UPPER(IF(PDRNTEMP!C91=0,"",PDRNTEMP!C91)))</f>
        <v>INPUT||PT=C:91||VAL=</v>
      </c>
      <c r="I87" s="104"/>
      <c r="J87" s="104"/>
      <c r="K87" s="104"/>
      <c r="L87" s="13"/>
      <c r="M87" s="104" t="str">
        <f>TRIM(UPPER(IF(PDRNTEMP!C92=0,"",PDRNTEMP!C92)))</f>
        <v>INPUT||PT=C:92||VAL=</v>
      </c>
      <c r="N87" s="104"/>
      <c r="O87" s="104"/>
      <c r="P87" s="104"/>
      <c r="Q87" s="104"/>
      <c r="R87" s="104"/>
      <c r="S87" s="104"/>
      <c r="T87" s="104"/>
      <c r="U87" s="104"/>
    </row>
    <row r="88" spans="1:21" ht="12.75" customHeight="1" x14ac:dyDescent="0.25">
      <c r="A88" s="104" t="str">
        <f>TRIM(UPPER(IF(PDRNTEMP!C94=0,"",PDRNTEMP!C94)))</f>
        <v>INPUT||PT=C:94||VAL=</v>
      </c>
      <c r="B88" s="104"/>
      <c r="C88" s="104"/>
      <c r="D88" s="104"/>
      <c r="E88" s="104"/>
      <c r="F88" s="104"/>
      <c r="H88" s="104" t="str">
        <f>TRIM(UPPER(IF(PDRNTEMP!C95=0,"",PDRNTEMP!C95)))</f>
        <v>INPUT||PT=C:95||VAL=</v>
      </c>
      <c r="I88" s="104"/>
      <c r="J88" s="104"/>
      <c r="K88" s="104"/>
      <c r="L88" s="13"/>
      <c r="M88" s="104" t="str">
        <f>TRIM(UPPER(IF(PDRNTEMP!C96=0,"",PDRNTEMP!C96)))</f>
        <v>INPUT||PT=C:96||VAL=</v>
      </c>
      <c r="N88" s="104"/>
      <c r="O88" s="104"/>
      <c r="P88" s="104"/>
      <c r="Q88" s="104"/>
      <c r="R88" s="104"/>
      <c r="S88" s="104"/>
      <c r="T88" s="104"/>
      <c r="U88" s="104"/>
    </row>
    <row r="89" spans="1:21" ht="12.75" customHeight="1" x14ac:dyDescent="0.25">
      <c r="A89" s="104" t="str">
        <f>TRIM(UPPER(IF(PDRNTEMP!C98=0,"",PDRNTEMP!C98)))</f>
        <v>INPUT||PT=C:98||VAL=</v>
      </c>
      <c r="B89" s="104"/>
      <c r="C89" s="104"/>
      <c r="D89" s="104"/>
      <c r="E89" s="104"/>
      <c r="F89" s="104"/>
      <c r="H89" s="104" t="str">
        <f>TRIM(UPPER(IF(PDRNTEMP!C99=0,"",PDRNTEMP!C99)))</f>
        <v>INPUT||PT=C:99||VAL=</v>
      </c>
      <c r="I89" s="104"/>
      <c r="J89" s="104"/>
      <c r="K89" s="104"/>
      <c r="L89" s="13"/>
      <c r="M89" s="104" t="str">
        <f>TRIM(UPPER(IF(PDRNTEMP!C100=0,"",PDRNTEMP!C100)))</f>
        <v>INPUT||PT=C:100||VAL=</v>
      </c>
      <c r="N89" s="104"/>
      <c r="O89" s="104"/>
      <c r="P89" s="104"/>
      <c r="Q89" s="104"/>
      <c r="R89" s="104"/>
      <c r="S89" s="104"/>
      <c r="T89" s="104"/>
      <c r="U89" s="104"/>
    </row>
    <row r="90" spans="1:21" ht="12.75" customHeight="1" x14ac:dyDescent="0.25">
      <c r="A90" s="19"/>
      <c r="B90" s="19"/>
      <c r="C90" s="19"/>
      <c r="D90" s="19"/>
      <c r="E90" s="19"/>
      <c r="F90" s="19"/>
      <c r="H90" s="19"/>
      <c r="I90" s="19"/>
      <c r="J90" s="19"/>
      <c r="K90" s="19"/>
      <c r="L90" s="13"/>
      <c r="M90" s="19"/>
      <c r="N90" s="19"/>
      <c r="O90" s="19"/>
      <c r="P90" s="19"/>
      <c r="Q90" s="19"/>
      <c r="R90" s="19"/>
      <c r="S90" s="19"/>
      <c r="T90" s="19"/>
      <c r="U90" s="19"/>
    </row>
    <row r="91" spans="1:21" ht="18" customHeight="1" x14ac:dyDescent="0.25">
      <c r="A91" s="98"/>
      <c r="B91" s="98"/>
      <c r="C91" s="98"/>
      <c r="D91" s="98"/>
      <c r="E91" s="98"/>
      <c r="F91" s="98"/>
      <c r="G91" s="98"/>
      <c r="H91" s="98"/>
      <c r="I91" s="98"/>
      <c r="J91" s="98"/>
      <c r="K91" s="98"/>
      <c r="L91" s="98"/>
      <c r="M91" s="98"/>
      <c r="N91" s="98"/>
      <c r="O91" s="98"/>
      <c r="P91" s="98"/>
      <c r="Q91" s="98"/>
      <c r="R91" s="98"/>
      <c r="S91" s="98"/>
      <c r="T91" s="98"/>
      <c r="U91" s="98"/>
    </row>
    <row r="92" spans="1:21" x14ac:dyDescent="0.25">
      <c r="A92" s="16" t="s">
        <v>102</v>
      </c>
      <c r="D92" s="99" t="str">
        <f>TRIM(UPPER(IF(PDRNTEMP!C102=0,"",PDRNTEMP!C102)))</f>
        <v>INPUT||PT=C:102||VAL=</v>
      </c>
      <c r="E92" s="99"/>
      <c r="F92" s="99"/>
      <c r="G92" s="99"/>
      <c r="H92" s="99"/>
      <c r="I92" s="99"/>
      <c r="J92" s="99"/>
      <c r="K92" s="99"/>
      <c r="L92" s="99"/>
      <c r="M92" s="99"/>
      <c r="N92" s="99"/>
      <c r="O92" s="99"/>
      <c r="Q92" s="16" t="s">
        <v>103</v>
      </c>
      <c r="R92" s="100"/>
      <c r="S92" s="101"/>
      <c r="T92" s="101"/>
      <c r="U92" s="101"/>
    </row>
    <row r="93" spans="1:21" x14ac:dyDescent="0.25">
      <c r="A93" s="16" t="s">
        <v>104</v>
      </c>
      <c r="D93" s="102" t="s">
        <v>105</v>
      </c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  <c r="Q93" s="16" t="s">
        <v>106</v>
      </c>
      <c r="R93" s="103" t="str">
        <f>CONCATENATE(PDRNTEMP!B103,"/",PDRNTEMP!C103,"/",PDRNTEMP!D103)</f>
        <v>SELECT||pt=B:103||val=1/SELECT||pt=C:103||val=1/SELECT||pt=D:103||val=2018</v>
      </c>
      <c r="S93" s="103"/>
      <c r="T93" s="103"/>
      <c r="U93" s="103"/>
    </row>
  </sheetData>
  <sheetProtection selectLockedCells="1" selectUnlockedCells="1"/>
  <mergeCells count="164">
    <mergeCell ref="H1:Q3"/>
    <mergeCell ref="R1:U1"/>
    <mergeCell ref="R2:U2"/>
    <mergeCell ref="A4:U4"/>
    <mergeCell ref="A5:C7"/>
    <mergeCell ref="D5:K6"/>
    <mergeCell ref="L5:O7"/>
    <mergeCell ref="Q5:Q7"/>
    <mergeCell ref="T5:U7"/>
    <mergeCell ref="B10:D10"/>
    <mergeCell ref="E10:H10"/>
    <mergeCell ref="I10:L10"/>
    <mergeCell ref="P10:Q10"/>
    <mergeCell ref="S10:U10"/>
    <mergeCell ref="A11:U11"/>
    <mergeCell ref="A8:U8"/>
    <mergeCell ref="B9:D9"/>
    <mergeCell ref="F9:G9"/>
    <mergeCell ref="I9:J9"/>
    <mergeCell ref="O9:R9"/>
    <mergeCell ref="S9:U9"/>
    <mergeCell ref="C14:D14"/>
    <mergeCell ref="F14:G14"/>
    <mergeCell ref="I14:J14"/>
    <mergeCell ref="L14:M14"/>
    <mergeCell ref="T14:U14"/>
    <mergeCell ref="A15:U15"/>
    <mergeCell ref="B12:D12"/>
    <mergeCell ref="E12:H12"/>
    <mergeCell ref="I12:L12"/>
    <mergeCell ref="P12:Q12"/>
    <mergeCell ref="S12:U12"/>
    <mergeCell ref="A13:P13"/>
    <mergeCell ref="A21:U21"/>
    <mergeCell ref="A22:D22"/>
    <mergeCell ref="H22:P22"/>
    <mergeCell ref="R22:U22"/>
    <mergeCell ref="A23:D23"/>
    <mergeCell ref="H23:P23"/>
    <mergeCell ref="R23:U23"/>
    <mergeCell ref="B16:U16"/>
    <mergeCell ref="A17:U17"/>
    <mergeCell ref="B18:J18"/>
    <mergeCell ref="O18:U18"/>
    <mergeCell ref="A19:U19"/>
    <mergeCell ref="C20:K20"/>
    <mergeCell ref="L20:N20"/>
    <mergeCell ref="O20:U20"/>
    <mergeCell ref="A26:D26"/>
    <mergeCell ref="H26:P26"/>
    <mergeCell ref="R26:U26"/>
    <mergeCell ref="A27:U27"/>
    <mergeCell ref="A28:U28"/>
    <mergeCell ref="A29:U29"/>
    <mergeCell ref="A24:D24"/>
    <mergeCell ref="H24:P24"/>
    <mergeCell ref="R24:U24"/>
    <mergeCell ref="A25:D25"/>
    <mergeCell ref="H25:P25"/>
    <mergeCell ref="R25:U25"/>
    <mergeCell ref="A32:C32"/>
    <mergeCell ref="D32:I32"/>
    <mergeCell ref="K32:U32"/>
    <mergeCell ref="A33:U33"/>
    <mergeCell ref="A34:U34"/>
    <mergeCell ref="A35:U35"/>
    <mergeCell ref="A30:C30"/>
    <mergeCell ref="D30:I30"/>
    <mergeCell ref="K30:U30"/>
    <mergeCell ref="A31:C31"/>
    <mergeCell ref="D31:I31"/>
    <mergeCell ref="K31:U31"/>
    <mergeCell ref="A39:U39"/>
    <mergeCell ref="A40:C40"/>
    <mergeCell ref="E40:G40"/>
    <mergeCell ref="I40:K40"/>
    <mergeCell ref="M40:O40"/>
    <mergeCell ref="A41:U41"/>
    <mergeCell ref="A36:C36"/>
    <mergeCell ref="E36:G36"/>
    <mergeCell ref="I36:K36"/>
    <mergeCell ref="M36:U36"/>
    <mergeCell ref="A37:U37"/>
    <mergeCell ref="A38:C38"/>
    <mergeCell ref="E38:G38"/>
    <mergeCell ref="I38:K38"/>
    <mergeCell ref="M38:U38"/>
    <mergeCell ref="A47:U47"/>
    <mergeCell ref="D48:E48"/>
    <mergeCell ref="F48:I48"/>
    <mergeCell ref="J48:N48"/>
    <mergeCell ref="P48:S48"/>
    <mergeCell ref="A49:U49"/>
    <mergeCell ref="A42:U42"/>
    <mergeCell ref="A43:U43"/>
    <mergeCell ref="A44:C44"/>
    <mergeCell ref="A45:U45"/>
    <mergeCell ref="A46:C46"/>
    <mergeCell ref="G46:N46"/>
    <mergeCell ref="C56:E56"/>
    <mergeCell ref="G56:I56"/>
    <mergeCell ref="J56:N56"/>
    <mergeCell ref="R56:U56"/>
    <mergeCell ref="A57:U57"/>
    <mergeCell ref="A58:C58"/>
    <mergeCell ref="E50:U50"/>
    <mergeCell ref="A51:U51"/>
    <mergeCell ref="G52:N52"/>
    <mergeCell ref="R52:U52"/>
    <mergeCell ref="A53:U53"/>
    <mergeCell ref="A55:U55"/>
    <mergeCell ref="A68:U68"/>
    <mergeCell ref="A70:U70"/>
    <mergeCell ref="A72:U72"/>
    <mergeCell ref="B73:D73"/>
    <mergeCell ref="H73:I73"/>
    <mergeCell ref="M73:O73"/>
    <mergeCell ref="R59:T59"/>
    <mergeCell ref="A60:U60"/>
    <mergeCell ref="A62:U62"/>
    <mergeCell ref="A64:U64"/>
    <mergeCell ref="A66:U66"/>
    <mergeCell ref="B67:D67"/>
    <mergeCell ref="I67:K67"/>
    <mergeCell ref="M67:O67"/>
    <mergeCell ref="R67:S67"/>
    <mergeCell ref="A76:D76"/>
    <mergeCell ref="E76:I76"/>
    <mergeCell ref="J76:N76"/>
    <mergeCell ref="P76:S76"/>
    <mergeCell ref="A77:U77"/>
    <mergeCell ref="B78:U78"/>
    <mergeCell ref="A74:D74"/>
    <mergeCell ref="E74:I74"/>
    <mergeCell ref="J74:N74"/>
    <mergeCell ref="P74:S74"/>
    <mergeCell ref="A75:D75"/>
    <mergeCell ref="E75:I75"/>
    <mergeCell ref="J75:N75"/>
    <mergeCell ref="P75:S75"/>
    <mergeCell ref="A86:F86"/>
    <mergeCell ref="H86:K86"/>
    <mergeCell ref="M86:U86"/>
    <mergeCell ref="A87:F87"/>
    <mergeCell ref="H87:K87"/>
    <mergeCell ref="M87:U87"/>
    <mergeCell ref="A79:U82"/>
    <mergeCell ref="A84:F84"/>
    <mergeCell ref="H84:K84"/>
    <mergeCell ref="M84:U84"/>
    <mergeCell ref="A85:F85"/>
    <mergeCell ref="H85:K85"/>
    <mergeCell ref="M85:U85"/>
    <mergeCell ref="A91:U91"/>
    <mergeCell ref="D92:O92"/>
    <mergeCell ref="R92:U92"/>
    <mergeCell ref="D93:O93"/>
    <mergeCell ref="R93:U93"/>
    <mergeCell ref="A88:F88"/>
    <mergeCell ref="H88:K88"/>
    <mergeCell ref="M88:U88"/>
    <mergeCell ref="A89:F89"/>
    <mergeCell ref="H89:K89"/>
    <mergeCell ref="M89:U89"/>
  </mergeCells>
  <printOptions horizontalCentered="1"/>
  <pageMargins left="0.25" right="0.25" top="0.25" bottom="0.25" header="0.51180555555555551" footer="0.51180555555555551"/>
  <pageSetup scale="59" firstPageNumber="0" orientation="portrait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3"/>
  <sheetViews>
    <sheetView topLeftCell="A77" workbookViewId="0">
      <selection activeCell="H78" sqref="H78:H85"/>
    </sheetView>
  </sheetViews>
  <sheetFormatPr defaultColWidth="9.140625" defaultRowHeight="12.75" x14ac:dyDescent="0.2"/>
  <cols>
    <col min="1" max="1" width="15.7109375" style="46" bestFit="1" customWidth="1"/>
    <col min="2" max="2" width="15.85546875" style="46" bestFit="1" customWidth="1"/>
    <col min="3" max="3" width="16.42578125" style="46" bestFit="1" customWidth="1"/>
    <col min="4" max="4" width="18" style="46" bestFit="1" customWidth="1"/>
    <col min="5" max="5" width="17" style="46" bestFit="1" customWidth="1"/>
    <col min="6" max="6" width="15" style="46" bestFit="1" customWidth="1"/>
    <col min="7" max="7" width="11.7109375" style="46" bestFit="1" customWidth="1"/>
    <col min="8" max="8" width="28.42578125" style="46" bestFit="1" customWidth="1"/>
    <col min="9" max="9" width="28.140625" style="46" bestFit="1" customWidth="1"/>
    <col min="10" max="10" width="23.28515625" style="46" bestFit="1" customWidth="1"/>
    <col min="11" max="11" width="13.85546875" style="46" bestFit="1" customWidth="1"/>
    <col min="12" max="16384" width="9.140625" style="46"/>
  </cols>
  <sheetData>
    <row r="1" spans="1:11" x14ac:dyDescent="0.2">
      <c r="A1" s="46" t="s">
        <v>159</v>
      </c>
      <c r="B1" s="46" t="s">
        <v>113</v>
      </c>
      <c r="C1" s="46" t="s">
        <v>114</v>
      </c>
      <c r="D1" s="46" t="s">
        <v>108</v>
      </c>
      <c r="E1" s="46" t="s">
        <v>115</v>
      </c>
      <c r="F1" s="46" t="s">
        <v>116</v>
      </c>
      <c r="G1" s="46" t="s">
        <v>55</v>
      </c>
      <c r="H1" s="46" t="s">
        <v>117</v>
      </c>
      <c r="I1" s="46" t="s">
        <v>118</v>
      </c>
      <c r="J1" s="46" t="s">
        <v>119</v>
      </c>
      <c r="K1" s="46" t="s">
        <v>120</v>
      </c>
    </row>
    <row r="2" spans="1:11" x14ac:dyDescent="0.2">
      <c r="A2" s="46" t="s">
        <v>488</v>
      </c>
      <c r="B2" s="46" t="s">
        <v>121</v>
      </c>
      <c r="C2" s="46" t="s">
        <v>122</v>
      </c>
      <c r="D2" s="46" t="s">
        <v>123</v>
      </c>
      <c r="E2" s="46" t="s">
        <v>124</v>
      </c>
      <c r="F2" s="46" t="s">
        <v>109</v>
      </c>
      <c r="G2" s="46" t="s">
        <v>59</v>
      </c>
      <c r="H2" s="46" t="s">
        <v>125</v>
      </c>
      <c r="I2" s="46" t="s">
        <v>126</v>
      </c>
      <c r="J2" s="46" t="s">
        <v>127</v>
      </c>
      <c r="K2" s="46" t="s">
        <v>128</v>
      </c>
    </row>
    <row r="3" spans="1:11" x14ac:dyDescent="0.2">
      <c r="B3" s="46" t="s">
        <v>129</v>
      </c>
      <c r="C3" s="46" t="s">
        <v>130</v>
      </c>
      <c r="D3" s="46" t="s">
        <v>131</v>
      </c>
      <c r="E3" s="46" t="s">
        <v>132</v>
      </c>
      <c r="F3" s="46" t="s">
        <v>112</v>
      </c>
      <c r="G3" s="46" t="s">
        <v>62</v>
      </c>
      <c r="I3" s="46" t="s">
        <v>133</v>
      </c>
      <c r="J3" s="46" t="s">
        <v>134</v>
      </c>
    </row>
    <row r="4" spans="1:11" x14ac:dyDescent="0.2">
      <c r="B4" s="46" t="s">
        <v>135</v>
      </c>
      <c r="C4" s="46" t="s">
        <v>136</v>
      </c>
      <c r="D4" s="46" t="s">
        <v>137</v>
      </c>
      <c r="E4" s="46" t="s">
        <v>138</v>
      </c>
      <c r="F4" s="46" t="s">
        <v>110</v>
      </c>
      <c r="G4" s="46" t="s">
        <v>139</v>
      </c>
      <c r="I4" s="46" t="s">
        <v>140</v>
      </c>
      <c r="J4" s="46" t="s">
        <v>141</v>
      </c>
    </row>
    <row r="5" spans="1:11" x14ac:dyDescent="0.2">
      <c r="B5" s="46" t="s">
        <v>128</v>
      </c>
      <c r="C5" s="46" t="s">
        <v>128</v>
      </c>
    </row>
    <row r="7" spans="1:11" x14ac:dyDescent="0.2">
      <c r="A7" s="46" t="s">
        <v>142</v>
      </c>
      <c r="B7" s="46" t="s">
        <v>143</v>
      </c>
      <c r="C7" s="46" t="s">
        <v>803</v>
      </c>
      <c r="D7" s="46" t="s">
        <v>155</v>
      </c>
      <c r="E7" s="46" t="s">
        <v>156</v>
      </c>
      <c r="F7" s="46" t="s">
        <v>379</v>
      </c>
      <c r="H7" s="46" t="s">
        <v>628</v>
      </c>
      <c r="I7" s="46" t="s">
        <v>640</v>
      </c>
      <c r="J7" s="46" t="s">
        <v>671</v>
      </c>
    </row>
    <row r="8" spans="1:11" x14ac:dyDescent="0.2">
      <c r="A8" s="46" t="s">
        <v>144</v>
      </c>
      <c r="B8" s="46" t="s">
        <v>145</v>
      </c>
      <c r="C8" s="46" t="s">
        <v>804</v>
      </c>
      <c r="D8" s="46" t="s">
        <v>338</v>
      </c>
      <c r="E8" s="46" t="s">
        <v>349</v>
      </c>
      <c r="F8" s="46" t="s">
        <v>380</v>
      </c>
      <c r="H8" s="46" t="s">
        <v>629</v>
      </c>
      <c r="I8" s="46" t="s">
        <v>641</v>
      </c>
      <c r="J8" s="46" t="s">
        <v>672</v>
      </c>
    </row>
    <row r="9" spans="1:11" x14ac:dyDescent="0.2">
      <c r="A9" s="46" t="s">
        <v>146</v>
      </c>
      <c r="C9" s="46" t="s">
        <v>805</v>
      </c>
      <c r="D9" s="46" t="s">
        <v>339</v>
      </c>
      <c r="E9" s="46" t="s">
        <v>350</v>
      </c>
      <c r="F9" s="46" t="s">
        <v>381</v>
      </c>
      <c r="H9" s="46" t="s">
        <v>630</v>
      </c>
      <c r="I9" s="46" t="s">
        <v>642</v>
      </c>
      <c r="J9" s="46" t="s">
        <v>673</v>
      </c>
    </row>
    <row r="10" spans="1:11" x14ac:dyDescent="0.2">
      <c r="A10" s="46" t="s">
        <v>147</v>
      </c>
      <c r="B10" s="47" t="s">
        <v>13</v>
      </c>
      <c r="C10" s="47"/>
      <c r="D10" s="46" t="s">
        <v>340</v>
      </c>
      <c r="E10" s="46" t="s">
        <v>351</v>
      </c>
      <c r="F10" s="46" t="s">
        <v>382</v>
      </c>
      <c r="H10" s="46" t="s">
        <v>631</v>
      </c>
      <c r="I10" s="46" t="s">
        <v>643</v>
      </c>
      <c r="J10" s="46" t="s">
        <v>674</v>
      </c>
    </row>
    <row r="11" spans="1:11" x14ac:dyDescent="0.2">
      <c r="A11" s="46" t="s">
        <v>148</v>
      </c>
      <c r="B11" s="47" t="s">
        <v>107</v>
      </c>
      <c r="C11" s="46" t="s">
        <v>806</v>
      </c>
      <c r="D11" s="46" t="s">
        <v>341</v>
      </c>
      <c r="E11" s="46" t="s">
        <v>352</v>
      </c>
      <c r="F11" s="46" t="s">
        <v>383</v>
      </c>
      <c r="H11" s="46" t="s">
        <v>632</v>
      </c>
      <c r="I11" s="46" t="s">
        <v>644</v>
      </c>
      <c r="J11" s="46" t="s">
        <v>675</v>
      </c>
    </row>
    <row r="12" spans="1:11" x14ac:dyDescent="0.2">
      <c r="A12" s="46" t="s">
        <v>149</v>
      </c>
      <c r="B12" s="47"/>
      <c r="C12" s="46" t="s">
        <v>807</v>
      </c>
      <c r="D12" s="46" t="s">
        <v>342</v>
      </c>
      <c r="E12" s="46" t="s">
        <v>353</v>
      </c>
      <c r="F12" s="46" t="s">
        <v>384</v>
      </c>
      <c r="H12" s="46" t="s">
        <v>633</v>
      </c>
      <c r="I12" s="46" t="s">
        <v>645</v>
      </c>
      <c r="J12" s="46" t="s">
        <v>676</v>
      </c>
    </row>
    <row r="13" spans="1:11" ht="25.5" x14ac:dyDescent="0.2">
      <c r="A13" s="46" t="s">
        <v>150</v>
      </c>
      <c r="B13" s="47" t="s">
        <v>752</v>
      </c>
      <c r="C13" s="46" t="s">
        <v>808</v>
      </c>
      <c r="D13" s="46" t="s">
        <v>343</v>
      </c>
      <c r="E13" s="46" t="s">
        <v>354</v>
      </c>
      <c r="F13" s="46" t="s">
        <v>385</v>
      </c>
      <c r="H13" s="46" t="s">
        <v>634</v>
      </c>
      <c r="I13" s="46" t="s">
        <v>646</v>
      </c>
      <c r="J13" s="46" t="s">
        <v>677</v>
      </c>
    </row>
    <row r="14" spans="1:11" ht="25.5" x14ac:dyDescent="0.2">
      <c r="A14" s="46" t="s">
        <v>151</v>
      </c>
      <c r="B14" s="47" t="s">
        <v>753</v>
      </c>
      <c r="C14" s="47"/>
      <c r="D14" s="46" t="s">
        <v>344</v>
      </c>
      <c r="E14" s="46" t="s">
        <v>355</v>
      </c>
      <c r="F14" s="46" t="s">
        <v>386</v>
      </c>
      <c r="H14" s="46" t="s">
        <v>635</v>
      </c>
      <c r="I14" s="46" t="s">
        <v>647</v>
      </c>
      <c r="J14" s="46" t="s">
        <v>678</v>
      </c>
    </row>
    <row r="15" spans="1:11" ht="25.5" x14ac:dyDescent="0.2">
      <c r="B15" s="47" t="s">
        <v>754</v>
      </c>
      <c r="C15" s="46" t="s">
        <v>809</v>
      </c>
      <c r="D15" s="46" t="s">
        <v>345</v>
      </c>
      <c r="E15" s="46" t="s">
        <v>356</v>
      </c>
      <c r="F15" s="46" t="s">
        <v>387</v>
      </c>
      <c r="H15" s="46" t="s">
        <v>636</v>
      </c>
      <c r="I15" s="46" t="s">
        <v>648</v>
      </c>
      <c r="J15" s="46" t="s">
        <v>679</v>
      </c>
    </row>
    <row r="16" spans="1:11" ht="38.25" x14ac:dyDescent="0.2">
      <c r="B16" s="47" t="s">
        <v>755</v>
      </c>
      <c r="C16" s="46" t="s">
        <v>810</v>
      </c>
      <c r="D16" s="46" t="s">
        <v>346</v>
      </c>
      <c r="E16" s="46" t="s">
        <v>357</v>
      </c>
      <c r="F16" s="46" t="s">
        <v>388</v>
      </c>
      <c r="H16" s="46" t="s">
        <v>637</v>
      </c>
      <c r="I16" s="46" t="s">
        <v>649</v>
      </c>
      <c r="J16" s="46" t="s">
        <v>680</v>
      </c>
    </row>
    <row r="17" spans="2:10" ht="38.25" x14ac:dyDescent="0.2">
      <c r="B17" s="47" t="s">
        <v>756</v>
      </c>
      <c r="C17" s="46" t="s">
        <v>811</v>
      </c>
      <c r="D17" s="46" t="s">
        <v>347</v>
      </c>
      <c r="E17" s="46" t="s">
        <v>358</v>
      </c>
      <c r="F17" s="46" t="s">
        <v>389</v>
      </c>
      <c r="H17" s="46" t="s">
        <v>638</v>
      </c>
      <c r="I17" s="46" t="s">
        <v>650</v>
      </c>
      <c r="J17" s="46" t="s">
        <v>681</v>
      </c>
    </row>
    <row r="18" spans="2:10" ht="25.5" x14ac:dyDescent="0.2">
      <c r="B18" s="47" t="s">
        <v>757</v>
      </c>
      <c r="C18" s="47"/>
      <c r="D18" s="46" t="s">
        <v>348</v>
      </c>
      <c r="E18" s="46" t="s">
        <v>359</v>
      </c>
      <c r="F18" s="46" t="s">
        <v>390</v>
      </c>
      <c r="H18" s="46" t="s">
        <v>639</v>
      </c>
      <c r="I18" s="46" t="s">
        <v>651</v>
      </c>
      <c r="J18" s="46" t="s">
        <v>682</v>
      </c>
    </row>
    <row r="19" spans="2:10" x14ac:dyDescent="0.2">
      <c r="B19" s="47"/>
      <c r="C19" s="47"/>
      <c r="E19" s="46" t="s">
        <v>360</v>
      </c>
      <c r="F19" s="46" t="s">
        <v>391</v>
      </c>
      <c r="I19" s="46" t="s">
        <v>652</v>
      </c>
      <c r="J19" s="46" t="s">
        <v>683</v>
      </c>
    </row>
    <row r="20" spans="2:10" x14ac:dyDescent="0.2">
      <c r="B20" s="47"/>
      <c r="C20" s="47"/>
      <c r="D20" s="46" t="s">
        <v>489</v>
      </c>
      <c r="E20" s="46" t="s">
        <v>361</v>
      </c>
      <c r="F20" s="46" t="s">
        <v>392</v>
      </c>
      <c r="I20" s="46" t="s">
        <v>653</v>
      </c>
      <c r="J20" s="46" t="s">
        <v>684</v>
      </c>
    </row>
    <row r="21" spans="2:10" x14ac:dyDescent="0.2">
      <c r="B21" s="47"/>
      <c r="C21" s="47"/>
      <c r="D21" s="46" t="s">
        <v>490</v>
      </c>
      <c r="E21" s="46" t="s">
        <v>362</v>
      </c>
      <c r="F21" s="46" t="s">
        <v>393</v>
      </c>
      <c r="I21" s="46" t="s">
        <v>654</v>
      </c>
      <c r="J21" s="46" t="s">
        <v>685</v>
      </c>
    </row>
    <row r="22" spans="2:10" x14ac:dyDescent="0.2">
      <c r="B22" s="47"/>
      <c r="C22" s="47"/>
      <c r="D22" s="46" t="s">
        <v>491</v>
      </c>
      <c r="E22" s="46" t="s">
        <v>363</v>
      </c>
      <c r="F22" s="46" t="s">
        <v>394</v>
      </c>
      <c r="I22" s="46" t="s">
        <v>655</v>
      </c>
      <c r="J22" s="46" t="s">
        <v>686</v>
      </c>
    </row>
    <row r="23" spans="2:10" x14ac:dyDescent="0.2">
      <c r="B23" s="47"/>
      <c r="C23" s="47"/>
      <c r="D23" s="46" t="s">
        <v>492</v>
      </c>
      <c r="E23" s="46" t="s">
        <v>364</v>
      </c>
      <c r="F23" s="46" t="s">
        <v>395</v>
      </c>
      <c r="I23" s="46" t="s">
        <v>656</v>
      </c>
      <c r="J23" s="46" t="s">
        <v>687</v>
      </c>
    </row>
    <row r="24" spans="2:10" x14ac:dyDescent="0.2">
      <c r="B24" s="47"/>
      <c r="C24" s="47"/>
      <c r="D24" s="46" t="s">
        <v>493</v>
      </c>
      <c r="E24" s="46" t="s">
        <v>365</v>
      </c>
      <c r="F24" s="46" t="s">
        <v>396</v>
      </c>
      <c r="I24" s="46" t="s">
        <v>657</v>
      </c>
      <c r="J24" s="46" t="s">
        <v>688</v>
      </c>
    </row>
    <row r="25" spans="2:10" x14ac:dyDescent="0.2">
      <c r="B25" s="47"/>
      <c r="C25" s="47"/>
      <c r="D25" s="46" t="s">
        <v>494</v>
      </c>
      <c r="E25" s="46" t="s">
        <v>366</v>
      </c>
      <c r="F25" s="46" t="s">
        <v>397</v>
      </c>
      <c r="I25" s="46" t="s">
        <v>658</v>
      </c>
      <c r="J25" s="46" t="s">
        <v>689</v>
      </c>
    </row>
    <row r="26" spans="2:10" x14ac:dyDescent="0.2">
      <c r="B26" s="47"/>
      <c r="C26" s="47"/>
      <c r="D26" s="46" t="s">
        <v>495</v>
      </c>
      <c r="E26" s="46" t="s">
        <v>367</v>
      </c>
      <c r="F26" s="46" t="s">
        <v>398</v>
      </c>
      <c r="I26" s="46" t="s">
        <v>659</v>
      </c>
      <c r="J26" s="46" t="s">
        <v>690</v>
      </c>
    </row>
    <row r="27" spans="2:10" x14ac:dyDescent="0.2">
      <c r="B27" s="47"/>
      <c r="C27" s="47"/>
      <c r="D27" s="46" t="s">
        <v>496</v>
      </c>
      <c r="E27" s="46" t="s">
        <v>368</v>
      </c>
      <c r="F27" s="46" t="s">
        <v>399</v>
      </c>
      <c r="I27" s="46" t="s">
        <v>660</v>
      </c>
      <c r="J27" s="46" t="s">
        <v>691</v>
      </c>
    </row>
    <row r="28" spans="2:10" x14ac:dyDescent="0.2">
      <c r="B28" s="47"/>
      <c r="C28" s="47"/>
      <c r="D28" s="46" t="s">
        <v>497</v>
      </c>
      <c r="E28" s="46" t="s">
        <v>369</v>
      </c>
      <c r="F28" s="46" t="s">
        <v>400</v>
      </c>
      <c r="I28" s="46" t="s">
        <v>661</v>
      </c>
      <c r="J28" s="46" t="s">
        <v>692</v>
      </c>
    </row>
    <row r="29" spans="2:10" x14ac:dyDescent="0.2">
      <c r="B29" s="47"/>
      <c r="C29" s="47"/>
      <c r="D29" s="46" t="s">
        <v>498</v>
      </c>
      <c r="E29" s="46" t="s">
        <v>370</v>
      </c>
      <c r="F29" s="46" t="s">
        <v>401</v>
      </c>
      <c r="I29" s="46" t="s">
        <v>662</v>
      </c>
      <c r="J29" s="46" t="s">
        <v>693</v>
      </c>
    </row>
    <row r="30" spans="2:10" x14ac:dyDescent="0.2">
      <c r="B30" s="47"/>
      <c r="C30" s="47"/>
      <c r="D30" s="46" t="s">
        <v>499</v>
      </c>
      <c r="E30" s="46" t="s">
        <v>371</v>
      </c>
      <c r="F30" s="46" t="s">
        <v>402</v>
      </c>
      <c r="I30" s="46" t="s">
        <v>663</v>
      </c>
      <c r="J30" s="46" t="s">
        <v>694</v>
      </c>
    </row>
    <row r="31" spans="2:10" x14ac:dyDescent="0.2">
      <c r="B31" s="47"/>
      <c r="C31" s="47"/>
      <c r="D31" s="46" t="s">
        <v>500</v>
      </c>
      <c r="E31" s="46" t="s">
        <v>372</v>
      </c>
      <c r="F31" s="46" t="s">
        <v>403</v>
      </c>
      <c r="I31" s="46" t="s">
        <v>664</v>
      </c>
      <c r="J31" s="46" t="s">
        <v>695</v>
      </c>
    </row>
    <row r="32" spans="2:10" x14ac:dyDescent="0.2">
      <c r="B32" s="47"/>
      <c r="C32" s="47"/>
      <c r="E32" s="46" t="s">
        <v>373</v>
      </c>
      <c r="F32" s="46" t="s">
        <v>404</v>
      </c>
      <c r="I32" s="46" t="s">
        <v>665</v>
      </c>
      <c r="J32" s="46" t="s">
        <v>696</v>
      </c>
    </row>
    <row r="33" spans="2:10" x14ac:dyDescent="0.2">
      <c r="B33" s="47"/>
      <c r="C33" s="47"/>
      <c r="D33" s="46" t="s">
        <v>812</v>
      </c>
      <c r="E33" s="46" t="s">
        <v>374</v>
      </c>
      <c r="F33" s="46" t="s">
        <v>405</v>
      </c>
      <c r="I33" s="46" t="s">
        <v>666</v>
      </c>
      <c r="J33" s="46" t="s">
        <v>697</v>
      </c>
    </row>
    <row r="34" spans="2:10" x14ac:dyDescent="0.2">
      <c r="B34" s="47"/>
      <c r="C34" s="47"/>
      <c r="D34" s="46" t="s">
        <v>813</v>
      </c>
      <c r="E34" s="46" t="s">
        <v>375</v>
      </c>
      <c r="F34" s="46" t="s">
        <v>406</v>
      </c>
      <c r="I34" s="46" t="s">
        <v>667</v>
      </c>
      <c r="J34" s="46" t="s">
        <v>698</v>
      </c>
    </row>
    <row r="35" spans="2:10" x14ac:dyDescent="0.2">
      <c r="B35" s="47"/>
      <c r="C35" s="47"/>
      <c r="D35" s="46" t="s">
        <v>814</v>
      </c>
      <c r="E35" s="46" t="s">
        <v>376</v>
      </c>
      <c r="F35" s="46" t="s">
        <v>407</v>
      </c>
      <c r="I35" s="46" t="s">
        <v>668</v>
      </c>
      <c r="J35" s="46" t="s">
        <v>699</v>
      </c>
    </row>
    <row r="36" spans="2:10" x14ac:dyDescent="0.2">
      <c r="B36" s="47"/>
      <c r="C36" s="47"/>
      <c r="D36" s="46" t="s">
        <v>815</v>
      </c>
      <c r="E36" s="46" t="s">
        <v>377</v>
      </c>
      <c r="F36" s="46" t="s">
        <v>408</v>
      </c>
      <c r="I36" s="46" t="s">
        <v>669</v>
      </c>
      <c r="J36" s="46" t="s">
        <v>700</v>
      </c>
    </row>
    <row r="37" spans="2:10" x14ac:dyDescent="0.2">
      <c r="B37" s="47"/>
      <c r="C37" s="47"/>
      <c r="D37" s="46" t="s">
        <v>816</v>
      </c>
      <c r="E37" s="46" t="s">
        <v>378</v>
      </c>
      <c r="F37" s="46" t="s">
        <v>409</v>
      </c>
      <c r="I37" s="46" t="s">
        <v>670</v>
      </c>
      <c r="J37" s="46" t="s">
        <v>701</v>
      </c>
    </row>
    <row r="38" spans="2:10" x14ac:dyDescent="0.2">
      <c r="B38" s="47"/>
      <c r="C38" s="47"/>
      <c r="D38" s="46" t="s">
        <v>817</v>
      </c>
      <c r="F38" s="46" t="s">
        <v>410</v>
      </c>
      <c r="J38" s="46" t="s">
        <v>702</v>
      </c>
    </row>
    <row r="39" spans="2:10" x14ac:dyDescent="0.2">
      <c r="B39" s="47"/>
      <c r="C39" s="47"/>
      <c r="D39" s="46" t="s">
        <v>818</v>
      </c>
      <c r="E39" s="46" t="s">
        <v>501</v>
      </c>
      <c r="F39" s="46" t="s">
        <v>411</v>
      </c>
      <c r="J39" s="46" t="s">
        <v>703</v>
      </c>
    </row>
    <row r="40" spans="2:10" x14ac:dyDescent="0.2">
      <c r="B40" s="47"/>
      <c r="C40" s="47"/>
      <c r="D40" s="46" t="s">
        <v>819</v>
      </c>
      <c r="E40" s="46" t="s">
        <v>502</v>
      </c>
      <c r="F40" s="46" t="s">
        <v>412</v>
      </c>
      <c r="J40" s="46" t="s">
        <v>704</v>
      </c>
    </row>
    <row r="41" spans="2:10" x14ac:dyDescent="0.2">
      <c r="B41" s="47"/>
      <c r="C41" s="47"/>
      <c r="D41" s="46" t="s">
        <v>820</v>
      </c>
      <c r="E41" s="46" t="s">
        <v>503</v>
      </c>
      <c r="F41" s="46" t="s">
        <v>413</v>
      </c>
      <c r="J41" s="46" t="s">
        <v>705</v>
      </c>
    </row>
    <row r="42" spans="2:10" x14ac:dyDescent="0.2">
      <c r="B42" s="47"/>
      <c r="C42" s="47"/>
      <c r="D42" s="46" t="s">
        <v>821</v>
      </c>
      <c r="E42" s="46" t="s">
        <v>504</v>
      </c>
      <c r="F42" s="46" t="s">
        <v>414</v>
      </c>
      <c r="J42" s="46" t="s">
        <v>706</v>
      </c>
    </row>
    <row r="43" spans="2:10" x14ac:dyDescent="0.2">
      <c r="B43" s="47"/>
      <c r="C43" s="47"/>
      <c r="D43" s="46" t="s">
        <v>822</v>
      </c>
      <c r="E43" s="46" t="s">
        <v>505</v>
      </c>
      <c r="F43" s="46" t="s">
        <v>415</v>
      </c>
      <c r="J43" s="46" t="s">
        <v>707</v>
      </c>
    </row>
    <row r="44" spans="2:10" x14ac:dyDescent="0.2">
      <c r="B44" s="47"/>
      <c r="C44" s="47"/>
      <c r="D44" s="46" t="s">
        <v>823</v>
      </c>
      <c r="E44" s="46" t="s">
        <v>506</v>
      </c>
      <c r="F44" s="46" t="s">
        <v>416</v>
      </c>
      <c r="J44" s="46" t="s">
        <v>708</v>
      </c>
    </row>
    <row r="45" spans="2:10" x14ac:dyDescent="0.2">
      <c r="B45" s="47"/>
      <c r="C45" s="47"/>
      <c r="E45" s="46" t="s">
        <v>507</v>
      </c>
      <c r="F45" s="46" t="s">
        <v>417</v>
      </c>
      <c r="J45" s="46" t="s">
        <v>709</v>
      </c>
    </row>
    <row r="46" spans="2:10" x14ac:dyDescent="0.2">
      <c r="B46" s="47"/>
      <c r="C46" s="47"/>
      <c r="E46" s="46" t="s">
        <v>508</v>
      </c>
      <c r="F46" s="46" t="s">
        <v>418</v>
      </c>
      <c r="J46" s="46" t="s">
        <v>710</v>
      </c>
    </row>
    <row r="47" spans="2:10" x14ac:dyDescent="0.2">
      <c r="B47" s="47"/>
      <c r="C47" s="47"/>
      <c r="E47" s="46" t="s">
        <v>509</v>
      </c>
      <c r="F47" s="46" t="s">
        <v>419</v>
      </c>
      <c r="J47" s="46" t="s">
        <v>711</v>
      </c>
    </row>
    <row r="48" spans="2:10" x14ac:dyDescent="0.2">
      <c r="B48" s="47"/>
      <c r="C48" s="47"/>
      <c r="E48" s="46" t="s">
        <v>510</v>
      </c>
      <c r="F48" s="46" t="s">
        <v>420</v>
      </c>
      <c r="J48" s="46" t="s">
        <v>712</v>
      </c>
    </row>
    <row r="49" spans="2:10" x14ac:dyDescent="0.2">
      <c r="B49" s="47"/>
      <c r="C49" s="47"/>
      <c r="E49" s="46" t="s">
        <v>511</v>
      </c>
      <c r="F49" s="46" t="s">
        <v>421</v>
      </c>
      <c r="J49" s="46" t="s">
        <v>713</v>
      </c>
    </row>
    <row r="50" spans="2:10" x14ac:dyDescent="0.2">
      <c r="B50" s="47"/>
      <c r="C50" s="47"/>
      <c r="E50" s="46" t="s">
        <v>512</v>
      </c>
      <c r="F50" s="46" t="s">
        <v>422</v>
      </c>
      <c r="J50" s="46" t="s">
        <v>714</v>
      </c>
    </row>
    <row r="51" spans="2:10" x14ac:dyDescent="0.2">
      <c r="B51" s="47"/>
      <c r="C51" s="47"/>
      <c r="E51" s="46" t="s">
        <v>513</v>
      </c>
      <c r="F51" s="46" t="s">
        <v>423</v>
      </c>
      <c r="J51" s="46" t="s">
        <v>715</v>
      </c>
    </row>
    <row r="52" spans="2:10" x14ac:dyDescent="0.2">
      <c r="B52" s="47"/>
      <c r="C52" s="47"/>
      <c r="E52" s="46" t="s">
        <v>514</v>
      </c>
      <c r="F52" s="46" t="s">
        <v>424</v>
      </c>
      <c r="J52" s="46" t="s">
        <v>716</v>
      </c>
    </row>
    <row r="53" spans="2:10" x14ac:dyDescent="0.2">
      <c r="B53" s="47"/>
      <c r="C53" s="47"/>
      <c r="E53" s="46" t="s">
        <v>515</v>
      </c>
      <c r="F53" s="46" t="s">
        <v>425</v>
      </c>
      <c r="J53" s="46" t="s">
        <v>717</v>
      </c>
    </row>
    <row r="54" spans="2:10" x14ac:dyDescent="0.2">
      <c r="B54" s="47"/>
      <c r="C54" s="47"/>
      <c r="E54" s="46" t="s">
        <v>516</v>
      </c>
      <c r="F54" s="46" t="s">
        <v>426</v>
      </c>
      <c r="J54" s="46" t="s">
        <v>718</v>
      </c>
    </row>
    <row r="55" spans="2:10" x14ac:dyDescent="0.2">
      <c r="B55" s="47"/>
      <c r="C55" s="47"/>
      <c r="E55" s="46" t="s">
        <v>517</v>
      </c>
      <c r="F55" s="46" t="s">
        <v>427</v>
      </c>
      <c r="J55" s="46" t="s">
        <v>719</v>
      </c>
    </row>
    <row r="56" spans="2:10" ht="38.25" x14ac:dyDescent="0.2">
      <c r="B56" s="47" t="s">
        <v>758</v>
      </c>
      <c r="C56" s="47" t="s">
        <v>764</v>
      </c>
      <c r="E56" s="46" t="s">
        <v>518</v>
      </c>
      <c r="F56" s="46" t="s">
        <v>428</v>
      </c>
      <c r="J56" s="46" t="s">
        <v>720</v>
      </c>
    </row>
    <row r="57" spans="2:10" ht="38.25" x14ac:dyDescent="0.2">
      <c r="B57" s="47" t="s">
        <v>759</v>
      </c>
      <c r="C57" s="47" t="s">
        <v>765</v>
      </c>
      <c r="E57" s="46" t="s">
        <v>519</v>
      </c>
      <c r="F57" s="46" t="s">
        <v>429</v>
      </c>
      <c r="J57" s="46" t="s">
        <v>721</v>
      </c>
    </row>
    <row r="58" spans="2:10" ht="38.25" x14ac:dyDescent="0.2">
      <c r="B58" s="47" t="s">
        <v>760</v>
      </c>
      <c r="C58" s="47" t="s">
        <v>766</v>
      </c>
      <c r="E58" s="46" t="s">
        <v>520</v>
      </c>
      <c r="F58" s="46" t="s">
        <v>430</v>
      </c>
      <c r="J58" s="46" t="s">
        <v>722</v>
      </c>
    </row>
    <row r="59" spans="2:10" ht="38.25" x14ac:dyDescent="0.2">
      <c r="B59" s="47" t="s">
        <v>761</v>
      </c>
      <c r="C59" s="47" t="s">
        <v>767</v>
      </c>
      <c r="E59" s="46" t="s">
        <v>521</v>
      </c>
      <c r="F59" s="46" t="s">
        <v>431</v>
      </c>
      <c r="J59" s="46" t="s">
        <v>723</v>
      </c>
    </row>
    <row r="60" spans="2:10" ht="38.25" x14ac:dyDescent="0.2">
      <c r="B60" s="47" t="s">
        <v>762</v>
      </c>
      <c r="C60" s="47"/>
      <c r="E60" s="46" t="s">
        <v>522</v>
      </c>
      <c r="F60" s="46" t="s">
        <v>432</v>
      </c>
      <c r="J60" s="46" t="s">
        <v>724</v>
      </c>
    </row>
    <row r="61" spans="2:10" ht="38.25" x14ac:dyDescent="0.2">
      <c r="B61" s="47" t="s">
        <v>763</v>
      </c>
      <c r="C61" s="47" t="s">
        <v>768</v>
      </c>
      <c r="E61" s="46" t="s">
        <v>523</v>
      </c>
      <c r="F61" s="46" t="s">
        <v>433</v>
      </c>
      <c r="J61" s="46" t="s">
        <v>725</v>
      </c>
    </row>
    <row r="62" spans="2:10" ht="25.5" x14ac:dyDescent="0.2">
      <c r="B62" s="47"/>
      <c r="C62" s="47" t="s">
        <v>769</v>
      </c>
      <c r="E62" s="46" t="s">
        <v>524</v>
      </c>
      <c r="F62" s="46" t="s">
        <v>434</v>
      </c>
      <c r="J62" s="46" t="s">
        <v>726</v>
      </c>
    </row>
    <row r="63" spans="2:10" ht="25.5" x14ac:dyDescent="0.2">
      <c r="B63" s="47"/>
      <c r="C63" s="47" t="s">
        <v>770</v>
      </c>
      <c r="E63" s="46" t="s">
        <v>525</v>
      </c>
      <c r="F63" s="46" t="s">
        <v>435</v>
      </c>
      <c r="J63" s="46" t="s">
        <v>727</v>
      </c>
    </row>
    <row r="64" spans="2:10" ht="25.5" x14ac:dyDescent="0.2">
      <c r="B64" s="47"/>
      <c r="C64" s="47" t="s">
        <v>771</v>
      </c>
      <c r="E64" s="46" t="s">
        <v>526</v>
      </c>
      <c r="F64" s="46" t="s">
        <v>436</v>
      </c>
      <c r="J64" s="46" t="s">
        <v>728</v>
      </c>
    </row>
    <row r="65" spans="2:10" ht="25.5" x14ac:dyDescent="0.2">
      <c r="B65" s="47" t="s">
        <v>111</v>
      </c>
      <c r="C65" s="47" t="s">
        <v>772</v>
      </c>
      <c r="E65" s="46" t="s">
        <v>527</v>
      </c>
      <c r="F65" s="46" t="s">
        <v>437</v>
      </c>
      <c r="J65" s="46" t="s">
        <v>729</v>
      </c>
    </row>
    <row r="66" spans="2:10" x14ac:dyDescent="0.2">
      <c r="B66" s="47" t="s">
        <v>59</v>
      </c>
      <c r="C66" s="47"/>
      <c r="E66" s="46" t="s">
        <v>528</v>
      </c>
      <c r="F66" s="46" t="s">
        <v>438</v>
      </c>
      <c r="J66" s="46" t="s">
        <v>730</v>
      </c>
    </row>
    <row r="67" spans="2:10" x14ac:dyDescent="0.2">
      <c r="B67" s="47" t="s">
        <v>62</v>
      </c>
      <c r="C67" s="47"/>
      <c r="E67" s="46" t="s">
        <v>529</v>
      </c>
      <c r="F67" s="46" t="s">
        <v>439</v>
      </c>
      <c r="J67" s="46" t="s">
        <v>731</v>
      </c>
    </row>
    <row r="68" spans="2:10" ht="38.25" x14ac:dyDescent="0.2">
      <c r="B68" s="47"/>
      <c r="C68" s="47" t="s">
        <v>793</v>
      </c>
      <c r="E68" s="46" t="s">
        <v>530</v>
      </c>
      <c r="F68" s="46" t="s">
        <v>440</v>
      </c>
      <c r="J68" s="46" t="s">
        <v>732</v>
      </c>
    </row>
    <row r="69" spans="2:10" ht="25.5" x14ac:dyDescent="0.2">
      <c r="B69" s="47" t="s">
        <v>773</v>
      </c>
      <c r="C69" s="47" t="s">
        <v>794</v>
      </c>
      <c r="E69" s="46" t="s">
        <v>531</v>
      </c>
      <c r="F69" s="46" t="s">
        <v>441</v>
      </c>
      <c r="J69" s="46" t="s">
        <v>733</v>
      </c>
    </row>
    <row r="70" spans="2:10" ht="25.5" x14ac:dyDescent="0.2">
      <c r="B70" s="47" t="s">
        <v>774</v>
      </c>
      <c r="C70" s="47"/>
      <c r="F70" s="46" t="s">
        <v>442</v>
      </c>
      <c r="J70" s="46" t="s">
        <v>734</v>
      </c>
    </row>
    <row r="71" spans="2:10" ht="25.5" x14ac:dyDescent="0.2">
      <c r="B71" s="48" t="s">
        <v>775</v>
      </c>
      <c r="C71" s="47" t="s">
        <v>778</v>
      </c>
      <c r="E71" s="46" t="s">
        <v>824</v>
      </c>
      <c r="F71" s="46" t="s">
        <v>443</v>
      </c>
      <c r="J71" s="46" t="s">
        <v>735</v>
      </c>
    </row>
    <row r="72" spans="2:10" ht="38.25" x14ac:dyDescent="0.2">
      <c r="B72" s="49" t="s">
        <v>777</v>
      </c>
      <c r="C72" s="47" t="s">
        <v>779</v>
      </c>
      <c r="E72" s="46" t="s">
        <v>825</v>
      </c>
      <c r="F72" s="46" t="s">
        <v>444</v>
      </c>
      <c r="J72" s="46" t="s">
        <v>736</v>
      </c>
    </row>
    <row r="73" spans="2:10" ht="25.5" x14ac:dyDescent="0.2">
      <c r="B73" s="50" t="s">
        <v>776</v>
      </c>
      <c r="C73" s="47" t="s">
        <v>780</v>
      </c>
      <c r="E73" s="46" t="s">
        <v>826</v>
      </c>
      <c r="F73" s="46" t="s">
        <v>445</v>
      </c>
      <c r="J73" s="46" t="s">
        <v>737</v>
      </c>
    </row>
    <row r="74" spans="2:10" ht="38.25" x14ac:dyDescent="0.2">
      <c r="B74" s="47"/>
      <c r="C74" s="47" t="s">
        <v>781</v>
      </c>
      <c r="E74" s="46" t="s">
        <v>827</v>
      </c>
      <c r="F74" s="46" t="s">
        <v>446</v>
      </c>
      <c r="J74" s="46" t="s">
        <v>738</v>
      </c>
    </row>
    <row r="75" spans="2:10" ht="38.25" x14ac:dyDescent="0.2">
      <c r="B75" s="47" t="s">
        <v>795</v>
      </c>
      <c r="C75" s="47" t="s">
        <v>782</v>
      </c>
      <c r="E75" s="46" t="s">
        <v>828</v>
      </c>
      <c r="F75" s="46" t="s">
        <v>447</v>
      </c>
      <c r="J75" s="46" t="s">
        <v>739</v>
      </c>
    </row>
    <row r="76" spans="2:10" ht="25.5" x14ac:dyDescent="0.2">
      <c r="B76" s="47" t="s">
        <v>796</v>
      </c>
      <c r="C76" s="47" t="s">
        <v>783</v>
      </c>
      <c r="E76" s="46" t="s">
        <v>829</v>
      </c>
      <c r="F76" s="46" t="s">
        <v>448</v>
      </c>
      <c r="J76" s="46" t="s">
        <v>740</v>
      </c>
    </row>
    <row r="77" spans="2:10" ht="25.5" x14ac:dyDescent="0.2">
      <c r="B77" s="47" t="s">
        <v>797</v>
      </c>
      <c r="C77" s="47" t="s">
        <v>784</v>
      </c>
      <c r="E77" s="46" t="s">
        <v>830</v>
      </c>
      <c r="F77" s="46" t="s">
        <v>449</v>
      </c>
      <c r="J77" s="46" t="s">
        <v>741</v>
      </c>
    </row>
    <row r="78" spans="2:10" ht="38.25" x14ac:dyDescent="0.2">
      <c r="B78" s="47" t="s">
        <v>798</v>
      </c>
      <c r="C78" s="47" t="s">
        <v>785</v>
      </c>
      <c r="E78" s="46" t="s">
        <v>831</v>
      </c>
      <c r="F78" s="46" t="s">
        <v>450</v>
      </c>
      <c r="H78" s="46" t="s">
        <v>855</v>
      </c>
      <c r="J78" s="46" t="s">
        <v>742</v>
      </c>
    </row>
    <row r="79" spans="2:10" ht="25.5" x14ac:dyDescent="0.2">
      <c r="B79" s="47"/>
      <c r="C79" s="47" t="s">
        <v>786</v>
      </c>
      <c r="E79" s="46" t="s">
        <v>832</v>
      </c>
      <c r="F79" s="46" t="s">
        <v>451</v>
      </c>
      <c r="H79" s="46" t="s">
        <v>856</v>
      </c>
      <c r="J79" s="46" t="s">
        <v>743</v>
      </c>
    </row>
    <row r="80" spans="2:10" ht="38.25" x14ac:dyDescent="0.2">
      <c r="B80" s="47" t="s">
        <v>799</v>
      </c>
      <c r="C80" s="47" t="s">
        <v>787</v>
      </c>
      <c r="E80" s="46" t="s">
        <v>833</v>
      </c>
      <c r="F80" s="46" t="s">
        <v>452</v>
      </c>
      <c r="H80" s="46" t="s">
        <v>857</v>
      </c>
      <c r="J80" s="46" t="s">
        <v>744</v>
      </c>
    </row>
    <row r="81" spans="2:10" ht="38.25" x14ac:dyDescent="0.2">
      <c r="B81" s="47" t="s">
        <v>800</v>
      </c>
      <c r="C81" s="47" t="s">
        <v>788</v>
      </c>
      <c r="E81" s="46" t="s">
        <v>834</v>
      </c>
      <c r="F81" s="46" t="s">
        <v>453</v>
      </c>
      <c r="H81" s="46" t="s">
        <v>858</v>
      </c>
      <c r="J81" s="46" t="s">
        <v>745</v>
      </c>
    </row>
    <row r="82" spans="2:10" ht="38.25" x14ac:dyDescent="0.2">
      <c r="B82" s="47" t="s">
        <v>801</v>
      </c>
      <c r="C82" s="47" t="s">
        <v>789</v>
      </c>
      <c r="E82" s="46" t="s">
        <v>835</v>
      </c>
      <c r="F82" s="46" t="s">
        <v>454</v>
      </c>
      <c r="H82" s="46" t="s">
        <v>859</v>
      </c>
      <c r="J82" s="46" t="s">
        <v>746</v>
      </c>
    </row>
    <row r="83" spans="2:10" ht="25.5" x14ac:dyDescent="0.2">
      <c r="B83" s="47" t="s">
        <v>802</v>
      </c>
      <c r="C83" s="47"/>
      <c r="E83" s="46" t="s">
        <v>836</v>
      </c>
      <c r="F83" s="46" t="s">
        <v>455</v>
      </c>
      <c r="H83" s="46" t="s">
        <v>860</v>
      </c>
      <c r="J83" s="46" t="s">
        <v>747</v>
      </c>
    </row>
    <row r="84" spans="2:10" ht="25.5" x14ac:dyDescent="0.2">
      <c r="B84" s="47"/>
      <c r="C84" s="47" t="s">
        <v>790</v>
      </c>
      <c r="E84" s="46" t="s">
        <v>837</v>
      </c>
      <c r="F84" s="46" t="s">
        <v>456</v>
      </c>
      <c r="H84" s="46" t="s">
        <v>861</v>
      </c>
      <c r="J84" s="46" t="s">
        <v>748</v>
      </c>
    </row>
    <row r="85" spans="2:10" ht="38.25" x14ac:dyDescent="0.2">
      <c r="B85" s="47"/>
      <c r="C85" s="47" t="s">
        <v>791</v>
      </c>
      <c r="E85" s="46" t="s">
        <v>838</v>
      </c>
      <c r="F85" s="46" t="s">
        <v>457</v>
      </c>
      <c r="H85" s="46" t="s">
        <v>862</v>
      </c>
      <c r="J85" s="46" t="s">
        <v>749</v>
      </c>
    </row>
    <row r="86" spans="2:10" ht="25.5" x14ac:dyDescent="0.2">
      <c r="B86" s="47"/>
      <c r="C86" s="47" t="s">
        <v>792</v>
      </c>
      <c r="E86" s="46" t="s">
        <v>839</v>
      </c>
      <c r="F86" s="46" t="s">
        <v>458</v>
      </c>
      <c r="J86" s="46" t="s">
        <v>750</v>
      </c>
    </row>
    <row r="87" spans="2:10" x14ac:dyDescent="0.2">
      <c r="E87" s="46" t="s">
        <v>840</v>
      </c>
      <c r="F87" s="46" t="s">
        <v>459</v>
      </c>
      <c r="J87" s="46" t="s">
        <v>751</v>
      </c>
    </row>
    <row r="88" spans="2:10" x14ac:dyDescent="0.2">
      <c r="E88" s="46" t="s">
        <v>841</v>
      </c>
      <c r="F88" s="46" t="s">
        <v>460</v>
      </c>
    </row>
    <row r="89" spans="2:10" x14ac:dyDescent="0.2">
      <c r="E89" s="46" t="s">
        <v>842</v>
      </c>
      <c r="F89" s="46" t="s">
        <v>461</v>
      </c>
    </row>
    <row r="90" spans="2:10" x14ac:dyDescent="0.2">
      <c r="E90" s="46" t="s">
        <v>843</v>
      </c>
      <c r="F90" s="46" t="s">
        <v>462</v>
      </c>
    </row>
    <row r="91" spans="2:10" x14ac:dyDescent="0.2">
      <c r="E91" s="46" t="s">
        <v>844</v>
      </c>
      <c r="F91" s="46" t="s">
        <v>463</v>
      </c>
    </row>
    <row r="92" spans="2:10" x14ac:dyDescent="0.2">
      <c r="E92" s="46" t="s">
        <v>845</v>
      </c>
      <c r="F92" s="46" t="s">
        <v>464</v>
      </c>
    </row>
    <row r="93" spans="2:10" x14ac:dyDescent="0.2">
      <c r="E93" s="46" t="s">
        <v>846</v>
      </c>
      <c r="F93" s="46" t="s">
        <v>465</v>
      </c>
    </row>
    <row r="94" spans="2:10" x14ac:dyDescent="0.2">
      <c r="E94" s="46" t="s">
        <v>847</v>
      </c>
      <c r="F94" s="46" t="s">
        <v>466</v>
      </c>
    </row>
    <row r="95" spans="2:10" x14ac:dyDescent="0.2">
      <c r="E95" s="46" t="s">
        <v>848</v>
      </c>
      <c r="F95" s="46" t="s">
        <v>157</v>
      </c>
    </row>
    <row r="96" spans="2:10" x14ac:dyDescent="0.2">
      <c r="E96" s="46" t="s">
        <v>849</v>
      </c>
      <c r="F96" s="46" t="s">
        <v>467</v>
      </c>
    </row>
    <row r="97" spans="5:6" x14ac:dyDescent="0.2">
      <c r="E97" s="46" t="s">
        <v>850</v>
      </c>
      <c r="F97" s="46" t="s">
        <v>468</v>
      </c>
    </row>
    <row r="98" spans="5:6" x14ac:dyDescent="0.2">
      <c r="E98" s="46" t="s">
        <v>851</v>
      </c>
      <c r="F98" s="46" t="s">
        <v>469</v>
      </c>
    </row>
    <row r="99" spans="5:6" x14ac:dyDescent="0.2">
      <c r="E99" s="46" t="s">
        <v>852</v>
      </c>
      <c r="F99" s="46" t="s">
        <v>470</v>
      </c>
    </row>
    <row r="100" spans="5:6" x14ac:dyDescent="0.2">
      <c r="E100" s="46" t="s">
        <v>853</v>
      </c>
      <c r="F100" s="46" t="s">
        <v>471</v>
      </c>
    </row>
    <row r="101" spans="5:6" x14ac:dyDescent="0.2">
      <c r="E101" s="46" t="s">
        <v>854</v>
      </c>
      <c r="F101" s="46" t="s">
        <v>472</v>
      </c>
    </row>
    <row r="102" spans="5:6" x14ac:dyDescent="0.2">
      <c r="F102" s="46" t="s">
        <v>473</v>
      </c>
    </row>
    <row r="103" spans="5:6" x14ac:dyDescent="0.2">
      <c r="F103" s="46" t="s">
        <v>474</v>
      </c>
    </row>
    <row r="104" spans="5:6" x14ac:dyDescent="0.2">
      <c r="F104" s="46" t="s">
        <v>475</v>
      </c>
    </row>
    <row r="105" spans="5:6" x14ac:dyDescent="0.2">
      <c r="F105" s="46" t="s">
        <v>476</v>
      </c>
    </row>
    <row r="106" spans="5:6" x14ac:dyDescent="0.2">
      <c r="F106" s="46" t="s">
        <v>477</v>
      </c>
    </row>
    <row r="107" spans="5:6" x14ac:dyDescent="0.2">
      <c r="F107" s="46" t="s">
        <v>478</v>
      </c>
    </row>
    <row r="108" spans="5:6" x14ac:dyDescent="0.2">
      <c r="F108" s="46" t="s">
        <v>479</v>
      </c>
    </row>
    <row r="109" spans="5:6" x14ac:dyDescent="0.2">
      <c r="F109" s="46" t="s">
        <v>480</v>
      </c>
    </row>
    <row r="110" spans="5:6" x14ac:dyDescent="0.2">
      <c r="F110" s="46" t="s">
        <v>481</v>
      </c>
    </row>
    <row r="111" spans="5:6" x14ac:dyDescent="0.2">
      <c r="F111" s="46" t="s">
        <v>482</v>
      </c>
    </row>
    <row r="112" spans="5:6" x14ac:dyDescent="0.2">
      <c r="F112" s="46" t="s">
        <v>483</v>
      </c>
    </row>
    <row r="113" spans="6:6" x14ac:dyDescent="0.2">
      <c r="F113" s="46" t="s">
        <v>484</v>
      </c>
    </row>
    <row r="114" spans="6:6" x14ac:dyDescent="0.2">
      <c r="F114" s="46" t="s">
        <v>485</v>
      </c>
    </row>
    <row r="115" spans="6:6" x14ac:dyDescent="0.2">
      <c r="F115" s="46" t="s">
        <v>486</v>
      </c>
    </row>
    <row r="116" spans="6:6" x14ac:dyDescent="0.2">
      <c r="F116" s="46" t="s">
        <v>487</v>
      </c>
    </row>
    <row r="118" spans="6:6" x14ac:dyDescent="0.2">
      <c r="F118" s="46" t="s">
        <v>532</v>
      </c>
    </row>
    <row r="119" spans="6:6" x14ac:dyDescent="0.2">
      <c r="F119" s="46" t="s">
        <v>533</v>
      </c>
    </row>
    <row r="120" spans="6:6" x14ac:dyDescent="0.2">
      <c r="F120" s="46" t="s">
        <v>534</v>
      </c>
    </row>
    <row r="121" spans="6:6" x14ac:dyDescent="0.2">
      <c r="F121" s="46" t="s">
        <v>535</v>
      </c>
    </row>
    <row r="122" spans="6:6" x14ac:dyDescent="0.2">
      <c r="F122" s="46" t="s">
        <v>536</v>
      </c>
    </row>
    <row r="123" spans="6:6" x14ac:dyDescent="0.2">
      <c r="F123" s="46" t="s">
        <v>537</v>
      </c>
    </row>
    <row r="124" spans="6:6" x14ac:dyDescent="0.2">
      <c r="F124" s="46" t="s">
        <v>538</v>
      </c>
    </row>
    <row r="125" spans="6:6" x14ac:dyDescent="0.2">
      <c r="F125" s="46" t="s">
        <v>539</v>
      </c>
    </row>
    <row r="126" spans="6:6" x14ac:dyDescent="0.2">
      <c r="F126" s="46" t="s">
        <v>540</v>
      </c>
    </row>
    <row r="127" spans="6:6" x14ac:dyDescent="0.2">
      <c r="F127" s="46" t="s">
        <v>541</v>
      </c>
    </row>
    <row r="128" spans="6:6" x14ac:dyDescent="0.2">
      <c r="F128" s="46" t="s">
        <v>542</v>
      </c>
    </row>
    <row r="129" spans="6:6" x14ac:dyDescent="0.2">
      <c r="F129" s="46" t="s">
        <v>543</v>
      </c>
    </row>
    <row r="130" spans="6:6" x14ac:dyDescent="0.2">
      <c r="F130" s="46" t="s">
        <v>544</v>
      </c>
    </row>
    <row r="131" spans="6:6" x14ac:dyDescent="0.2">
      <c r="F131" s="46" t="s">
        <v>545</v>
      </c>
    </row>
    <row r="132" spans="6:6" x14ac:dyDescent="0.2">
      <c r="F132" s="46" t="s">
        <v>546</v>
      </c>
    </row>
    <row r="133" spans="6:6" x14ac:dyDescent="0.2">
      <c r="F133" s="46" t="s">
        <v>547</v>
      </c>
    </row>
    <row r="134" spans="6:6" x14ac:dyDescent="0.2">
      <c r="F134" s="46" t="s">
        <v>548</v>
      </c>
    </row>
    <row r="135" spans="6:6" x14ac:dyDescent="0.2">
      <c r="F135" s="46" t="s">
        <v>549</v>
      </c>
    </row>
    <row r="136" spans="6:6" x14ac:dyDescent="0.2">
      <c r="F136" s="46" t="s">
        <v>550</v>
      </c>
    </row>
    <row r="137" spans="6:6" x14ac:dyDescent="0.2">
      <c r="F137" s="46" t="s">
        <v>551</v>
      </c>
    </row>
    <row r="138" spans="6:6" x14ac:dyDescent="0.2">
      <c r="F138" s="46" t="s">
        <v>552</v>
      </c>
    </row>
    <row r="139" spans="6:6" x14ac:dyDescent="0.2">
      <c r="F139" s="46" t="s">
        <v>553</v>
      </c>
    </row>
    <row r="140" spans="6:6" x14ac:dyDescent="0.2">
      <c r="F140" s="46" t="s">
        <v>554</v>
      </c>
    </row>
    <row r="141" spans="6:6" x14ac:dyDescent="0.2">
      <c r="F141" s="46" t="s">
        <v>555</v>
      </c>
    </row>
    <row r="142" spans="6:6" x14ac:dyDescent="0.2">
      <c r="F142" s="46" t="s">
        <v>556</v>
      </c>
    </row>
    <row r="143" spans="6:6" x14ac:dyDescent="0.2">
      <c r="F143" s="46" t="s">
        <v>557</v>
      </c>
    </row>
    <row r="144" spans="6:6" x14ac:dyDescent="0.2">
      <c r="F144" s="46" t="s">
        <v>558</v>
      </c>
    </row>
    <row r="145" spans="6:6" x14ac:dyDescent="0.2">
      <c r="F145" s="46" t="s">
        <v>559</v>
      </c>
    </row>
    <row r="146" spans="6:6" x14ac:dyDescent="0.2">
      <c r="F146" s="46" t="s">
        <v>560</v>
      </c>
    </row>
    <row r="147" spans="6:6" x14ac:dyDescent="0.2">
      <c r="F147" s="46" t="s">
        <v>561</v>
      </c>
    </row>
    <row r="148" spans="6:6" x14ac:dyDescent="0.2">
      <c r="F148" s="46" t="s">
        <v>562</v>
      </c>
    </row>
    <row r="149" spans="6:6" x14ac:dyDescent="0.2">
      <c r="F149" s="46" t="s">
        <v>563</v>
      </c>
    </row>
    <row r="150" spans="6:6" x14ac:dyDescent="0.2">
      <c r="F150" s="46" t="s">
        <v>564</v>
      </c>
    </row>
    <row r="151" spans="6:6" x14ac:dyDescent="0.2">
      <c r="F151" s="46" t="s">
        <v>565</v>
      </c>
    </row>
    <row r="152" spans="6:6" x14ac:dyDescent="0.2">
      <c r="F152" s="46" t="s">
        <v>566</v>
      </c>
    </row>
    <row r="153" spans="6:6" x14ac:dyDescent="0.2">
      <c r="F153" s="46" t="s">
        <v>567</v>
      </c>
    </row>
    <row r="154" spans="6:6" x14ac:dyDescent="0.2">
      <c r="F154" s="46" t="s">
        <v>568</v>
      </c>
    </row>
    <row r="155" spans="6:6" x14ac:dyDescent="0.2">
      <c r="F155" s="46" t="s">
        <v>569</v>
      </c>
    </row>
    <row r="156" spans="6:6" x14ac:dyDescent="0.2">
      <c r="F156" s="46" t="s">
        <v>570</v>
      </c>
    </row>
    <row r="157" spans="6:6" x14ac:dyDescent="0.2">
      <c r="F157" s="46" t="s">
        <v>571</v>
      </c>
    </row>
    <row r="158" spans="6:6" x14ac:dyDescent="0.2">
      <c r="F158" s="46" t="s">
        <v>572</v>
      </c>
    </row>
    <row r="159" spans="6:6" x14ac:dyDescent="0.2">
      <c r="F159" s="46" t="s">
        <v>573</v>
      </c>
    </row>
    <row r="160" spans="6:6" x14ac:dyDescent="0.2">
      <c r="F160" s="46" t="s">
        <v>574</v>
      </c>
    </row>
    <row r="161" spans="6:6" x14ac:dyDescent="0.2">
      <c r="F161" s="46" t="s">
        <v>575</v>
      </c>
    </row>
    <row r="162" spans="6:6" x14ac:dyDescent="0.2">
      <c r="F162" s="46" t="s">
        <v>576</v>
      </c>
    </row>
    <row r="163" spans="6:6" x14ac:dyDescent="0.2">
      <c r="F163" s="46" t="s">
        <v>577</v>
      </c>
    </row>
    <row r="164" spans="6:6" x14ac:dyDescent="0.2">
      <c r="F164" s="46" t="s">
        <v>578</v>
      </c>
    </row>
    <row r="165" spans="6:6" x14ac:dyDescent="0.2">
      <c r="F165" s="46" t="s">
        <v>579</v>
      </c>
    </row>
    <row r="166" spans="6:6" x14ac:dyDescent="0.2">
      <c r="F166" s="46" t="s">
        <v>580</v>
      </c>
    </row>
    <row r="167" spans="6:6" x14ac:dyDescent="0.2">
      <c r="F167" s="46" t="s">
        <v>581</v>
      </c>
    </row>
    <row r="168" spans="6:6" x14ac:dyDescent="0.2">
      <c r="F168" s="46" t="s">
        <v>582</v>
      </c>
    </row>
    <row r="169" spans="6:6" x14ac:dyDescent="0.2">
      <c r="F169" s="46" t="s">
        <v>583</v>
      </c>
    </row>
    <row r="170" spans="6:6" x14ac:dyDescent="0.2">
      <c r="F170" s="46" t="s">
        <v>584</v>
      </c>
    </row>
    <row r="171" spans="6:6" x14ac:dyDescent="0.2">
      <c r="F171" s="46" t="s">
        <v>585</v>
      </c>
    </row>
    <row r="172" spans="6:6" x14ac:dyDescent="0.2">
      <c r="F172" s="46" t="s">
        <v>586</v>
      </c>
    </row>
    <row r="173" spans="6:6" x14ac:dyDescent="0.2">
      <c r="F173" s="46" t="s">
        <v>587</v>
      </c>
    </row>
    <row r="174" spans="6:6" x14ac:dyDescent="0.2">
      <c r="F174" s="46" t="s">
        <v>588</v>
      </c>
    </row>
    <row r="175" spans="6:6" x14ac:dyDescent="0.2">
      <c r="F175" s="46" t="s">
        <v>589</v>
      </c>
    </row>
    <row r="176" spans="6:6" x14ac:dyDescent="0.2">
      <c r="F176" s="46" t="s">
        <v>590</v>
      </c>
    </row>
    <row r="177" spans="6:6" x14ac:dyDescent="0.2">
      <c r="F177" s="46" t="s">
        <v>591</v>
      </c>
    </row>
    <row r="178" spans="6:6" x14ac:dyDescent="0.2">
      <c r="F178" s="46" t="s">
        <v>592</v>
      </c>
    </row>
    <row r="179" spans="6:6" x14ac:dyDescent="0.2">
      <c r="F179" s="46" t="s">
        <v>593</v>
      </c>
    </row>
    <row r="180" spans="6:6" x14ac:dyDescent="0.2">
      <c r="F180" s="46" t="s">
        <v>594</v>
      </c>
    </row>
    <row r="181" spans="6:6" x14ac:dyDescent="0.2">
      <c r="F181" s="46" t="s">
        <v>595</v>
      </c>
    </row>
    <row r="182" spans="6:6" x14ac:dyDescent="0.2">
      <c r="F182" s="46" t="s">
        <v>596</v>
      </c>
    </row>
    <row r="183" spans="6:6" x14ac:dyDescent="0.2">
      <c r="F183" s="46" t="s">
        <v>597</v>
      </c>
    </row>
    <row r="184" spans="6:6" x14ac:dyDescent="0.2">
      <c r="F184" s="46" t="s">
        <v>598</v>
      </c>
    </row>
    <row r="185" spans="6:6" x14ac:dyDescent="0.2">
      <c r="F185" s="46" t="s">
        <v>599</v>
      </c>
    </row>
    <row r="186" spans="6:6" x14ac:dyDescent="0.2">
      <c r="F186" s="46" t="s">
        <v>600</v>
      </c>
    </row>
    <row r="187" spans="6:6" x14ac:dyDescent="0.2">
      <c r="F187" s="46" t="s">
        <v>601</v>
      </c>
    </row>
    <row r="188" spans="6:6" x14ac:dyDescent="0.2">
      <c r="F188" s="46" t="s">
        <v>602</v>
      </c>
    </row>
    <row r="189" spans="6:6" x14ac:dyDescent="0.2">
      <c r="F189" s="46" t="s">
        <v>603</v>
      </c>
    </row>
    <row r="190" spans="6:6" x14ac:dyDescent="0.2">
      <c r="F190" s="46" t="s">
        <v>604</v>
      </c>
    </row>
    <row r="191" spans="6:6" x14ac:dyDescent="0.2">
      <c r="F191" s="46" t="s">
        <v>605</v>
      </c>
    </row>
    <row r="192" spans="6:6" x14ac:dyDescent="0.2">
      <c r="F192" s="46" t="s">
        <v>606</v>
      </c>
    </row>
    <row r="193" spans="6:6" x14ac:dyDescent="0.2">
      <c r="F193" s="46" t="s">
        <v>607</v>
      </c>
    </row>
    <row r="194" spans="6:6" x14ac:dyDescent="0.2">
      <c r="F194" s="46" t="s">
        <v>608</v>
      </c>
    </row>
    <row r="195" spans="6:6" x14ac:dyDescent="0.2">
      <c r="F195" s="46" t="s">
        <v>609</v>
      </c>
    </row>
    <row r="196" spans="6:6" x14ac:dyDescent="0.2">
      <c r="F196" s="46" t="s">
        <v>610</v>
      </c>
    </row>
    <row r="197" spans="6:6" x14ac:dyDescent="0.2">
      <c r="F197" s="46" t="s">
        <v>611</v>
      </c>
    </row>
    <row r="198" spans="6:6" x14ac:dyDescent="0.2">
      <c r="F198" s="46" t="s">
        <v>612</v>
      </c>
    </row>
    <row r="199" spans="6:6" x14ac:dyDescent="0.2">
      <c r="F199" s="46" t="s">
        <v>613</v>
      </c>
    </row>
    <row r="200" spans="6:6" x14ac:dyDescent="0.2">
      <c r="F200" s="46" t="s">
        <v>614</v>
      </c>
    </row>
    <row r="201" spans="6:6" x14ac:dyDescent="0.2">
      <c r="F201" s="46" t="s">
        <v>615</v>
      </c>
    </row>
    <row r="202" spans="6:6" x14ac:dyDescent="0.2">
      <c r="F202" s="46" t="s">
        <v>616</v>
      </c>
    </row>
    <row r="203" spans="6:6" x14ac:dyDescent="0.2">
      <c r="F203" s="46" t="s">
        <v>617</v>
      </c>
    </row>
    <row r="204" spans="6:6" x14ac:dyDescent="0.2">
      <c r="F204" s="46" t="s">
        <v>618</v>
      </c>
    </row>
    <row r="205" spans="6:6" x14ac:dyDescent="0.2">
      <c r="F205" s="46" t="s">
        <v>619</v>
      </c>
    </row>
    <row r="206" spans="6:6" x14ac:dyDescent="0.2">
      <c r="F206" s="46" t="s">
        <v>620</v>
      </c>
    </row>
    <row r="207" spans="6:6" x14ac:dyDescent="0.2">
      <c r="F207" s="46" t="s">
        <v>621</v>
      </c>
    </row>
    <row r="208" spans="6:6" x14ac:dyDescent="0.2">
      <c r="F208" s="46" t="s">
        <v>622</v>
      </c>
    </row>
    <row r="209" spans="6:6" x14ac:dyDescent="0.2">
      <c r="F209" s="46" t="s">
        <v>623</v>
      </c>
    </row>
    <row r="210" spans="6:6" x14ac:dyDescent="0.2">
      <c r="F210" s="46" t="s">
        <v>624</v>
      </c>
    </row>
    <row r="211" spans="6:6" x14ac:dyDescent="0.2">
      <c r="F211" s="46" t="s">
        <v>625</v>
      </c>
    </row>
    <row r="212" spans="6:6" x14ac:dyDescent="0.2">
      <c r="F212" s="46" t="s">
        <v>626</v>
      </c>
    </row>
    <row r="213" spans="6:6" x14ac:dyDescent="0.2">
      <c r="F213" s="46" t="s">
        <v>627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PDRNTEMP</vt:lpstr>
      <vt:lpstr>PDRN</vt:lpstr>
      <vt:lpstr>DROPDOWN LIST</vt:lpstr>
      <vt:lpstr>PDRN!Print_Area</vt:lpstr>
      <vt:lpstr>PDRNTEMP!Print_Area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ismail - [2010]</dc:creator>
  <cp:lastModifiedBy>Dodong Pogi</cp:lastModifiedBy>
  <dcterms:created xsi:type="dcterms:W3CDTF">2018-09-03T05:53:58Z</dcterms:created>
  <dcterms:modified xsi:type="dcterms:W3CDTF">2020-02-21T02:29:48Z</dcterms:modified>
</cp:coreProperties>
</file>