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15570" windowHeight="11760" activeTab="1"/>
  </bookViews>
  <sheets>
    <sheet name="PDRNTEMP" sheetId="4" r:id="rId1"/>
    <sheet name="PDRN" sheetId="1" r:id="rId2"/>
    <sheet name="DROPDOWN LIST" sheetId="5" state="hidden" r:id="rId3"/>
  </sheets>
  <definedNames>
    <definedName name="_xlnm.Print_Area" localSheetId="1">PDRN!$A$1:$AC$106</definedName>
    <definedName name="_xlnm.Print_Area" localSheetId="0">PDRNTEMP!$A$1:$F$125</definedName>
  </definedNames>
  <calcPr calcId="144525"/>
</workbook>
</file>

<file path=xl/calcChain.xml><?xml version="1.0" encoding="utf-8"?>
<calcChain xmlns="http://schemas.openxmlformats.org/spreadsheetml/2006/main">
  <c r="O3" i="1" l="1"/>
  <c r="U3" i="1"/>
  <c r="Z3" i="1"/>
  <c r="O4" i="1"/>
  <c r="U4" i="1"/>
  <c r="T6" i="1"/>
  <c r="Z6" i="1"/>
  <c r="B8" i="1"/>
  <c r="J8" i="1"/>
  <c r="O8" i="1"/>
  <c r="T8" i="1"/>
  <c r="W8" i="1"/>
  <c r="Z8" i="1"/>
  <c r="B10" i="1"/>
  <c r="J10" i="1"/>
  <c r="O10" i="1"/>
  <c r="T10" i="1"/>
  <c r="W10" i="1"/>
  <c r="Z10" i="1"/>
  <c r="A13" i="1"/>
  <c r="T13" i="1"/>
  <c r="W13" i="1"/>
  <c r="A15" i="1"/>
  <c r="T15" i="1"/>
  <c r="W15" i="1"/>
  <c r="A17" i="1"/>
  <c r="Y17" i="1"/>
  <c r="K18" i="1"/>
  <c r="W18" i="1"/>
  <c r="I20" i="1"/>
  <c r="K20" i="1"/>
  <c r="M20" i="1"/>
  <c r="S20" i="1"/>
  <c r="W20" i="1"/>
  <c r="AB20" i="1"/>
  <c r="Z21" i="1"/>
  <c r="G23" i="1"/>
  <c r="Q23" i="1" s="1"/>
  <c r="K23" i="1"/>
  <c r="Y23" i="1"/>
  <c r="B26" i="1"/>
  <c r="R26" i="1"/>
  <c r="V26" i="1"/>
  <c r="B27" i="1"/>
  <c r="R27" i="1"/>
  <c r="V27" i="1"/>
  <c r="B28" i="1"/>
  <c r="R28" i="1"/>
  <c r="V28" i="1"/>
  <c r="B29" i="1"/>
  <c r="R29" i="1"/>
  <c r="V29" i="1"/>
  <c r="D30" i="1"/>
  <c r="I30" i="1"/>
  <c r="Y32" i="1" s="1"/>
  <c r="M30" i="1"/>
  <c r="T38" i="1" s="1"/>
  <c r="D32" i="1"/>
  <c r="K36" i="1" s="1"/>
  <c r="I32" i="1"/>
  <c r="T32" i="1"/>
  <c r="D40" i="1"/>
  <c r="I40" i="1"/>
  <c r="M40" i="1"/>
  <c r="U40" i="1"/>
  <c r="W40" i="1"/>
  <c r="AB40" i="1"/>
  <c r="D41" i="1"/>
  <c r="I41" i="1"/>
  <c r="M41" i="1"/>
  <c r="U41" i="1"/>
  <c r="W41" i="1"/>
  <c r="AB41" i="1"/>
  <c r="D42" i="1"/>
  <c r="I42" i="1"/>
  <c r="D45" i="1"/>
  <c r="I45" i="1"/>
  <c r="K45" i="1"/>
  <c r="O45" i="1"/>
  <c r="U45" i="1"/>
  <c r="Z45" i="1"/>
  <c r="D48" i="1"/>
  <c r="I48" i="1"/>
  <c r="K48" i="1"/>
  <c r="S48" i="1"/>
  <c r="W48" i="1"/>
  <c r="Z48" i="1" s="1"/>
  <c r="D49" i="1"/>
  <c r="I49" i="1"/>
  <c r="K49" i="1"/>
  <c r="U52" i="1"/>
  <c r="W52" i="1"/>
  <c r="Z52" i="1"/>
  <c r="AB52" i="1"/>
  <c r="D55" i="1"/>
  <c r="I55" i="1"/>
  <c r="K55" i="1"/>
  <c r="M55" i="1"/>
  <c r="U55" i="1"/>
  <c r="W55" i="1"/>
  <c r="Z55" i="1"/>
  <c r="AB55" i="1"/>
  <c r="L57" i="1"/>
  <c r="W57" i="1"/>
  <c r="B67" i="1"/>
  <c r="J67" i="1"/>
  <c r="O67" i="1"/>
  <c r="V67" i="1"/>
  <c r="B68" i="1"/>
  <c r="J68" i="1"/>
  <c r="O68" i="1"/>
  <c r="V68" i="1"/>
  <c r="B69" i="1"/>
  <c r="J69" i="1"/>
  <c r="O69" i="1"/>
  <c r="V69" i="1"/>
  <c r="F71" i="1"/>
  <c r="K71" i="1"/>
  <c r="S71" i="1"/>
  <c r="W71" i="1"/>
  <c r="F73" i="1"/>
  <c r="K73" i="1"/>
  <c r="S73" i="1"/>
  <c r="V73" i="1"/>
  <c r="C76" i="1"/>
  <c r="I76" i="1"/>
  <c r="M76" i="1"/>
  <c r="U76" i="1"/>
  <c r="C78" i="1"/>
  <c r="I78" i="1"/>
  <c r="M78" i="1"/>
  <c r="U78" i="1"/>
  <c r="W78" i="1" s="1"/>
  <c r="F81" i="1"/>
  <c r="K81" i="1"/>
  <c r="O81" i="1"/>
  <c r="U81" i="1"/>
  <c r="F84" i="1"/>
  <c r="K84" i="1"/>
  <c r="O84" i="1"/>
  <c r="U84" i="1"/>
  <c r="F87" i="1"/>
  <c r="K87" i="1"/>
  <c r="O87" i="1"/>
  <c r="U87" i="1"/>
  <c r="W87" i="1"/>
  <c r="Z87" i="1"/>
  <c r="F89" i="1"/>
  <c r="K89" i="1"/>
  <c r="O89" i="1"/>
  <c r="U89" i="1"/>
  <c r="W89" i="1"/>
  <c r="Z89" i="1"/>
  <c r="I91" i="1"/>
  <c r="V91" i="1"/>
  <c r="I92" i="1"/>
  <c r="V92" i="1"/>
  <c r="I93" i="1"/>
  <c r="V93" i="1"/>
  <c r="A95" i="1"/>
  <c r="J95" i="1"/>
  <c r="W95" i="1"/>
  <c r="A97" i="1"/>
  <c r="A102" i="1"/>
  <c r="J102" i="1"/>
  <c r="Z102" i="1"/>
  <c r="A103" i="1"/>
  <c r="A104" i="1"/>
  <c r="A105" i="1"/>
  <c r="A106" i="1"/>
  <c r="Y38" i="1" l="1"/>
  <c r="B36" i="1"/>
</calcChain>
</file>

<file path=xl/sharedStrings.xml><?xml version="1.0" encoding="utf-8"?>
<sst xmlns="http://schemas.openxmlformats.org/spreadsheetml/2006/main" count="657" uniqueCount="586">
  <si>
    <t>PERSONAL DATA / RESIDENCE AND</t>
  </si>
  <si>
    <t xml:space="preserve">            NEIGHBORHOOD CHECKING</t>
  </si>
  <si>
    <t>Personal Loans</t>
  </si>
  <si>
    <t>Auto Loans</t>
  </si>
  <si>
    <t>Real Estate</t>
  </si>
  <si>
    <t>Commercial Loans</t>
  </si>
  <si>
    <t>Salary Loans</t>
  </si>
  <si>
    <t>Others</t>
  </si>
  <si>
    <t xml:space="preserve">Requested By: </t>
  </si>
  <si>
    <t>Date Requested:</t>
  </si>
  <si>
    <t xml:space="preserve">Date Undertaken: </t>
  </si>
  <si>
    <t>Last Name</t>
  </si>
  <si>
    <t xml:space="preserve"> </t>
  </si>
  <si>
    <t>First Name</t>
  </si>
  <si>
    <t>Middle Name</t>
  </si>
  <si>
    <t>ALIAS / NICKNAME</t>
  </si>
  <si>
    <t>AGE</t>
  </si>
  <si>
    <t>NATIONALITY</t>
  </si>
  <si>
    <t>APPLICANT:</t>
  </si>
  <si>
    <t>SPOUSE:</t>
  </si>
  <si>
    <t>CO-MAKER:</t>
  </si>
  <si>
    <t>PRESENT ADDRESS:</t>
  </si>
  <si>
    <t>TELEPHONE NO./S:</t>
  </si>
  <si>
    <t>LENGTH OF STAY:</t>
  </si>
  <si>
    <t>PREVIOUS ADDRESS:</t>
  </si>
  <si>
    <t>PROVINCIAL ADDRESS:</t>
  </si>
  <si>
    <t>P</t>
  </si>
  <si>
    <t>HIGHEST EDUCATIONAL ATTAINMENT:</t>
  </si>
  <si>
    <t>SPOUSE / CO-MAKER</t>
  </si>
  <si>
    <t>E</t>
  </si>
  <si>
    <t>CIVIL STATUS:</t>
  </si>
  <si>
    <t>Single</t>
  </si>
  <si>
    <t>Married</t>
  </si>
  <si>
    <t>Separated</t>
  </si>
  <si>
    <t>Legally Separated</t>
  </si>
  <si>
    <t>Common Law</t>
  </si>
  <si>
    <t>Doubtful</t>
  </si>
  <si>
    <t>R</t>
  </si>
  <si>
    <t>Widower</t>
  </si>
  <si>
    <t>S</t>
  </si>
  <si>
    <t>ALIEN?</t>
  </si>
  <si>
    <t>Yes</t>
  </si>
  <si>
    <t>No</t>
  </si>
  <si>
    <t>ACR NO.:</t>
  </si>
  <si>
    <t>NO. OF DEPENDENTS:</t>
  </si>
  <si>
    <t>O</t>
  </si>
  <si>
    <t>CHILDREN</t>
  </si>
  <si>
    <t>SCHOOL / OCCUPATION</t>
  </si>
  <si>
    <t>N</t>
  </si>
  <si>
    <t>A</t>
  </si>
  <si>
    <t>L</t>
  </si>
  <si>
    <t>Owned</t>
  </si>
  <si>
    <t>Used Free</t>
  </si>
  <si>
    <t>ESTIMATED VALUE:</t>
  </si>
  <si>
    <t>USED FREE BECAUSE:</t>
  </si>
  <si>
    <t>Rented</t>
  </si>
  <si>
    <t>Living w/ Parents</t>
  </si>
  <si>
    <t>RENTED/LEASED FROM:</t>
  </si>
  <si>
    <t>MONTHLY RENTAL</t>
  </si>
  <si>
    <t xml:space="preserve">     Prompt</t>
  </si>
  <si>
    <t xml:space="preserve">     Slow</t>
  </si>
  <si>
    <t>Delayed Payer _________months</t>
  </si>
  <si>
    <t>Remarks ___________________________________________</t>
  </si>
  <si>
    <t>LANDLORD/ADMINISTRATOR CHECKINGS:</t>
  </si>
  <si>
    <t>MORTGAGED WITH:</t>
  </si>
  <si>
    <t>AMOUNT:</t>
  </si>
  <si>
    <t>Mansion</t>
  </si>
  <si>
    <t>Semi-Mansion</t>
  </si>
  <si>
    <t>Bungalow</t>
  </si>
  <si>
    <t>2 Storey</t>
  </si>
  <si>
    <t xml:space="preserve">      Low cost</t>
  </si>
  <si>
    <t>Chalet</t>
  </si>
  <si>
    <t>TYPE:</t>
  </si>
  <si>
    <t>Apartment</t>
  </si>
  <si>
    <t>Multi-Storey</t>
  </si>
  <si>
    <t>Condominium</t>
  </si>
  <si>
    <t>Split Level</t>
  </si>
  <si>
    <t xml:space="preserve">      Commercial Bldg</t>
  </si>
  <si>
    <t>Shanty</t>
  </si>
  <si>
    <t>Tenement</t>
  </si>
  <si>
    <t>Government House</t>
  </si>
  <si>
    <t>Others____________________________________</t>
  </si>
  <si>
    <t>AGE:</t>
  </si>
  <si>
    <t>Old</t>
  </si>
  <si>
    <t>New</t>
  </si>
  <si>
    <t>1 to 3 years</t>
  </si>
  <si>
    <t>4 to 6 years</t>
  </si>
  <si>
    <t>7 to 10 years</t>
  </si>
  <si>
    <t>More than 10 years</t>
  </si>
  <si>
    <t>I</t>
  </si>
  <si>
    <t>MAKE:</t>
  </si>
  <si>
    <t>Wooden</t>
  </si>
  <si>
    <t>Concrete</t>
  </si>
  <si>
    <t>Semi concrete</t>
  </si>
  <si>
    <t>Mixed</t>
  </si>
  <si>
    <t xml:space="preserve">Garage / </t>
  </si>
  <si>
    <t>D</t>
  </si>
  <si>
    <t>Fence</t>
  </si>
  <si>
    <t>Painted</t>
  </si>
  <si>
    <t>Unpainted</t>
  </si>
  <si>
    <t>Bedroom</t>
  </si>
  <si>
    <t>INTERIOR:</t>
  </si>
  <si>
    <t>Very Good</t>
  </si>
  <si>
    <t>Good</t>
  </si>
  <si>
    <t>Fair</t>
  </si>
  <si>
    <t>NS</t>
  </si>
  <si>
    <t>EXTERIOR:</t>
  </si>
  <si>
    <t xml:space="preserve">    Fair</t>
  </si>
  <si>
    <t xml:space="preserve">    Poor</t>
  </si>
  <si>
    <t>GENERAL</t>
  </si>
  <si>
    <t>Poor</t>
  </si>
  <si>
    <t xml:space="preserve">LIVING </t>
  </si>
  <si>
    <t>C</t>
  </si>
  <si>
    <t xml:space="preserve">APPEARANCE:      </t>
  </si>
  <si>
    <t>CONDITION:</t>
  </si>
  <si>
    <t>AREA ESTIMATION:</t>
  </si>
  <si>
    <t>LOT AREA:_________________ sq. m.</t>
  </si>
  <si>
    <t>FLOOR AREA: ______________________________ sq. m.</t>
  </si>
  <si>
    <t xml:space="preserve">FURNISHINGS / </t>
  </si>
  <si>
    <t>Sala Set</t>
  </si>
  <si>
    <t>Aircon</t>
  </si>
  <si>
    <t>CD/DVD Player</t>
  </si>
  <si>
    <t>Computer</t>
  </si>
  <si>
    <t xml:space="preserve">     Stove / Range</t>
  </si>
  <si>
    <t>APPLIANCES:</t>
  </si>
  <si>
    <t>Dinning Set</t>
  </si>
  <si>
    <t>TV</t>
  </si>
  <si>
    <t>Component/Stereo</t>
  </si>
  <si>
    <t>Refrigerator</t>
  </si>
  <si>
    <t xml:space="preserve">     Washing Machine</t>
  </si>
  <si>
    <t>Home Theater System</t>
  </si>
  <si>
    <t>Electric Fan</t>
  </si>
  <si>
    <t>x</t>
  </si>
  <si>
    <t>NOT SEEN</t>
  </si>
  <si>
    <t xml:space="preserve">MOVING VEHICLES: </t>
  </si>
  <si>
    <t xml:space="preserve">YEAR/MODEL: </t>
  </si>
  <si>
    <t>PLATE NO.:</t>
  </si>
  <si>
    <t>MORTGAGED / FINANCED BY:</t>
  </si>
  <si>
    <t xml:space="preserve">RESIDENCE </t>
  </si>
  <si>
    <t>Private vehicles</t>
  </si>
  <si>
    <t>Buses / Jeepneys</t>
  </si>
  <si>
    <t>Tricycle</t>
  </si>
  <si>
    <t>Inaccessible</t>
  </si>
  <si>
    <t>ACCESSIBLE TO:</t>
  </si>
  <si>
    <t>Nearest Corner</t>
  </si>
  <si>
    <t>Landmark</t>
  </si>
  <si>
    <t>Residential</t>
  </si>
  <si>
    <t>Industrial</t>
  </si>
  <si>
    <t>Slum Area</t>
  </si>
  <si>
    <t>Commercial</t>
  </si>
  <si>
    <t>Class Subd.</t>
  </si>
  <si>
    <t>Government Project</t>
  </si>
  <si>
    <t>STANDARD</t>
  </si>
  <si>
    <t>High Income</t>
  </si>
  <si>
    <t>Middle Income</t>
  </si>
  <si>
    <t>Low Income</t>
  </si>
  <si>
    <t>OF LIVING:</t>
  </si>
  <si>
    <t>G</t>
  </si>
  <si>
    <t>VICINITY:</t>
  </si>
  <si>
    <t>Accessible</t>
  </si>
  <si>
    <t>Not accessible</t>
  </si>
  <si>
    <t>Peaceful</t>
  </si>
  <si>
    <t>Notorious</t>
  </si>
  <si>
    <t>H</t>
  </si>
  <si>
    <t>B</t>
  </si>
  <si>
    <t>REPUTATION:</t>
  </si>
  <si>
    <t>Bad</t>
  </si>
  <si>
    <t>Well known</t>
  </si>
  <si>
    <t>Unknown</t>
  </si>
  <si>
    <t>Rich / Extravagant</t>
  </si>
  <si>
    <t>Thrifty</t>
  </si>
  <si>
    <t>Gambler</t>
  </si>
  <si>
    <t>Drunkard</t>
  </si>
  <si>
    <t>Heavily Indebted</t>
  </si>
  <si>
    <t>Frequent by Collectors</t>
  </si>
  <si>
    <t>Adulterous</t>
  </si>
  <si>
    <t>SOURCE OF INCOME:</t>
  </si>
  <si>
    <t>EMPLOYMENT:</t>
  </si>
  <si>
    <t>BUSINESS:</t>
  </si>
  <si>
    <t>UNIT:</t>
  </si>
  <si>
    <t>PURPOSE:</t>
  </si>
  <si>
    <t>PLACE OF USE:</t>
  </si>
  <si>
    <t>REMARKS:</t>
  </si>
  <si>
    <t>SOURCE OF INFORMATION</t>
  </si>
  <si>
    <t>CREDIT INVESTIGATOR</t>
  </si>
  <si>
    <t>REVIEWED BY</t>
  </si>
  <si>
    <t>DATE</t>
  </si>
  <si>
    <t>AUBREY M. PAPALID</t>
  </si>
  <si>
    <t>&lt;--IF YES</t>
  </si>
  <si>
    <t>&lt;- IF AUTO LOAN</t>
  </si>
  <si>
    <t>FENCE</t>
  </si>
  <si>
    <t>NOTORIOUS</t>
  </si>
  <si>
    <t>RICH / EXTRAVAGANT</t>
  </si>
  <si>
    <t>NOT APPLICABLE</t>
  </si>
  <si>
    <t>THRIFTY</t>
  </si>
  <si>
    <t>GAMBLER</t>
  </si>
  <si>
    <t>DRUNKARD</t>
  </si>
  <si>
    <t>HEAVILY INDEBTED</t>
  </si>
  <si>
    <t>FREQUENTED BY COLLECTORS</t>
  </si>
  <si>
    <t>ADULTEROUS</t>
  </si>
  <si>
    <t>LABEL||pt=A:1||val=PDRN REPORT</t>
  </si>
  <si>
    <t>LABEL||pt=A:2||val=PERSONAL DATA</t>
  </si>
  <si>
    <t>BLANK||pt=F:3||val=</t>
  </si>
  <si>
    <t>BLANK||pt=F:4||val=</t>
  </si>
  <si>
    <t>BLANK||pt=F:5||val=</t>
  </si>
  <si>
    <t>LABEL||pt=A:3||val=DATE ASSIGNED</t>
  </si>
  <si>
    <t>LABEL||pt=A:4||val=TYPE OF LOAN</t>
  </si>
  <si>
    <t>LABEL||pt=A:5||val=PERSON TO BE INTERVIEWED</t>
  </si>
  <si>
    <t>LABEL||pt=A:6||val=APPLICANT DETAILS</t>
  </si>
  <si>
    <t>LABEL||pt=A:7||val=LASTNAME</t>
  </si>
  <si>
    <t>LABEL||pt=A:8||val=FIRSTNAME</t>
  </si>
  <si>
    <t>LABEL||pt=A:9||val=MIDDLENAME</t>
  </si>
  <si>
    <t>LABEL||pt=A:10||val=NICKNAME</t>
  </si>
  <si>
    <t>LABEL||pt=A:11||val=AGE</t>
  </si>
  <si>
    <t>LABEL||pt=A:12||val=NATIONALITY</t>
  </si>
  <si>
    <t>LABEL||pt=A:13||val=EDUCATIONAL ATTAINMENT</t>
  </si>
  <si>
    <t>LABEL||pt=A:14||val=CIVIL STATUS</t>
  </si>
  <si>
    <t>LABEL||pt=A:15||val=ALIEN CITIZEN?</t>
  </si>
  <si>
    <t>INPUT||pt=C:7||val=</t>
  </si>
  <si>
    <t>INPUT||pt=C:8||val=</t>
  </si>
  <si>
    <t>INPUT||pt=C:9||val=</t>
  </si>
  <si>
    <t>INPUT||pt=C:10||val=</t>
  </si>
  <si>
    <t>INPUT||pt=C:11||val=</t>
  </si>
  <si>
    <t>INPUT||pt=C:12||val=</t>
  </si>
  <si>
    <t>INPUT||pt=C:13||val=</t>
  </si>
  <si>
    <t>LABEL||pt=A:16||val=SOURCE OF INCOME</t>
  </si>
  <si>
    <t>INPUT||pt=C:17||val=</t>
  </si>
  <si>
    <t>LABEL||pt=A:17||val=EMPLOYER NAME</t>
  </si>
  <si>
    <t>LABEL||pt=A:18||val=BUSINESS NAME</t>
  </si>
  <si>
    <t>INPUT||pt=C:18||val=</t>
  </si>
  <si>
    <t>LABEL||pt=A:19||val=SPOUSE</t>
  </si>
  <si>
    <t>LABEL||pt=A:20||val=LASTNAME</t>
  </si>
  <si>
    <t>LABEL||pt=A:21||val=FIRSTNAME</t>
  </si>
  <si>
    <t>LABEL||pt=A:22||val=MIDDLENAME</t>
  </si>
  <si>
    <t>LABEL||pt=A:23||val=NICKNAME</t>
  </si>
  <si>
    <t>LABEL||pt=A:24||val=AGE</t>
  </si>
  <si>
    <t>LABEL||pt=A:25||val=NATIONALITY</t>
  </si>
  <si>
    <t>LABEL||pt=A:26||val=EDUCATIONAL</t>
  </si>
  <si>
    <t>LABEL||pt=A:27||val=SOURCE OF INCOME</t>
  </si>
  <si>
    <t>LABEL||pt=A:28||val=EMPLOYER NAME</t>
  </si>
  <si>
    <t>INPUT||pt=C:20||val=</t>
  </si>
  <si>
    <t>INPUT||pt=C:21||val=</t>
  </si>
  <si>
    <t>INPUT||pt=C:22||val=</t>
  </si>
  <si>
    <t>INPUT||pt=C:23||val=</t>
  </si>
  <si>
    <t>INPUT||pt=C:24||val=</t>
  </si>
  <si>
    <t>INPUT||pt=C:25||val=</t>
  </si>
  <si>
    <t>INPUT||pt=C:26||val=</t>
  </si>
  <si>
    <t>INPUT||pt=C:28||val=</t>
  </si>
  <si>
    <t>INPUT||pt=C:29||val=</t>
  </si>
  <si>
    <t>LABEL||pt=A:30||val=CHILDREN / DEPENDENTS</t>
  </si>
  <si>
    <t>LABEL||pt=A:31||val=NAME</t>
  </si>
  <si>
    <t>LABEL||pt=A:32||val=AGE</t>
  </si>
  <si>
    <t>LABEL||pt=A:33||val=SCHOOL / OCCUPATION</t>
  </si>
  <si>
    <t>LABEL||pt=A:34||val=NAME</t>
  </si>
  <si>
    <t>LABEL||pt=A:35||val=AGE</t>
  </si>
  <si>
    <t>LABEL||pt=A:36||val=SCHOOL / OCCUPATION</t>
  </si>
  <si>
    <t>LABEL||pt=A:37||val=NAME</t>
  </si>
  <si>
    <t>LABEL||pt=A:38||val=AGE</t>
  </si>
  <si>
    <t>LABEL||pt=A:39||val=SCHOOL / OCCUPATION</t>
  </si>
  <si>
    <t>LABEL||pt=A:40||val=NAME</t>
  </si>
  <si>
    <t>LABEL||pt=A:42||val=AGE</t>
  </si>
  <si>
    <t>LABEL||pt=A:42||val=SCHOOL / OCCUPATION</t>
  </si>
  <si>
    <t>LABEL||pt=A:43||val=NO. OF DEPEDENTS</t>
  </si>
  <si>
    <t>INPUT||pt=D:31||val=</t>
  </si>
  <si>
    <t>INPUT||pt=D:32||val=</t>
  </si>
  <si>
    <t>INPUT||pt=D:33||val=</t>
  </si>
  <si>
    <t>INPUT||pt=D:34||val=</t>
  </si>
  <si>
    <t>INPUT||pt=D:35||val=</t>
  </si>
  <si>
    <t>INPUT||pt=D:36||val=</t>
  </si>
  <si>
    <t>INPUT||pt=D:37||val=</t>
  </si>
  <si>
    <t>INPUT||pt=D:38||val=</t>
  </si>
  <si>
    <t>INPUT||pt=D:39||val=</t>
  </si>
  <si>
    <t>INPUT||pt=D:40||val=</t>
  </si>
  <si>
    <t>INPUT||pt=D:41||val=</t>
  </si>
  <si>
    <t>INPUT||pt=D:42||val=</t>
  </si>
  <si>
    <t>INPUT||pt=D:43||val=</t>
  </si>
  <si>
    <t>LABEL||pt=A:44||val=RESIDENCE</t>
  </si>
  <si>
    <t>LABEL||pt=A:45||val=PRESENT ADDRESS</t>
  </si>
  <si>
    <t>LABEL||pt=A:46||val=TELEPHONE NUMBER</t>
  </si>
  <si>
    <t xml:space="preserve">LABEL||pt=A:47||val=LENGTH OF STAY </t>
  </si>
  <si>
    <t>LABEL||pt=A:48||val=PREVIOUS ADDRESS</t>
  </si>
  <si>
    <t>LABEL||pt=A:49||val=TELEPHONE NUMBER</t>
  </si>
  <si>
    <t>LABEL||pt=A:50||val=LENGHT OF STAY</t>
  </si>
  <si>
    <t>LABEL||pt=A:51||val=PROVINCIAL ADDRESS</t>
  </si>
  <si>
    <t>LABEL||pt=A:52||val=LENGHT OF STAY</t>
  </si>
  <si>
    <t>LABEL||pt=A:53||val=PRESIDENT ADDRESS</t>
  </si>
  <si>
    <t>INPUT||pt=D:45||val=</t>
  </si>
  <si>
    <t>INPUT||pt=D:46||val=</t>
  </si>
  <si>
    <t>INPUT||pt=C:48||val=</t>
  </si>
  <si>
    <t>INPUT||pt=D:49||val=</t>
  </si>
  <si>
    <t>INPUT||pt=D:50||val=</t>
  </si>
  <si>
    <t>INPUT||pt=C:51||val=</t>
  </si>
  <si>
    <t>INPUT||pt=D:52||val=</t>
  </si>
  <si>
    <t>LABEL||pt=A:54||val=HOUSE TYPE</t>
  </si>
  <si>
    <t>LABEL||pt=A:55||val=OWNERSHIP</t>
  </si>
  <si>
    <t>LABEL||pt=A:58||val=HOUSE AGE</t>
  </si>
  <si>
    <t>LABEL||pt=A:59||val=MAKE</t>
  </si>
  <si>
    <t>LABEL||pt=A:60||val=WITH FENCE</t>
  </si>
  <si>
    <t>LABEL||pt=A:61||val=EXTERIOR</t>
  </si>
  <si>
    <t>LABEL||pt=A:62||val=GENERAL</t>
  </si>
  <si>
    <t>LABEL||pt=A:63||val=ESTIMATED VALUE</t>
  </si>
  <si>
    <t>LABEL||pt=A:64||val=LIVING CONDITION</t>
  </si>
  <si>
    <t>LABEL||pt=A:65||val=AREA ESTIMATION</t>
  </si>
  <si>
    <t>LABEL||pt=A:66||val=ACCESSIBILITY</t>
  </si>
  <si>
    <t>LABEL||pt=A:67||val=GARAGE</t>
  </si>
  <si>
    <t>LABEL||pt=A:68||val=LANDMARK</t>
  </si>
  <si>
    <t>LABEL||pt=A:69||val=NEAREST CORNER</t>
  </si>
  <si>
    <t>INPUT||pt=C:63||val=</t>
  </si>
  <si>
    <t>LABEL||pt=C:65||val=FLR AREA</t>
  </si>
  <si>
    <t>INPUT||pt=D:65||val=</t>
  </si>
  <si>
    <t>LABEL||pt=E:65||val=LOT AREA</t>
  </si>
  <si>
    <t>INPUT||pt=F:65||val=</t>
  </si>
  <si>
    <t>LABEL||pt=E:67||val=POSSIBLE</t>
  </si>
  <si>
    <t>INPUT||pt=C:68||val=</t>
  </si>
  <si>
    <t>INPUT||pt=C:69||val=</t>
  </si>
  <si>
    <t>LABEL||pt=A:70||val=MOVING VEHICLES</t>
  </si>
  <si>
    <t>INPUT||pt=D:56||val=</t>
  </si>
  <si>
    <t>INPUT||pt=D:57||val=</t>
  </si>
  <si>
    <t>LABEL||pt=A:71||val=NAME</t>
  </si>
  <si>
    <t>LABEL||pt=A:72||val=YEAR / MODEL</t>
  </si>
  <si>
    <t>LABEL||pt=A:73||val=PLATE NO</t>
  </si>
  <si>
    <t>LABEL||pt=A:74||val=OWNERSHIP</t>
  </si>
  <si>
    <t>INPUT||pt=C:71||val=</t>
  </si>
  <si>
    <t>INPUT||pt=C:72||val=</t>
  </si>
  <si>
    <t>INPUT||pt=C:73||val=</t>
  </si>
  <si>
    <t>INPUT||pt=C:75||val=</t>
  </si>
  <si>
    <t>INPUT||pt=C:76||val=</t>
  </si>
  <si>
    <t>INPUT||pt=C:77||val=</t>
  </si>
  <si>
    <t>INPUT||pt=C:78||val=</t>
  </si>
  <si>
    <t>LABEL||pt=A:76||val=NAME</t>
  </si>
  <si>
    <t>LABEL||pt=A:77||val=YEAR / MODEL</t>
  </si>
  <si>
    <t>LABEL||pt=A:78||val=PLATE NO</t>
  </si>
  <si>
    <t>LABEL||pt=A:79||val=OWNERSHIP</t>
  </si>
  <si>
    <t>LABEL||pt=A:81||val=NAME</t>
  </si>
  <si>
    <t>LABEL||pt=A:82||val=YEAR / MODEL</t>
  </si>
  <si>
    <t>LABEL||pt=A:83||val=PLATE NO</t>
  </si>
  <si>
    <t>LABEL||pt=A:84||val=OWNERSHIP</t>
  </si>
  <si>
    <t>LABEL||pt=A:86||val=NEIGHBORHOOD</t>
  </si>
  <si>
    <t>LABEL||pt=A:87||val=CLASSIFICATION</t>
  </si>
  <si>
    <t>LABEL||pt=A:89||val=STANDARD OF LIVING</t>
  </si>
  <si>
    <t>LABEL||pt=A:90||val=VICINITY</t>
  </si>
  <si>
    <t>LABEL||pt=A:91||val=REPUTATION</t>
  </si>
  <si>
    <t>LABEL||pt=A:93||val=UNIT APPLIED</t>
  </si>
  <si>
    <t>LABEL||pt=A:94||val=PURPOSE</t>
  </si>
  <si>
    <t>LABEL||pt=A:95||val=PLACE OF USE</t>
  </si>
  <si>
    <t>LABEL||pt=A:96||val=REMARKS</t>
  </si>
  <si>
    <t>INPUT||pt=A:97||val=</t>
  </si>
  <si>
    <t>LABEL||pt=A:109||val=INFORMANTS</t>
  </si>
  <si>
    <t>LABEL||pt=A:111||val=RELATIONSHIP</t>
  </si>
  <si>
    <t>LABEL||pt=A:112||val=ADDRESS</t>
  </si>
  <si>
    <t>LABEL||pt=A:114||val=RELATIONSHIP</t>
  </si>
  <si>
    <t>LABEL||pt=A:115||val=ADDRESS</t>
  </si>
  <si>
    <t>LABEL||pt=A:117||val=RELATIONSHIP</t>
  </si>
  <si>
    <t>LABEL||pt=A:118||val=ADDRESS</t>
  </si>
  <si>
    <t>LABEL||pt=A:120||val=RELATIONSHIP</t>
  </si>
  <si>
    <t>LABEL||pt=A:121||val=ADDRESS</t>
  </si>
  <si>
    <t>LABEL||pt=A:123||val=RELATIONSHIP</t>
  </si>
  <si>
    <t>LABEL||pt=A:124||val=ADDRESS</t>
  </si>
  <si>
    <t>LABEL||pt=A:125||val=FCI NAME</t>
  </si>
  <si>
    <t>INPUT||pt=C:110||val=</t>
  </si>
  <si>
    <t>INPUT||pt=C:111||val=</t>
  </si>
  <si>
    <t>INPUT||pt=C:112||val=</t>
  </si>
  <si>
    <t>INPUT||pt=C:113||val=</t>
  </si>
  <si>
    <t>INPUT||pt=C:114||val=</t>
  </si>
  <si>
    <t>INPUT||pt=C:115||val=</t>
  </si>
  <si>
    <t>INPUT||pt=C:116||val=</t>
  </si>
  <si>
    <t>INPUT||pt=C:117||val=</t>
  </si>
  <si>
    <t>INPUT||pt=C:118||val=</t>
  </si>
  <si>
    <t>INPUT||pt=C:119||val=</t>
  </si>
  <si>
    <t>INPUT||pt=C:120||val=</t>
  </si>
  <si>
    <t>INPUT||pt=C:121||val=</t>
  </si>
  <si>
    <t>INPUT||pt=C:122||val=</t>
  </si>
  <si>
    <t>INPUT||pt=C:123||val=</t>
  </si>
  <si>
    <t>INPUT||pt=C:124||val=</t>
  </si>
  <si>
    <t>INPUT||pt=C:125||val=</t>
  </si>
  <si>
    <t>INPUT||pt=C:80||val=</t>
  </si>
  <si>
    <t>INPUT||pt=C:81||val=</t>
  </si>
  <si>
    <t>INPUT||pt=C:82||val=</t>
  </si>
  <si>
    <t>INPUT||pt=C:83||val=</t>
  </si>
  <si>
    <t>INPUT||pt=C:85||val=</t>
  </si>
  <si>
    <t>INPUT||pt=C:93||val=</t>
  </si>
  <si>
    <t>INPUT||pt=C:94||val=</t>
  </si>
  <si>
    <t>INPUT||pt=C:95||val=</t>
  </si>
  <si>
    <t>INPUT||pt=C:88||val=</t>
  </si>
  <si>
    <t>SELECT||pt=C:92||val=NOT APPLICABLE</t>
  </si>
  <si>
    <t>SELECT||pt=C:92||val=THRIFTY</t>
  </si>
  <si>
    <t>SELECT||pt=C:92||val=GAMBLER</t>
  </si>
  <si>
    <t>SELECT||pt=C:92||val=DRUNKARD</t>
  </si>
  <si>
    <t>SELECT||pt=C:92||val=RICH</t>
  </si>
  <si>
    <t>SELECT||pt=C:92||val=HEAVILY INDEBTED</t>
  </si>
  <si>
    <t>SELECT||pt=C:92||val=NOTORIOUS</t>
  </si>
  <si>
    <t>SELECT||pt=C:92||val=FREQUENT BY COLLECTORS</t>
  </si>
  <si>
    <t>SELECT||pt=C:92||val=ADULTEROUS</t>
  </si>
  <si>
    <t>SELECT||pt=E:91||val=KNOWN</t>
  </si>
  <si>
    <t>SELECT||pt=E:91||val=UNKNOWN</t>
  </si>
  <si>
    <t>SELECT||pt=C:91||val=GOOD</t>
  </si>
  <si>
    <t>SELECT||pt=C:91||val=BAD</t>
  </si>
  <si>
    <t>SELECT||pt=E:90||val=PEACEFUL</t>
  </si>
  <si>
    <t>SELECT||pt=E:90||val=NOTORIOUS</t>
  </si>
  <si>
    <t>SELECT||pt=C:90||val=ACCESSIBLE</t>
  </si>
  <si>
    <t>SELECT||pt=C:90||val=NOT ACCESSIBLE</t>
  </si>
  <si>
    <t>SELECT||pt=C:89||val=MIDDLE INCOME</t>
  </si>
  <si>
    <t>SELECT||pt=C:89||val=LOW INCOME</t>
  </si>
  <si>
    <t>SELECT||pt=C:89||val=HIGH INCOME</t>
  </si>
  <si>
    <t>SELECT||pt=C:89||val=MIXED</t>
  </si>
  <si>
    <t>SELECT||pt=C:87||val=RESIDENTIAL</t>
  </si>
  <si>
    <t>SELECT||pt=C:87||val=COMMERCIAL</t>
  </si>
  <si>
    <t>ISELECT||pt=C:87||val=NDUSTRIAL</t>
  </si>
  <si>
    <t>SELECT||pt=C:87||val=CLASS SUBDIVISION</t>
  </si>
  <si>
    <t>SELECT||pt=C:87||val=MIXED</t>
  </si>
  <si>
    <t>SELECT||pt=C:87||val=GOVERNMENT PROJECT</t>
  </si>
  <si>
    <t>SELECT||pt=C:87||val=SLUM AREA</t>
  </si>
  <si>
    <t>SELECT||pt=C:87||val=OTHERS</t>
  </si>
  <si>
    <t>SELECT||pt=D:3||val=1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</si>
  <si>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</si>
  <si>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</si>
  <si>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</si>
  <si>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</si>
  <si>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</si>
  <si>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</si>
  <si>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</si>
  <si>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</si>
  <si>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</si>
  <si>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</si>
  <si>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</si>
  <si>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</si>
  <si>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</si>
  <si>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</si>
  <si>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</si>
  <si>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</si>
  <si>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</si>
  <si>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</si>
  <si>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</si>
  <si>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</si>
  <si>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</si>
  <si>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</si>
  <si>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</si>
  <si>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</si>
  <si>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</si>
  <si>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</si>
  <si>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</si>
  <si>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</si>
  <si>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</si>
  <si>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</si>
  <si>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SELECT||pt=C:3||val=Jan</t>
  </si>
  <si>
    <t>SELECT||pt=C:3||val=Feb</t>
  </si>
  <si>
    <t>SELECT||pt=C:3||val=Mar</t>
  </si>
  <si>
    <t>SELECT||pt=C:3||val=Apr</t>
  </si>
  <si>
    <t>SELECT||pt=C:3||val=May</t>
  </si>
  <si>
    <t>SELECT||pt=C:3||val=Jun</t>
  </si>
  <si>
    <t>SELECT||pt=C:3||val=</t>
  </si>
  <si>
    <t>SELECT||pt=C:3||val=Aug</t>
  </si>
  <si>
    <t>SELECT||pt=C:3||val=Oct</t>
  </si>
  <si>
    <t>SELECT||pt=C:3||val=Nov</t>
  </si>
  <si>
    <t>SELECT||pt=C:3||val=Dec</t>
  </si>
  <si>
    <t>SELECT||pt=E:3||val=2018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</si>
  <si>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</si>
  <si>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</si>
  <si>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</si>
  <si>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</si>
  <si>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</si>
  <si>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SELECT||pt=C:4||val=PERSONAL LOANS</t>
  </si>
  <si>
    <t>SELECT||pt=C:4||val=AUTO LOANS</t>
  </si>
  <si>
    <t>SELECT||pt=C:4||val=REAL ESTATE</t>
  </si>
  <si>
    <t>SELECT||pt=C:4||val=SALARY LOANS</t>
  </si>
  <si>
    <t>SELECT||pt=C:4||val=COMMERCIAL LOANS</t>
  </si>
  <si>
    <t>SELECT||pt=C:4||val=OTHERS</t>
  </si>
  <si>
    <t>SELECT||pt=D:5||val=SUBJECT</t>
  </si>
  <si>
    <t>SELECT||pt=D:5||val=CO-MAKER</t>
  </si>
  <si>
    <t>SELECT||pt=C:14||val=SINGLE</t>
  </si>
  <si>
    <t>SELECT||pt=C:14||val=MARRIED</t>
  </si>
  <si>
    <t>SELECT||pt=C:14||val=SEPARATED</t>
  </si>
  <si>
    <t>SELECT||pt=C:14||val=LEGALLY SEPARATED</t>
  </si>
  <si>
    <t>SELECT||pt=C:14||val=COMMON LAW</t>
  </si>
  <si>
    <t>SELECT||pt=C:14||val=WIDOW/ER</t>
  </si>
  <si>
    <t>SELECT||pt=C:14||val=DOUBTFUL</t>
  </si>
  <si>
    <t>LABEL||pt=D:14||val=ACR NO#</t>
  </si>
  <si>
    <t>INPUT||pt=E:15||val=</t>
  </si>
  <si>
    <t>SELECT||pt=C:15||val=YES</t>
  </si>
  <si>
    <t>SELECT||pt=C:15||val=NO</t>
  </si>
  <si>
    <t>SELECT||pt=C:16||val=NONE</t>
  </si>
  <si>
    <t>SELECT||pt=C:16||val=EMPLOYMENT</t>
  </si>
  <si>
    <t>SELECT||pt=C:16||val=BUSINESS</t>
  </si>
  <si>
    <t>SELECT||pt=C:16||val=REMITTANCES</t>
  </si>
  <si>
    <t>SELECT||pt=C:16||val=ALLOTMENT</t>
  </si>
  <si>
    <t>SELECT||pt=C:74||val=OWNED</t>
  </si>
  <si>
    <t>SELECT||pt=C:74||val=MORTGAGED</t>
  </si>
  <si>
    <t>SELECT||pt=C:79||val=OWNED</t>
  </si>
  <si>
    <t>SELECT||pt=C:79||val=MORTGAGED</t>
  </si>
  <si>
    <t>SELECT||pt=C:84||val=OWNED</t>
  </si>
  <si>
    <t>SELECT||pt=C:84||val=MORTGAGED</t>
  </si>
  <si>
    <t>SELECT||pt=F:67||val=1</t>
  </si>
  <si>
    <t>SELECT||pt=F:67||val=2</t>
  </si>
  <si>
    <t>SELECT||pt=F:67||val=3</t>
  </si>
  <si>
    <t>SELECT||pt=F:67||val=4</t>
  </si>
  <si>
    <t>SELECT||pt=F:67||val=5</t>
  </si>
  <si>
    <t>SELECT||pt=F:67||val=6</t>
  </si>
  <si>
    <t>SELECT||pt=F:67||val=7</t>
  </si>
  <si>
    <t>SELECT||pt=F:67||val=8</t>
  </si>
  <si>
    <t>SELECT||pt=F:67||val=9</t>
  </si>
  <si>
    <t>SELECT||pt=F:67||val=10</t>
  </si>
  <si>
    <t>SELECT||pt=C:67||val=COVERED</t>
  </si>
  <si>
    <t>SELECT||pt=C:67||val=OPEN</t>
  </si>
  <si>
    <t>SELECT||pt=C:67||val=</t>
  </si>
  <si>
    <t>SELECT||pt=C:67||val=NONE</t>
  </si>
  <si>
    <t>SELECT||pt=C:66||val=PRIVATE VEHICLES</t>
  </si>
  <si>
    <t>SELECT||pt=C:66||val=BUSES / JEEPNEYS</t>
  </si>
  <si>
    <t>SELECT||pt=C:66||val=TRICYCLE ONLY</t>
  </si>
  <si>
    <t>SELECT||pt=C:66||val=NOT ACCESSIBLE</t>
  </si>
  <si>
    <t>SELECT||pt=D:54||val=BUNGALOW</t>
  </si>
  <si>
    <t>SELECT||pt=D:54||val=2 STOREY TYPE</t>
  </si>
  <si>
    <t>SELECT||pt=D:54||val=MULTI-STOREY</t>
  </si>
  <si>
    <t>SELECT||pt=D:54||val=APARTMENT</t>
  </si>
  <si>
    <t>SELECT||pt=D:54||val=CONDOMINIUM</t>
  </si>
  <si>
    <t>SELECT||pt=D:54||val=TENEMENT</t>
  </si>
  <si>
    <t>SELECT||pt=D:54||val=GOVERNMENT HOUSE</t>
  </si>
  <si>
    <t>SELECT||pt=D:54||val=SPLIT LEVEL</t>
  </si>
  <si>
    <t>SELECT||pt=D:54||val=COMMERCIAL BLDG.</t>
  </si>
  <si>
    <t>SELECT||pt=D:54||val=CHALET</t>
  </si>
  <si>
    <t>SELECT||pt=D:54||val=SHANTY</t>
  </si>
  <si>
    <t>SELECT||pt=D:54||val=MANSION</t>
  </si>
  <si>
    <t>SELECT||pt=D:54||val=SEMI-MANSION</t>
  </si>
  <si>
    <t>SELECT||pt=D:54||val=LOW COST</t>
  </si>
  <si>
    <t>SELECT||pt=D:55||val=OWNED</t>
  </si>
  <si>
    <t>SELECT||pt=D:55||val=RENTED</t>
  </si>
  <si>
    <t>SELECT||pt=D:55||val=USED FREE</t>
  </si>
  <si>
    <t>SELECT||pt=D:55||val=LIVING W/ PARENTS</t>
  </si>
  <si>
    <t>SELECT||pt=D:55||val=MORTGAGED</t>
  </si>
  <si>
    <t>SELECT||pt=C:58||val=OLD</t>
  </si>
  <si>
    <t>SELECT||pt=C:58||val=NEW</t>
  </si>
  <si>
    <t>SELECT||pt=E:58||val=1 TO 3 YRS</t>
  </si>
  <si>
    <t>SELECT||pt=C:58||val=4 TO 6 YRS</t>
  </si>
  <si>
    <t>SELECT||pt=C:58||val=7 TO 10 YRS</t>
  </si>
  <si>
    <t>SELECT||pt=C:58||val=10 YEARS+</t>
  </si>
  <si>
    <t>SELECT||pt=C:59||val=WOODEN</t>
  </si>
  <si>
    <t>SELECT||pt=C:59||val=CONCRETE</t>
  </si>
  <si>
    <t>SELECT||pt=C:59||val=PAINTED</t>
  </si>
  <si>
    <t>SELECT||pt=C:59||val=MIXED</t>
  </si>
  <si>
    <t>SELECT||pt=C:59||val=SEMI CONCRETE</t>
  </si>
  <si>
    <t>SELECT||pt=E:59||val=PAINTED</t>
  </si>
  <si>
    <t>SELECT||pt=E:59||val=UNPAINTED</t>
  </si>
  <si>
    <t>SELECT||pt=C:60||val=YES</t>
  </si>
  <si>
    <t>SELECT||pt=C:60||val=NO</t>
  </si>
  <si>
    <t>SELECT||pt=C:61||val=VERY GOOD</t>
  </si>
  <si>
    <t>SELECT||pt=C:62||val=VERY GOOD</t>
  </si>
  <si>
    <t>SELECT||pt=C:62||val=GOOD</t>
  </si>
  <si>
    <t>SELECT||pt=C:62||val=FAIR</t>
  </si>
  <si>
    <t>SELECT||pt=C:62||val=POOR</t>
  </si>
  <si>
    <t>SELECT||pt=C:61||val=GOOD</t>
  </si>
  <si>
    <t>SELECT||pt=C:61||val=FAIR</t>
  </si>
  <si>
    <t>SELECT||pt=C:61||val=POOR</t>
  </si>
  <si>
    <t>SELECT||pt=C:64||val=VERY GOOD</t>
  </si>
  <si>
    <t>SELECT||pt=C:64||val=GOOD</t>
  </si>
  <si>
    <t>SELECT||pt=C:64||val=FAIR</t>
  </si>
  <si>
    <t>SELECT||pt=C:64||val=POOR</t>
  </si>
  <si>
    <t>SELECT||pt=C:27||val=NONE</t>
  </si>
  <si>
    <t>SELECT||pt=C:27||val=EMPLOYMENT</t>
  </si>
  <si>
    <t>SELECT||pt=C:27||val=BUSINESS</t>
  </si>
  <si>
    <t>SELECT||pt=C:27||val=REMITTANCES</t>
  </si>
  <si>
    <t>SELECT||pt=C:27||val=ALLOTMENT</t>
  </si>
  <si>
    <t>SELECT||pt=E:27||val=EMPLOYMENT</t>
  </si>
  <si>
    <t>SELECT||pt=E:27||val=BUSINESS</t>
  </si>
  <si>
    <t>SELECT||pt=E:27||val=REMITTANCES</t>
  </si>
  <si>
    <t>SELECT||pt=E:27||val=ALLOTMENT</t>
  </si>
  <si>
    <t>SELECT||pt=E:16||val=EMPLOYMENT</t>
  </si>
  <si>
    <t>SELECT||pt=E:16||val=BUSINESS</t>
  </si>
  <si>
    <t>SELECT||pt=E:16||val=REMITTANCES</t>
  </si>
  <si>
    <t>SELECT||pt=E:16||val=ALLOTMENT</t>
  </si>
  <si>
    <t>LABEL||pt=A:56||val=RESIDENCE OWNER</t>
  </si>
  <si>
    <t>LABEL||pt=C:14||val=MONTHLY RENTAL? / MONTHLY AMORTIZATION? / USED FREE BECAUSE?</t>
  </si>
  <si>
    <t>BLANK||pt=E:60||val=</t>
  </si>
  <si>
    <t>BLANK||pt=E:61||val=</t>
  </si>
  <si>
    <t>BLANK||pt=E:62||val=</t>
  </si>
  <si>
    <t>BLANK||pt=E:63||val=</t>
  </si>
  <si>
    <t>BLANK||pt=E:64||val=</t>
  </si>
  <si>
    <t>LABEL||pt=A:75||val=MORTGAGED WITH?</t>
  </si>
  <si>
    <t>LABEL||pt=A:80||val=MORTGAGED WITH?</t>
  </si>
  <si>
    <t>LABEL||pt=A:85||val=MORTGAGED WITH?</t>
  </si>
  <si>
    <t>LABEL||pt=C:14||val=IF OTHERS?</t>
  </si>
  <si>
    <t>LABEL||pt=A:110||val=NAME(1)</t>
  </si>
  <si>
    <t>LABEL||pt=A:113||val=NAME(2)</t>
  </si>
  <si>
    <t>LABEL||pt=A:116||val=NAME(3)</t>
  </si>
  <si>
    <t>LABEL||pt=A:119||val=NAME(4)</t>
  </si>
  <si>
    <t>LABEL||pt=A:122||val=NAME(5)</t>
  </si>
  <si>
    <t>LABEL||pt=A:29||val=BUSINESS NAME</t>
  </si>
  <si>
    <t>INPUT||pt=C:145||val=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</si>
</sst>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8" x14ac:knownFonts="1"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 Narrow"/>
      <family val="2"/>
    </font>
    <font>
      <b/>
      <sz val="8"/>
      <name val="Arial"/>
      <family val="2"/>
    </font>
    <font>
      <sz val="6"/>
      <name val="Arial"/>
      <family val="2"/>
    </font>
    <font>
      <sz val="8"/>
      <name val="Arial Narrow"/>
      <family val="2"/>
    </font>
    <font>
      <sz val="7"/>
      <name val="Arial"/>
      <family val="2"/>
    </font>
    <font>
      <b/>
      <sz val="10"/>
      <name val="Arial"/>
      <family val="2"/>
    </font>
    <font>
      <b/>
      <sz val="11"/>
      <name val="Arial Narrow"/>
      <family val="2"/>
    </font>
    <font>
      <sz val="9"/>
      <name val="Arial"/>
      <family val="2"/>
    </font>
    <font>
      <b/>
      <sz val="7"/>
      <name val="Arial"/>
      <family val="2"/>
    </font>
    <font>
      <sz val="10"/>
      <color theme="1" tint="4.9989318521683403E-2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3" fillId="0" borderId="4" xfId="0" applyFont="1" applyBorder="1"/>
    <xf numFmtId="0" fontId="1" fillId="0" borderId="10" xfId="0" applyFont="1" applyBorder="1"/>
    <xf numFmtId="0" fontId="4" fillId="0" borderId="11" xfId="0" applyFont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0" fontId="1" fillId="0" borderId="11" xfId="0" applyFont="1" applyBorder="1" applyAlignment="1">
      <alignment horizontal="center"/>
    </xf>
    <xf numFmtId="0" fontId="3" fillId="0" borderId="1" xfId="0" applyFont="1" applyBorder="1" applyAlignment="1"/>
    <xf numFmtId="0" fontId="1" fillId="0" borderId="2" xfId="0" applyFont="1" applyBorder="1" applyAlignment="1"/>
    <xf numFmtId="0" fontId="1" fillId="0" borderId="10" xfId="0" applyFont="1" applyBorder="1" applyAlignment="1">
      <alignment horizontal="center"/>
    </xf>
    <xf numFmtId="0" fontId="4" fillId="0" borderId="4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11" xfId="0" applyFont="1" applyBorder="1"/>
    <xf numFmtId="0" fontId="4" fillId="0" borderId="6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4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15" xfId="0" applyFont="1" applyBorder="1"/>
    <xf numFmtId="0" fontId="4" fillId="0" borderId="13" xfId="0" applyFont="1" applyBorder="1" applyAlignment="1">
      <alignment horizontal="center"/>
    </xf>
    <xf numFmtId="0" fontId="5" fillId="0" borderId="0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4" xfId="0" applyFont="1" applyBorder="1"/>
    <xf numFmtId="0" fontId="4" fillId="0" borderId="0" xfId="0" applyFont="1" applyBorder="1"/>
    <xf numFmtId="0" fontId="4" fillId="0" borderId="2" xfId="0" applyFont="1" applyBorder="1"/>
    <xf numFmtId="0" fontId="1" fillId="0" borderId="0" xfId="0" applyFont="1" applyAlignment="1"/>
    <xf numFmtId="0" fontId="6" fillId="0" borderId="0" xfId="0" applyFont="1" applyBorder="1"/>
    <xf numFmtId="0" fontId="3" fillId="0" borderId="0" xfId="0" applyFont="1" applyBorder="1"/>
    <xf numFmtId="0" fontId="3" fillId="0" borderId="13" xfId="0" applyFont="1" applyBorder="1" applyAlignment="1">
      <alignment horizontal="center"/>
    </xf>
    <xf numFmtId="0" fontId="6" fillId="0" borderId="11" xfId="0" applyFont="1" applyBorder="1"/>
    <xf numFmtId="0" fontId="3" fillId="0" borderId="6" xfId="0" applyFont="1" applyBorder="1" applyAlignment="1">
      <alignment horizontal="center"/>
    </xf>
    <xf numFmtId="0" fontId="3" fillId="0" borderId="11" xfId="0" applyFont="1" applyBorder="1"/>
    <xf numFmtId="0" fontId="3" fillId="0" borderId="14" xfId="0" applyFont="1" applyBorder="1" applyAlignment="1">
      <alignment horizontal="center"/>
    </xf>
    <xf numFmtId="0" fontId="3" fillId="0" borderId="6" xfId="0" applyFont="1" applyBorder="1"/>
    <xf numFmtId="0" fontId="1" fillId="0" borderId="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3" fillId="0" borderId="2" xfId="0" applyFont="1" applyBorder="1"/>
    <xf numFmtId="0" fontId="1" fillId="0" borderId="0" xfId="0" applyFont="1"/>
    <xf numFmtId="0" fontId="3" fillId="0" borderId="13" xfId="0" applyFont="1" applyBorder="1"/>
    <xf numFmtId="0" fontId="6" fillId="0" borderId="0" xfId="0" applyFont="1"/>
    <xf numFmtId="0" fontId="0" fillId="0" borderId="0" xfId="0" applyBorder="1"/>
    <xf numFmtId="0" fontId="1" fillId="0" borderId="6" xfId="0" applyFont="1" applyBorder="1"/>
    <xf numFmtId="0" fontId="7" fillId="0" borderId="0" xfId="0" applyFont="1" applyBorder="1"/>
    <xf numFmtId="0" fontId="8" fillId="0" borderId="6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/>
    <xf numFmtId="0" fontId="4" fillId="0" borderId="5" xfId="0" applyFont="1" applyBorder="1"/>
    <xf numFmtId="0" fontId="1" fillId="0" borderId="12" xfId="0" applyFont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right"/>
    </xf>
    <xf numFmtId="0" fontId="9" fillId="0" borderId="0" xfId="0" applyFont="1"/>
    <xf numFmtId="0" fontId="0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/>
    <xf numFmtId="0" fontId="1" fillId="6" borderId="8" xfId="0" applyFont="1" applyFill="1" applyBorder="1"/>
    <xf numFmtId="0" fontId="1" fillId="6" borderId="0" xfId="0" applyFont="1" applyFill="1" applyBorder="1"/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4" fontId="1" fillId="0" borderId="0" xfId="0" applyNumberFormat="1" applyFont="1" applyBorder="1" applyAlignment="1">
      <alignment horizontal="center"/>
    </xf>
    <xf numFmtId="4" fontId="1" fillId="0" borderId="10" xfId="0" applyNumberFormat="1" applyFont="1" applyBorder="1" applyAlignment="1">
      <alignment horizontal="center"/>
    </xf>
    <xf numFmtId="4" fontId="1" fillId="0" borderId="11" xfId="0" applyNumberFormat="1" applyFont="1" applyBorder="1" applyAlignment="1">
      <alignment horizontal="center"/>
    </xf>
    <xf numFmtId="0" fontId="4" fillId="0" borderId="9" xfId="0" applyFont="1" applyBorder="1"/>
    <xf numFmtId="0" fontId="1" fillId="0" borderId="6" xfId="0" applyFont="1" applyBorder="1" applyAlignment="1">
      <alignment horizontal="left"/>
    </xf>
    <xf numFmtId="0" fontId="4" fillId="0" borderId="3" xfId="0" applyFont="1" applyBorder="1"/>
    <xf numFmtId="0" fontId="1" fillId="0" borderId="13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0" fontId="4" fillId="0" borderId="11" xfId="0" applyFont="1" applyBorder="1"/>
    <xf numFmtId="0" fontId="4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9" xfId="0" applyFont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12" xfId="0" applyFont="1" applyBorder="1"/>
    <xf numFmtId="0" fontId="10" fillId="0" borderId="0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7" xfId="0" applyFont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0" fontId="1" fillId="0" borderId="2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14" fillId="0" borderId="0" xfId="0" applyNumberFormat="1" applyFont="1" applyAlignment="1"/>
    <xf numFmtId="0" fontId="14" fillId="0" borderId="0" xfId="0" applyNumberFormat="1" applyFont="1" applyAlignment="1">
      <alignment vertical="center"/>
    </xf>
    <xf numFmtId="0" fontId="13" fillId="7" borderId="6" xfId="0" applyNumberFormat="1" applyFont="1" applyFill="1" applyBorder="1" applyAlignment="1" applyProtection="1">
      <alignment vertical="center"/>
      <protection locked="0"/>
    </xf>
    <xf numFmtId="0" fontId="13" fillId="4" borderId="5" xfId="0" applyNumberFormat="1" applyFont="1" applyFill="1" applyBorder="1" applyAlignment="1">
      <alignment vertical="center"/>
    </xf>
    <xf numFmtId="0" fontId="15" fillId="7" borderId="6" xfId="0" applyNumberFormat="1" applyFont="1" applyFill="1" applyBorder="1" applyAlignment="1" applyProtection="1">
      <alignment vertical="center"/>
      <protection locked="0"/>
    </xf>
    <xf numFmtId="0" fontId="15" fillId="5" borderId="6" xfId="0" applyNumberFormat="1" applyFont="1" applyFill="1" applyBorder="1" applyAlignment="1">
      <alignment vertical="center"/>
    </xf>
    <xf numFmtId="0" fontId="15" fillId="5" borderId="9" xfId="0" applyNumberFormat="1" applyFont="1" applyFill="1" applyBorder="1" applyAlignment="1">
      <alignment vertical="center"/>
    </xf>
    <xf numFmtId="0" fontId="15" fillId="0" borderId="6" xfId="0" applyNumberFormat="1" applyFont="1" applyBorder="1" applyAlignment="1" applyProtection="1">
      <alignment vertical="top"/>
      <protection locked="0"/>
    </xf>
    <xf numFmtId="0" fontId="15" fillId="7" borderId="9" xfId="0" applyNumberFormat="1" applyFont="1" applyFill="1" applyBorder="1" applyAlignment="1" applyProtection="1">
      <alignment vertical="top"/>
      <protection locked="0"/>
    </xf>
    <xf numFmtId="0" fontId="15" fillId="0" borderId="0" xfId="0" applyNumberFormat="1" applyFont="1" applyBorder="1" applyAlignment="1">
      <alignment vertical="center"/>
    </xf>
    <xf numFmtId="0" fontId="15" fillId="0" borderId="0" xfId="0" applyNumberFormat="1" applyFont="1" applyAlignment="1">
      <alignment vertical="center"/>
    </xf>
    <xf numFmtId="0" fontId="15" fillId="5" borderId="1" xfId="0" applyNumberFormat="1" applyFont="1" applyFill="1" applyBorder="1" applyAlignment="1">
      <alignment vertical="center"/>
    </xf>
    <xf numFmtId="0" fontId="15" fillId="5" borderId="3" xfId="0" applyNumberFormat="1" applyFont="1" applyFill="1" applyBorder="1" applyAlignment="1">
      <alignment vertical="center"/>
    </xf>
    <xf numFmtId="0" fontId="15" fillId="5" borderId="10" xfId="0" applyNumberFormat="1" applyFont="1" applyFill="1" applyBorder="1" applyAlignment="1">
      <alignment vertical="center"/>
    </xf>
    <xf numFmtId="0" fontId="15" fillId="5" borderId="11" xfId="0" applyNumberFormat="1" applyFont="1" applyFill="1" applyBorder="1" applyAlignment="1">
      <alignment vertical="center"/>
    </xf>
    <xf numFmtId="0" fontId="15" fillId="5" borderId="12" xfId="0" applyNumberFormat="1" applyFont="1" applyFill="1" applyBorder="1" applyAlignment="1">
      <alignment vertical="center"/>
    </xf>
    <xf numFmtId="0" fontId="15" fillId="5" borderId="4" xfId="0" applyNumberFormat="1" applyFont="1" applyFill="1" applyBorder="1" applyAlignment="1">
      <alignment vertical="center"/>
    </xf>
    <xf numFmtId="0" fontId="15" fillId="5" borderId="5" xfId="0" applyNumberFormat="1" applyFont="1" applyFill="1" applyBorder="1" applyAlignment="1">
      <alignment vertical="center"/>
    </xf>
    <xf numFmtId="0" fontId="15" fillId="7" borderId="6" xfId="0" applyNumberFormat="1" applyFont="1" applyFill="1" applyBorder="1" applyAlignment="1" applyProtection="1">
      <alignment vertical="top"/>
      <protection locked="0"/>
    </xf>
    <xf numFmtId="0" fontId="15" fillId="7" borderId="7" xfId="0" applyNumberFormat="1" applyFont="1" applyFill="1" applyBorder="1" applyAlignment="1" applyProtection="1">
      <alignment vertical="top"/>
      <protection locked="0"/>
    </xf>
    <xf numFmtId="0" fontId="15" fillId="7" borderId="9" xfId="0" applyNumberFormat="1" applyFont="1" applyFill="1" applyBorder="1" applyAlignment="1" applyProtection="1">
      <alignment vertical="top"/>
      <protection locked="0"/>
    </xf>
    <xf numFmtId="0" fontId="15" fillId="7" borderId="8" xfId="0" applyNumberFormat="1" applyFont="1" applyFill="1" applyBorder="1" applyAlignment="1" applyProtection="1">
      <alignment vertical="top"/>
      <protection locked="0"/>
    </xf>
    <xf numFmtId="0" fontId="17" fillId="6" borderId="4" xfId="0" applyNumberFormat="1" applyFont="1" applyFill="1" applyBorder="1" applyAlignment="1">
      <alignment vertical="center"/>
    </xf>
    <xf numFmtId="0" fontId="17" fillId="6" borderId="5" xfId="0" applyNumberFormat="1" applyFont="1" applyFill="1" applyBorder="1" applyAlignment="1">
      <alignment vertical="center"/>
    </xf>
    <xf numFmtId="0" fontId="15" fillId="6" borderId="7" xfId="0" applyNumberFormat="1" applyFont="1" applyFill="1" applyBorder="1" applyAlignment="1" applyProtection="1">
      <alignment vertical="top"/>
      <protection locked="0"/>
    </xf>
    <xf numFmtId="0" fontId="15" fillId="6" borderId="8" xfId="0" applyNumberFormat="1" applyFont="1" applyFill="1" applyBorder="1" applyAlignment="1" applyProtection="1">
      <alignment vertical="top"/>
      <protection locked="0"/>
    </xf>
    <xf numFmtId="0" fontId="15" fillId="6" borderId="9" xfId="0" applyNumberFormat="1" applyFont="1" applyFill="1" applyBorder="1" applyAlignment="1" applyProtection="1">
      <alignment vertical="top"/>
      <protection locked="0"/>
    </xf>
    <xf numFmtId="0" fontId="15" fillId="2" borderId="10" xfId="0" applyNumberFormat="1" applyFont="1" applyFill="1" applyBorder="1" applyAlignment="1">
      <alignment vertical="center"/>
    </xf>
    <xf numFmtId="0" fontId="15" fillId="2" borderId="11" xfId="0" applyNumberFormat="1" applyFont="1" applyFill="1" applyBorder="1" applyAlignment="1">
      <alignment vertical="center"/>
    </xf>
    <xf numFmtId="0" fontId="15" fillId="2" borderId="12" xfId="0" applyNumberFormat="1" applyFont="1" applyFill="1" applyBorder="1" applyAlignment="1">
      <alignment vertical="center"/>
    </xf>
    <xf numFmtId="0" fontId="15" fillId="7" borderId="13" xfId="0" applyNumberFormat="1" applyFont="1" applyFill="1" applyBorder="1" applyAlignment="1" applyProtection="1">
      <alignment vertical="top"/>
      <protection locked="0"/>
    </xf>
    <xf numFmtId="0" fontId="17" fillId="5" borderId="4" xfId="0" applyNumberFormat="1" applyFont="1" applyFill="1" applyBorder="1" applyAlignment="1">
      <alignment vertical="center"/>
    </xf>
    <xf numFmtId="0" fontId="17" fillId="5" borderId="0" xfId="0" applyNumberFormat="1" applyFont="1" applyFill="1" applyAlignment="1">
      <alignment vertical="center"/>
    </xf>
    <xf numFmtId="0" fontId="15" fillId="0" borderId="10" xfId="0" applyNumberFormat="1" applyFont="1" applyBorder="1" applyAlignment="1" applyProtection="1">
      <alignment vertical="top"/>
      <protection locked="0"/>
    </xf>
    <xf numFmtId="0" fontId="15" fillId="0" borderId="11" xfId="0" applyNumberFormat="1" applyFont="1" applyBorder="1" applyAlignment="1" applyProtection="1">
      <alignment vertical="top"/>
      <protection locked="0"/>
    </xf>
    <xf numFmtId="0" fontId="15" fillId="0" borderId="12" xfId="0" applyNumberFormat="1" applyFont="1" applyBorder="1" applyAlignment="1" applyProtection="1">
      <alignment vertical="top"/>
      <protection locked="0"/>
    </xf>
    <xf numFmtId="0" fontId="15" fillId="5" borderId="7" xfId="0" applyNumberFormat="1" applyFont="1" applyFill="1" applyBorder="1" applyAlignment="1">
      <alignment vertical="center"/>
    </xf>
    <xf numFmtId="0" fontId="15" fillId="5" borderId="9" xfId="0" applyNumberFormat="1" applyFont="1" applyFill="1" applyBorder="1" applyAlignment="1">
      <alignment vertical="center"/>
    </xf>
    <xf numFmtId="0" fontId="15" fillId="0" borderId="7" xfId="0" applyNumberFormat="1" applyFont="1" applyBorder="1" applyAlignment="1" applyProtection="1">
      <alignment vertical="top"/>
      <protection locked="0"/>
    </xf>
    <xf numFmtId="0" fontId="15" fillId="0" borderId="8" xfId="0" applyNumberFormat="1" applyFont="1" applyBorder="1" applyAlignment="1" applyProtection="1">
      <alignment vertical="top"/>
      <protection locked="0"/>
    </xf>
    <xf numFmtId="0" fontId="15" fillId="0" borderId="9" xfId="0" applyNumberFormat="1" applyFont="1" applyBorder="1" applyAlignment="1" applyProtection="1">
      <alignment vertical="top"/>
      <protection locked="0"/>
    </xf>
    <xf numFmtId="0" fontId="15" fillId="5" borderId="0" xfId="0" applyNumberFormat="1" applyFont="1" applyFill="1" applyAlignment="1">
      <alignment vertical="center"/>
    </xf>
    <xf numFmtId="0" fontId="15" fillId="0" borderId="1" xfId="0" applyNumberFormat="1" applyFont="1" applyBorder="1" applyAlignment="1" applyProtection="1">
      <alignment vertical="top"/>
      <protection locked="0"/>
    </xf>
    <xf numFmtId="0" fontId="15" fillId="0" borderId="2" xfId="0" applyNumberFormat="1" applyFont="1" applyBorder="1" applyAlignment="1" applyProtection="1">
      <alignment vertical="top"/>
      <protection locked="0"/>
    </xf>
    <xf numFmtId="0" fontId="15" fillId="0" borderId="3" xfId="0" applyNumberFormat="1" applyFont="1" applyBorder="1" applyAlignment="1" applyProtection="1">
      <alignment vertical="top"/>
      <protection locked="0"/>
    </xf>
    <xf numFmtId="0" fontId="15" fillId="0" borderId="4" xfId="0" applyNumberFormat="1" applyFont="1" applyBorder="1" applyAlignment="1" applyProtection="1">
      <alignment vertical="top"/>
      <protection locked="0"/>
    </xf>
    <xf numFmtId="0" fontId="15" fillId="0" borderId="0" xfId="0" applyNumberFormat="1" applyFont="1" applyAlignment="1" applyProtection="1">
      <alignment vertical="top"/>
      <protection locked="0"/>
    </xf>
    <xf numFmtId="0" fontId="15" fillId="0" borderId="5" xfId="0" applyNumberFormat="1" applyFont="1" applyBorder="1" applyAlignment="1" applyProtection="1">
      <alignment vertical="top"/>
      <protection locked="0"/>
    </xf>
    <xf numFmtId="0" fontId="15" fillId="0" borderId="6" xfId="0" applyNumberFormat="1" applyFont="1" applyBorder="1" applyAlignment="1" applyProtection="1">
      <alignment vertical="top"/>
      <protection locked="0"/>
    </xf>
    <xf numFmtId="0" fontId="15" fillId="5" borderId="8" xfId="0" applyNumberFormat="1" applyFont="1" applyFill="1" applyBorder="1" applyAlignment="1">
      <alignment vertical="center"/>
    </xf>
    <xf numFmtId="0" fontId="17" fillId="0" borderId="10" xfId="0" applyNumberFormat="1" applyFont="1" applyBorder="1" applyAlignment="1">
      <alignment vertical="center"/>
    </xf>
    <xf numFmtId="0" fontId="17" fillId="0" borderId="12" xfId="0" applyNumberFormat="1" applyFont="1" applyBorder="1" applyAlignment="1">
      <alignment vertical="center"/>
    </xf>
    <xf numFmtId="0" fontId="17" fillId="6" borderId="10" xfId="0" applyNumberFormat="1" applyFont="1" applyFill="1" applyBorder="1" applyAlignment="1">
      <alignment vertical="center"/>
    </xf>
    <xf numFmtId="0" fontId="17" fillId="6" borderId="12" xfId="0" applyNumberFormat="1" applyFont="1" applyFill="1" applyBorder="1" applyAlignment="1">
      <alignment vertical="center"/>
    </xf>
    <xf numFmtId="0" fontId="15" fillId="6" borderId="0" xfId="0" applyNumberFormat="1" applyFont="1" applyFill="1" applyAlignment="1" applyProtection="1">
      <alignment vertical="center"/>
      <protection locked="0"/>
    </xf>
    <xf numFmtId="0" fontId="15" fillId="6" borderId="5" xfId="0" applyNumberFormat="1" applyFont="1" applyFill="1" applyBorder="1" applyAlignment="1" applyProtection="1">
      <alignment vertical="center"/>
      <protection locked="0"/>
    </xf>
    <xf numFmtId="0" fontId="15" fillId="0" borderId="1" xfId="0" applyNumberFormat="1" applyFont="1" applyBorder="1" applyAlignment="1">
      <alignment vertical="center"/>
    </xf>
    <xf numFmtId="0" fontId="15" fillId="0" borderId="3" xfId="0" applyNumberFormat="1" applyFont="1" applyBorder="1" applyAlignment="1">
      <alignment vertical="center"/>
    </xf>
    <xf numFmtId="0" fontId="15" fillId="0" borderId="4" xfId="0" applyNumberFormat="1" applyFont="1" applyBorder="1" applyAlignment="1">
      <alignment vertical="center"/>
    </xf>
    <xf numFmtId="0" fontId="15" fillId="0" borderId="5" xfId="0" applyNumberFormat="1" applyFont="1" applyBorder="1" applyAlignment="1">
      <alignment vertical="center"/>
    </xf>
    <xf numFmtId="0" fontId="15" fillId="2" borderId="4" xfId="0" applyNumberFormat="1" applyFont="1" applyFill="1" applyBorder="1" applyAlignment="1">
      <alignment vertical="center"/>
    </xf>
    <xf numFmtId="0" fontId="15" fillId="2" borderId="0" xfId="0" applyNumberFormat="1" applyFont="1" applyFill="1" applyAlignment="1">
      <alignment vertical="center"/>
    </xf>
    <xf numFmtId="0" fontId="15" fillId="2" borderId="5" xfId="0" applyNumberFormat="1" applyFont="1" applyFill="1" applyBorder="1" applyAlignment="1">
      <alignment vertical="center"/>
    </xf>
    <xf numFmtId="0" fontId="15" fillId="7" borderId="0" xfId="0" applyNumberFormat="1" applyFont="1" applyFill="1" applyAlignment="1" applyProtection="1">
      <alignment vertical="top"/>
      <protection locked="0"/>
    </xf>
    <xf numFmtId="0" fontId="15" fillId="7" borderId="5" xfId="0" applyNumberFormat="1" applyFont="1" applyFill="1" applyBorder="1" applyAlignment="1" applyProtection="1">
      <alignment vertical="top"/>
      <protection locked="0"/>
    </xf>
    <xf numFmtId="0" fontId="15" fillId="5" borderId="0" xfId="0" applyNumberFormat="1" applyFont="1" applyFill="1" applyBorder="1" applyAlignment="1">
      <alignment vertical="center"/>
    </xf>
    <xf numFmtId="0" fontId="15" fillId="7" borderId="10" xfId="0" applyNumberFormat="1" applyFont="1" applyFill="1" applyBorder="1" applyAlignment="1" applyProtection="1">
      <alignment vertical="top"/>
      <protection locked="0"/>
    </xf>
    <xf numFmtId="0" fontId="15" fillId="7" borderId="11" xfId="0" applyNumberFormat="1" applyFont="1" applyFill="1" applyBorder="1" applyAlignment="1" applyProtection="1">
      <alignment vertical="top"/>
      <protection locked="0"/>
    </xf>
    <xf numFmtId="0" fontId="15" fillId="7" borderId="12" xfId="0" applyNumberFormat="1" applyFont="1" applyFill="1" applyBorder="1" applyAlignment="1" applyProtection="1">
      <alignment vertical="top"/>
      <protection locked="0"/>
    </xf>
    <xf numFmtId="0" fontId="16" fillId="5" borderId="4" xfId="0" applyNumberFormat="1" applyFont="1" applyFill="1" applyBorder="1" applyAlignment="1">
      <alignment vertical="center"/>
    </xf>
    <xf numFmtId="0" fontId="16" fillId="5" borderId="0" xfId="0" applyNumberFormat="1" applyFont="1" applyFill="1" applyBorder="1" applyAlignment="1">
      <alignment vertical="center"/>
    </xf>
    <xf numFmtId="0" fontId="16" fillId="5" borderId="10" xfId="0" applyNumberFormat="1" applyFont="1" applyFill="1" applyBorder="1" applyAlignment="1">
      <alignment vertical="center"/>
    </xf>
    <xf numFmtId="0" fontId="16" fillId="5" borderId="11" xfId="0" applyNumberFormat="1" applyFont="1" applyFill="1" applyBorder="1" applyAlignment="1">
      <alignment vertical="center"/>
    </xf>
    <xf numFmtId="0" fontId="15" fillId="0" borderId="10" xfId="0" applyNumberFormat="1" applyFont="1" applyBorder="1" applyAlignment="1" applyProtection="1">
      <alignment vertical="center"/>
      <protection locked="0"/>
    </xf>
    <xf numFmtId="0" fontId="15" fillId="0" borderId="11" xfId="0" applyNumberFormat="1" applyFont="1" applyBorder="1" applyAlignment="1" applyProtection="1">
      <alignment vertical="center"/>
      <protection locked="0"/>
    </xf>
    <xf numFmtId="0" fontId="15" fillId="0" borderId="12" xfId="0" applyNumberFormat="1" applyFont="1" applyBorder="1" applyAlignment="1" applyProtection="1">
      <alignment vertical="center"/>
      <protection locked="0"/>
    </xf>
    <xf numFmtId="0" fontId="15" fillId="6" borderId="6" xfId="0" applyNumberFormat="1" applyFont="1" applyFill="1" applyBorder="1" applyAlignment="1" applyProtection="1">
      <alignment vertical="top"/>
      <protection locked="0"/>
    </xf>
    <xf numFmtId="0" fontId="15" fillId="5" borderId="6" xfId="0" applyNumberFormat="1" applyFont="1" applyFill="1" applyBorder="1" applyAlignment="1">
      <alignment vertical="center"/>
    </xf>
    <xf numFmtId="0" fontId="15" fillId="2" borderId="7" xfId="0" applyNumberFormat="1" applyFont="1" applyFill="1" applyBorder="1" applyAlignment="1">
      <alignment vertical="center"/>
    </xf>
    <xf numFmtId="0" fontId="15" fillId="2" borderId="8" xfId="0" applyNumberFormat="1" applyFont="1" applyFill="1" applyBorder="1" applyAlignment="1">
      <alignment vertical="center"/>
    </xf>
    <xf numFmtId="0" fontId="15" fillId="2" borderId="9" xfId="0" applyNumberFormat="1" applyFont="1" applyFill="1" applyBorder="1" applyAlignment="1">
      <alignment vertical="center"/>
    </xf>
    <xf numFmtId="0" fontId="13" fillId="6" borderId="7" xfId="0" applyNumberFormat="1" applyFont="1" applyFill="1" applyBorder="1" applyAlignment="1" applyProtection="1">
      <alignment vertical="top"/>
      <protection locked="0"/>
    </xf>
    <xf numFmtId="0" fontId="13" fillId="6" borderId="8" xfId="0" applyNumberFormat="1" applyFont="1" applyFill="1" applyBorder="1" applyAlignment="1" applyProtection="1">
      <alignment vertical="top"/>
      <protection locked="0"/>
    </xf>
    <xf numFmtId="0" fontId="13" fillId="6" borderId="9" xfId="0" applyNumberFormat="1" applyFont="1" applyFill="1" applyBorder="1" applyAlignment="1" applyProtection="1">
      <alignment vertical="top"/>
      <protection locked="0"/>
    </xf>
    <xf numFmtId="0" fontId="15" fillId="5" borderId="2" xfId="0" applyNumberFormat="1" applyFont="1" applyFill="1" applyBorder="1" applyAlignment="1">
      <alignment vertical="center"/>
    </xf>
    <xf numFmtId="0" fontId="15" fillId="7" borderId="6" xfId="0" applyNumberFormat="1" applyFont="1" applyFill="1" applyBorder="1" applyAlignment="1" applyProtection="1">
      <alignment vertical="center"/>
      <protection locked="0"/>
    </xf>
    <xf numFmtId="0" fontId="16" fillId="5" borderId="0" xfId="0" applyNumberFormat="1" applyFont="1" applyFill="1" applyAlignment="1">
      <alignment vertical="center"/>
    </xf>
    <xf numFmtId="0" fontId="13" fillId="3" borderId="1" xfId="0" applyNumberFormat="1" applyFont="1" applyFill="1" applyBorder="1" applyAlignment="1">
      <alignment vertical="center"/>
    </xf>
    <xf numFmtId="0" fontId="13" fillId="3" borderId="2" xfId="0" applyNumberFormat="1" applyFont="1" applyFill="1" applyBorder="1" applyAlignment="1">
      <alignment vertical="center"/>
    </xf>
    <xf numFmtId="0" fontId="13" fillId="3" borderId="3" xfId="0" applyNumberFormat="1" applyFont="1" applyFill="1" applyBorder="1" applyAlignment="1">
      <alignment vertical="center"/>
    </xf>
    <xf numFmtId="0" fontId="13" fillId="2" borderId="4" xfId="0" applyNumberFormat="1" applyFont="1" applyFill="1" applyBorder="1" applyAlignment="1">
      <alignment vertical="center"/>
    </xf>
    <xf numFmtId="0" fontId="13" fillId="2" borderId="0" xfId="0" applyNumberFormat="1" applyFont="1" applyFill="1" applyBorder="1" applyAlignment="1">
      <alignment vertical="center"/>
    </xf>
    <xf numFmtId="0" fontId="13" fillId="2" borderId="5" xfId="0" applyNumberFormat="1" applyFont="1" applyFill="1" applyBorder="1" applyAlignment="1">
      <alignment vertical="center"/>
    </xf>
    <xf numFmtId="0" fontId="13" fillId="4" borderId="4" xfId="0" applyNumberFormat="1" applyFont="1" applyFill="1" applyBorder="1" applyAlignment="1">
      <alignment vertical="center"/>
    </xf>
    <xf numFmtId="0" fontId="13" fillId="4" borderId="0" xfId="0" applyNumberFormat="1" applyFont="1" applyFill="1" applyBorder="1" applyAlignment="1">
      <alignment vertical="center"/>
    </xf>
    <xf numFmtId="0" fontId="13" fillId="7" borderId="7" xfId="0" applyNumberFormat="1" applyFont="1" applyFill="1" applyBorder="1" applyAlignment="1" applyProtection="1">
      <alignment vertical="center"/>
      <protection locked="0"/>
    </xf>
    <xf numFmtId="0" fontId="13" fillId="7" borderId="8" xfId="0" applyNumberFormat="1" applyFont="1" applyFill="1" applyBorder="1" applyAlignment="1" applyProtection="1">
      <alignment vertical="center"/>
      <protection locked="0"/>
    </xf>
    <xf numFmtId="0" fontId="13" fillId="7" borderId="9" xfId="0" applyNumberFormat="1" applyFont="1" applyFill="1" applyBorder="1" applyAlignment="1" applyProtection="1">
      <alignment vertical="center"/>
      <protection locked="0"/>
    </xf>
    <xf numFmtId="0" fontId="13" fillId="4" borderId="5" xfId="0" applyNumberFormat="1" applyFont="1" applyFill="1" applyBorder="1" applyAlignment="1">
      <alignment vertical="center"/>
    </xf>
    <xf numFmtId="0" fontId="13" fillId="7" borderId="4" xfId="0" applyNumberFormat="1" applyFont="1" applyFill="1" applyBorder="1" applyAlignment="1" applyProtection="1">
      <alignment vertical="center"/>
      <protection locked="0"/>
    </xf>
    <xf numFmtId="0" fontId="13" fillId="7" borderId="5" xfId="0" applyNumberFormat="1" applyFont="1" applyFill="1" applyBorder="1" applyAlignment="1" applyProtection="1">
      <alignment vertical="center"/>
      <protection locked="0"/>
    </xf>
    <xf numFmtId="0" fontId="4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1" fillId="0" borderId="4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8" xfId="0" applyFont="1" applyBorder="1" applyAlignment="1">
      <alignment horizontal="right"/>
    </xf>
    <xf numFmtId="164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/>
    <xf numFmtId="14" fontId="1" fillId="0" borderId="8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</cellXfs>
  <cellStyles count="1">
    <cellStyle name="Normal" xfId="0" builtinId="0"/>
  </cellStyles>
  <dxfs count="11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38100</xdr:rowOff>
    </xdr:from>
    <xdr:to>
      <xdr:col>10</xdr:col>
      <xdr:colOff>66675</xdr:colOff>
      <xdr:row>2</xdr:row>
      <xdr:rowOff>0</xdr:rowOff>
    </xdr:to>
    <xdr:pic>
      <xdr:nvPicPr>
        <xdr:cNvPr id="3752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8100"/>
          <a:ext cx="25812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438150</xdr:colOff>
      <xdr:row>104</xdr:row>
      <xdr:rowOff>38100</xdr:rowOff>
    </xdr:from>
    <xdr:to>
      <xdr:col>22</xdr:col>
      <xdr:colOff>104775</xdr:colOff>
      <xdr:row>105</xdr:row>
      <xdr:rowOff>28575</xdr:rowOff>
    </xdr:to>
    <xdr:pic>
      <xdr:nvPicPr>
        <xdr:cNvPr id="37529" name="Picture 1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4944725"/>
          <a:ext cx="9906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view="pageBreakPreview" topLeftCell="A26" zoomScaleNormal="100" zoomScaleSheetLayoutView="100" workbookViewId="0">
      <selection activeCell="C45" sqref="C45:F45"/>
    </sheetView>
  </sheetViews>
  <sheetFormatPr defaultColWidth="9.140625" defaultRowHeight="11.25" x14ac:dyDescent="0.2"/>
  <cols>
    <col min="1" max="1" width="9.140625" style="113"/>
    <col min="2" max="2" width="12" style="113" customWidth="1"/>
    <col min="3" max="3" width="8" style="113" customWidth="1"/>
    <col min="4" max="4" width="9.140625" style="113"/>
    <col min="5" max="5" width="10" style="113" customWidth="1"/>
    <col min="6" max="6" width="9" style="113" customWidth="1"/>
    <col min="7" max="26" width="8.85546875" style="103" customWidth="1"/>
    <col min="27" max="16384" width="9.140625" style="104"/>
  </cols>
  <sheetData>
    <row r="1" spans="1:6" x14ac:dyDescent="0.2">
      <c r="A1" s="190" t="s">
        <v>200</v>
      </c>
      <c r="B1" s="191"/>
      <c r="C1" s="191"/>
      <c r="D1" s="191"/>
      <c r="E1" s="191"/>
      <c r="F1" s="192"/>
    </row>
    <row r="2" spans="1:6" x14ac:dyDescent="0.2">
      <c r="A2" s="193" t="s">
        <v>201</v>
      </c>
      <c r="B2" s="194"/>
      <c r="C2" s="194"/>
      <c r="D2" s="194"/>
      <c r="E2" s="194"/>
      <c r="F2" s="195"/>
    </row>
    <row r="3" spans="1:6" x14ac:dyDescent="0.2">
      <c r="A3" s="196" t="s">
        <v>205</v>
      </c>
      <c r="B3" s="197"/>
      <c r="C3" s="105" t="s">
        <v>444</v>
      </c>
      <c r="D3" s="105" t="s">
        <v>413</v>
      </c>
      <c r="E3" s="105" t="s">
        <v>455</v>
      </c>
      <c r="F3" s="106" t="s">
        <v>202</v>
      </c>
    </row>
    <row r="4" spans="1:6" x14ac:dyDescent="0.2">
      <c r="A4" s="196" t="s">
        <v>206</v>
      </c>
      <c r="B4" s="201"/>
      <c r="C4" s="198" t="s">
        <v>461</v>
      </c>
      <c r="D4" s="199"/>
      <c r="E4" s="200"/>
      <c r="F4" s="106" t="s">
        <v>203</v>
      </c>
    </row>
    <row r="5" spans="1:6" x14ac:dyDescent="0.2">
      <c r="A5" s="196" t="s">
        <v>207</v>
      </c>
      <c r="B5" s="197"/>
      <c r="C5" s="201"/>
      <c r="D5" s="202" t="s">
        <v>467</v>
      </c>
      <c r="E5" s="203"/>
      <c r="F5" s="106" t="s">
        <v>204</v>
      </c>
    </row>
    <row r="6" spans="1:6" x14ac:dyDescent="0.2">
      <c r="A6" s="181" t="s">
        <v>208</v>
      </c>
      <c r="B6" s="182"/>
      <c r="C6" s="182"/>
      <c r="D6" s="182"/>
      <c r="E6" s="182"/>
      <c r="F6" s="183"/>
    </row>
    <row r="7" spans="1:6" ht="21.95" customHeight="1" x14ac:dyDescent="0.2">
      <c r="A7" s="114" t="s">
        <v>209</v>
      </c>
      <c r="B7" s="115"/>
      <c r="C7" s="151" t="s">
        <v>218</v>
      </c>
      <c r="D7" s="151"/>
      <c r="E7" s="151"/>
      <c r="F7" s="151"/>
    </row>
    <row r="8" spans="1:6" ht="23.1" customHeight="1" x14ac:dyDescent="0.2">
      <c r="A8" s="119" t="s">
        <v>210</v>
      </c>
      <c r="B8" s="120"/>
      <c r="C8" s="151" t="s">
        <v>219</v>
      </c>
      <c r="D8" s="151"/>
      <c r="E8" s="151"/>
      <c r="F8" s="151"/>
    </row>
    <row r="9" spans="1:6" ht="21.95" customHeight="1" x14ac:dyDescent="0.2">
      <c r="A9" s="119" t="s">
        <v>211</v>
      </c>
      <c r="B9" s="120"/>
      <c r="C9" s="151" t="s">
        <v>220</v>
      </c>
      <c r="D9" s="151"/>
      <c r="E9" s="151"/>
      <c r="F9" s="151"/>
    </row>
    <row r="10" spans="1:6" ht="24" customHeight="1" x14ac:dyDescent="0.2">
      <c r="A10" s="119" t="s">
        <v>212</v>
      </c>
      <c r="B10" s="120"/>
      <c r="C10" s="151" t="s">
        <v>221</v>
      </c>
      <c r="D10" s="151"/>
      <c r="E10" s="151"/>
      <c r="F10" s="151"/>
    </row>
    <row r="11" spans="1:6" ht="26.1" customHeight="1" x14ac:dyDescent="0.2">
      <c r="A11" s="119" t="s">
        <v>213</v>
      </c>
      <c r="B11" s="120"/>
      <c r="C11" s="151" t="s">
        <v>222</v>
      </c>
      <c r="D11" s="151"/>
      <c r="E11" s="151"/>
      <c r="F11" s="151"/>
    </row>
    <row r="12" spans="1:6" ht="24" customHeight="1" x14ac:dyDescent="0.2">
      <c r="A12" s="119" t="s">
        <v>214</v>
      </c>
      <c r="B12" s="120"/>
      <c r="C12" s="151" t="s">
        <v>223</v>
      </c>
      <c r="D12" s="151"/>
      <c r="E12" s="151"/>
      <c r="F12" s="151"/>
    </row>
    <row r="13" spans="1:6" ht="27" customHeight="1" x14ac:dyDescent="0.2">
      <c r="A13" s="119" t="s">
        <v>215</v>
      </c>
      <c r="B13" s="144"/>
      <c r="C13" s="151" t="s">
        <v>224</v>
      </c>
      <c r="D13" s="151"/>
      <c r="E13" s="151"/>
      <c r="F13" s="151"/>
    </row>
    <row r="14" spans="1:6" ht="20.100000000000001" customHeight="1" x14ac:dyDescent="0.2">
      <c r="A14" s="119" t="s">
        <v>216</v>
      </c>
      <c r="B14" s="120"/>
      <c r="C14" s="121" t="s">
        <v>469</v>
      </c>
      <c r="D14" s="121"/>
      <c r="E14" s="121"/>
      <c r="F14" s="121"/>
    </row>
    <row r="15" spans="1:6" x14ac:dyDescent="0.2">
      <c r="A15" s="119" t="s">
        <v>217</v>
      </c>
      <c r="B15" s="120"/>
      <c r="C15" s="107" t="s">
        <v>478</v>
      </c>
      <c r="D15" s="108" t="s">
        <v>476</v>
      </c>
      <c r="E15" s="151" t="s">
        <v>477</v>
      </c>
      <c r="F15" s="151"/>
    </row>
    <row r="16" spans="1:6" x14ac:dyDescent="0.2">
      <c r="A16" s="119" t="s">
        <v>225</v>
      </c>
      <c r="B16" s="120"/>
      <c r="C16" s="121" t="s">
        <v>480</v>
      </c>
      <c r="D16" s="121"/>
      <c r="E16" s="188" t="s">
        <v>564</v>
      </c>
      <c r="F16" s="188"/>
    </row>
    <row r="17" spans="1:6" ht="35.1" customHeight="1" x14ac:dyDescent="0.2">
      <c r="A17" s="172" t="s">
        <v>227</v>
      </c>
      <c r="B17" s="189"/>
      <c r="C17" s="151" t="s">
        <v>226</v>
      </c>
      <c r="D17" s="151"/>
      <c r="E17" s="151"/>
      <c r="F17" s="151"/>
    </row>
    <row r="18" spans="1:6" ht="27" customHeight="1" x14ac:dyDescent="0.2">
      <c r="A18" s="172" t="s">
        <v>228</v>
      </c>
      <c r="B18" s="189"/>
      <c r="C18" s="151" t="s">
        <v>229</v>
      </c>
      <c r="D18" s="151"/>
      <c r="E18" s="151"/>
      <c r="F18" s="151"/>
    </row>
    <row r="19" spans="1:6" ht="15" customHeight="1" x14ac:dyDescent="0.2">
      <c r="A19" s="163" t="s">
        <v>230</v>
      </c>
      <c r="B19" s="164"/>
      <c r="C19" s="164"/>
      <c r="D19" s="164"/>
      <c r="E19" s="164"/>
      <c r="F19" s="165"/>
    </row>
    <row r="20" spans="1:6" ht="23.1" customHeight="1" x14ac:dyDescent="0.2">
      <c r="A20" s="119" t="s">
        <v>231</v>
      </c>
      <c r="B20" s="120"/>
      <c r="C20" s="151" t="s">
        <v>240</v>
      </c>
      <c r="D20" s="151"/>
      <c r="E20" s="151"/>
      <c r="F20" s="151"/>
    </row>
    <row r="21" spans="1:6" ht="24" customHeight="1" x14ac:dyDescent="0.2">
      <c r="A21" s="119" t="s">
        <v>232</v>
      </c>
      <c r="B21" s="120"/>
      <c r="C21" s="151" t="s">
        <v>241</v>
      </c>
      <c r="D21" s="151"/>
      <c r="E21" s="151"/>
      <c r="F21" s="151"/>
    </row>
    <row r="22" spans="1:6" ht="20.100000000000001" customHeight="1" x14ac:dyDescent="0.2">
      <c r="A22" s="119" t="s">
        <v>233</v>
      </c>
      <c r="B22" s="120"/>
      <c r="C22" s="151" t="s">
        <v>242</v>
      </c>
      <c r="D22" s="151"/>
      <c r="E22" s="151"/>
      <c r="F22" s="151"/>
    </row>
    <row r="23" spans="1:6" ht="23.1" customHeight="1" x14ac:dyDescent="0.2">
      <c r="A23" s="119" t="s">
        <v>234</v>
      </c>
      <c r="B23" s="120"/>
      <c r="C23" s="151" t="s">
        <v>243</v>
      </c>
      <c r="D23" s="151"/>
      <c r="E23" s="151"/>
      <c r="F23" s="151"/>
    </row>
    <row r="24" spans="1:6" ht="27" customHeight="1" x14ac:dyDescent="0.2">
      <c r="A24" s="119" t="s">
        <v>235</v>
      </c>
      <c r="B24" s="120"/>
      <c r="C24" s="151" t="s">
        <v>244</v>
      </c>
      <c r="D24" s="151"/>
      <c r="E24" s="151"/>
      <c r="F24" s="151"/>
    </row>
    <row r="25" spans="1:6" ht="18" customHeight="1" x14ac:dyDescent="0.2">
      <c r="A25" s="119" t="s">
        <v>236</v>
      </c>
      <c r="B25" s="120"/>
      <c r="C25" s="151" t="s">
        <v>245</v>
      </c>
      <c r="D25" s="151"/>
      <c r="E25" s="151"/>
      <c r="F25" s="151"/>
    </row>
    <row r="26" spans="1:6" ht="20.100000000000001" customHeight="1" x14ac:dyDescent="0.2">
      <c r="A26" s="119" t="s">
        <v>237</v>
      </c>
      <c r="B26" s="120"/>
      <c r="C26" s="151" t="s">
        <v>246</v>
      </c>
      <c r="D26" s="151"/>
      <c r="E26" s="151"/>
      <c r="F26" s="151"/>
    </row>
    <row r="27" spans="1:6" x14ac:dyDescent="0.2">
      <c r="A27" s="119" t="s">
        <v>238</v>
      </c>
      <c r="B27" s="120"/>
      <c r="C27" s="121" t="s">
        <v>555</v>
      </c>
      <c r="D27" s="121"/>
      <c r="E27" s="188" t="s">
        <v>560</v>
      </c>
      <c r="F27" s="188"/>
    </row>
    <row r="28" spans="1:6" ht="36" customHeight="1" x14ac:dyDescent="0.2">
      <c r="A28" s="172" t="s">
        <v>239</v>
      </c>
      <c r="B28" s="189"/>
      <c r="C28" s="151" t="s">
        <v>247</v>
      </c>
      <c r="D28" s="151"/>
      <c r="E28" s="151"/>
      <c r="F28" s="151"/>
    </row>
    <row r="29" spans="1:6" ht="35.1" customHeight="1" x14ac:dyDescent="0.2">
      <c r="A29" s="172" t="s">
        <v>584</v>
      </c>
      <c r="B29" s="189"/>
      <c r="C29" s="151" t="s">
        <v>248</v>
      </c>
      <c r="D29" s="151"/>
      <c r="E29" s="151"/>
      <c r="F29" s="151"/>
    </row>
    <row r="30" spans="1:6" x14ac:dyDescent="0.2">
      <c r="A30" s="163" t="s">
        <v>249</v>
      </c>
      <c r="B30" s="164"/>
      <c r="C30" s="164"/>
      <c r="D30" s="164"/>
      <c r="E30" s="164"/>
      <c r="F30" s="165"/>
    </row>
    <row r="31" spans="1:6" ht="21" customHeight="1" x14ac:dyDescent="0.2">
      <c r="A31" s="114" t="s">
        <v>250</v>
      </c>
      <c r="B31" s="187"/>
      <c r="C31" s="115"/>
      <c r="D31" s="179" t="s">
        <v>263</v>
      </c>
      <c r="E31" s="179"/>
      <c r="F31" s="179"/>
    </row>
    <row r="32" spans="1:6" ht="21.95" customHeight="1" x14ac:dyDescent="0.2">
      <c r="A32" s="119" t="s">
        <v>251</v>
      </c>
      <c r="B32" s="168"/>
      <c r="C32" s="120"/>
      <c r="D32" s="179" t="s">
        <v>264</v>
      </c>
      <c r="E32" s="179"/>
      <c r="F32" s="179"/>
    </row>
    <row r="33" spans="1:6" ht="21.95" customHeight="1" x14ac:dyDescent="0.2">
      <c r="A33" s="116" t="s">
        <v>252</v>
      </c>
      <c r="B33" s="117"/>
      <c r="C33" s="118"/>
      <c r="D33" s="179" t="s">
        <v>265</v>
      </c>
      <c r="E33" s="179"/>
      <c r="F33" s="179"/>
    </row>
    <row r="34" spans="1:6" ht="21" customHeight="1" x14ac:dyDescent="0.2">
      <c r="A34" s="114" t="s">
        <v>253</v>
      </c>
      <c r="B34" s="187"/>
      <c r="C34" s="115"/>
      <c r="D34" s="179" t="s">
        <v>266</v>
      </c>
      <c r="E34" s="179"/>
      <c r="F34" s="179"/>
    </row>
    <row r="35" spans="1:6" ht="21" customHeight="1" x14ac:dyDescent="0.2">
      <c r="A35" s="119" t="s">
        <v>254</v>
      </c>
      <c r="B35" s="168"/>
      <c r="C35" s="120"/>
      <c r="D35" s="179" t="s">
        <v>267</v>
      </c>
      <c r="E35" s="179"/>
      <c r="F35" s="179"/>
    </row>
    <row r="36" spans="1:6" ht="24" customHeight="1" x14ac:dyDescent="0.2">
      <c r="A36" s="116" t="s">
        <v>255</v>
      </c>
      <c r="B36" s="117"/>
      <c r="C36" s="118"/>
      <c r="D36" s="179" t="s">
        <v>268</v>
      </c>
      <c r="E36" s="179"/>
      <c r="F36" s="179"/>
    </row>
    <row r="37" spans="1:6" ht="20.100000000000001" customHeight="1" x14ac:dyDescent="0.2">
      <c r="A37" s="114" t="s">
        <v>256</v>
      </c>
      <c r="B37" s="187"/>
      <c r="C37" s="115"/>
      <c r="D37" s="179" t="s">
        <v>269</v>
      </c>
      <c r="E37" s="179"/>
      <c r="F37" s="179"/>
    </row>
    <row r="38" spans="1:6" ht="21.95" customHeight="1" x14ac:dyDescent="0.2">
      <c r="A38" s="119" t="s">
        <v>257</v>
      </c>
      <c r="B38" s="168"/>
      <c r="C38" s="120"/>
      <c r="D38" s="179" t="s">
        <v>270</v>
      </c>
      <c r="E38" s="179"/>
      <c r="F38" s="179"/>
    </row>
    <row r="39" spans="1:6" ht="20.100000000000001" customHeight="1" x14ac:dyDescent="0.2">
      <c r="A39" s="116" t="s">
        <v>258</v>
      </c>
      <c r="B39" s="117"/>
      <c r="C39" s="118"/>
      <c r="D39" s="179" t="s">
        <v>271</v>
      </c>
      <c r="E39" s="179"/>
      <c r="F39" s="179"/>
    </row>
    <row r="40" spans="1:6" ht="21" customHeight="1" x14ac:dyDescent="0.2">
      <c r="A40" s="114" t="s">
        <v>259</v>
      </c>
      <c r="B40" s="187"/>
      <c r="C40" s="115"/>
      <c r="D40" s="179" t="s">
        <v>272</v>
      </c>
      <c r="E40" s="179"/>
      <c r="F40" s="179"/>
    </row>
    <row r="41" spans="1:6" ht="21.95" customHeight="1" x14ac:dyDescent="0.2">
      <c r="A41" s="119" t="s">
        <v>260</v>
      </c>
      <c r="B41" s="168"/>
      <c r="C41" s="120"/>
      <c r="D41" s="179" t="s">
        <v>273</v>
      </c>
      <c r="E41" s="179"/>
      <c r="F41" s="179"/>
    </row>
    <row r="42" spans="1:6" ht="21" customHeight="1" x14ac:dyDescent="0.2">
      <c r="A42" s="116" t="s">
        <v>261</v>
      </c>
      <c r="B42" s="117"/>
      <c r="C42" s="118"/>
      <c r="D42" s="179" t="s">
        <v>274</v>
      </c>
      <c r="E42" s="179"/>
      <c r="F42" s="179"/>
    </row>
    <row r="43" spans="1:6" ht="21" customHeight="1" x14ac:dyDescent="0.2">
      <c r="A43" s="180" t="s">
        <v>262</v>
      </c>
      <c r="B43" s="180"/>
      <c r="C43" s="180"/>
      <c r="D43" s="179" t="s">
        <v>275</v>
      </c>
      <c r="E43" s="179"/>
      <c r="F43" s="179"/>
    </row>
    <row r="44" spans="1:6" x14ac:dyDescent="0.2">
      <c r="A44" s="181" t="s">
        <v>276</v>
      </c>
      <c r="B44" s="182"/>
      <c r="C44" s="182"/>
      <c r="D44" s="182"/>
      <c r="E44" s="182"/>
      <c r="F44" s="183"/>
    </row>
    <row r="45" spans="1:6" ht="27" customHeight="1" x14ac:dyDescent="0.2">
      <c r="A45" s="114" t="s">
        <v>277</v>
      </c>
      <c r="B45" s="115"/>
      <c r="C45" s="184" t="s">
        <v>585</v>
      </c>
      <c r="D45" s="185"/>
      <c r="E45" s="185"/>
      <c r="F45" s="186"/>
    </row>
    <row r="46" spans="1:6" ht="21" customHeight="1" x14ac:dyDescent="0.2">
      <c r="A46" s="119" t="s">
        <v>278</v>
      </c>
      <c r="B46" s="168"/>
      <c r="C46" s="120"/>
      <c r="D46" s="136" t="s">
        <v>286</v>
      </c>
      <c r="E46" s="137"/>
      <c r="F46" s="138"/>
    </row>
    <row r="47" spans="1:6" ht="23.1" customHeight="1" x14ac:dyDescent="0.2">
      <c r="A47" s="116" t="s">
        <v>279</v>
      </c>
      <c r="B47" s="117"/>
      <c r="C47" s="118"/>
      <c r="D47" s="136" t="s">
        <v>287</v>
      </c>
      <c r="E47" s="137"/>
      <c r="F47" s="138"/>
    </row>
    <row r="48" spans="1:6" ht="24.95" customHeight="1" x14ac:dyDescent="0.2">
      <c r="A48" s="114" t="s">
        <v>280</v>
      </c>
      <c r="B48" s="115"/>
      <c r="C48" s="127" t="s">
        <v>288</v>
      </c>
      <c r="D48" s="128"/>
      <c r="E48" s="128"/>
      <c r="F48" s="129"/>
    </row>
    <row r="49" spans="1:6" ht="18" customHeight="1" x14ac:dyDescent="0.2">
      <c r="A49" s="119" t="s">
        <v>281</v>
      </c>
      <c r="B49" s="168"/>
      <c r="C49" s="120"/>
      <c r="D49" s="136" t="s">
        <v>289</v>
      </c>
      <c r="E49" s="137"/>
      <c r="F49" s="138"/>
    </row>
    <row r="50" spans="1:6" ht="18.95" customHeight="1" x14ac:dyDescent="0.2">
      <c r="A50" s="116" t="s">
        <v>282</v>
      </c>
      <c r="B50" s="117"/>
      <c r="C50" s="118"/>
      <c r="D50" s="136" t="s">
        <v>290</v>
      </c>
      <c r="E50" s="137"/>
      <c r="F50" s="138"/>
    </row>
    <row r="51" spans="1:6" ht="21.95" customHeight="1" x14ac:dyDescent="0.2">
      <c r="A51" s="114" t="s">
        <v>283</v>
      </c>
      <c r="B51" s="115"/>
      <c r="C51" s="127" t="s">
        <v>291</v>
      </c>
      <c r="D51" s="128"/>
      <c r="E51" s="128"/>
      <c r="F51" s="129"/>
    </row>
    <row r="52" spans="1:6" x14ac:dyDescent="0.2">
      <c r="A52" s="119" t="s">
        <v>284</v>
      </c>
      <c r="B52" s="168"/>
      <c r="C52" s="120"/>
      <c r="D52" s="176" t="s">
        <v>292</v>
      </c>
      <c r="E52" s="177"/>
      <c r="F52" s="178"/>
    </row>
    <row r="53" spans="1:6" x14ac:dyDescent="0.2">
      <c r="A53" s="163" t="s">
        <v>285</v>
      </c>
      <c r="B53" s="164"/>
      <c r="C53" s="164"/>
      <c r="D53" s="164"/>
      <c r="E53" s="164"/>
      <c r="F53" s="165"/>
    </row>
    <row r="54" spans="1:6" x14ac:dyDescent="0.2">
      <c r="A54" s="119" t="s">
        <v>293</v>
      </c>
      <c r="B54" s="168"/>
      <c r="C54" s="120"/>
      <c r="D54" s="169" t="s">
        <v>509</v>
      </c>
      <c r="E54" s="170"/>
      <c r="F54" s="171"/>
    </row>
    <row r="55" spans="1:6" ht="18.95" customHeight="1" x14ac:dyDescent="0.2">
      <c r="A55" s="119" t="s">
        <v>294</v>
      </c>
      <c r="B55" s="168"/>
      <c r="C55" s="120"/>
      <c r="D55" s="122" t="s">
        <v>526</v>
      </c>
      <c r="E55" s="124"/>
      <c r="F55" s="123"/>
    </row>
    <row r="56" spans="1:6" ht="21" customHeight="1" x14ac:dyDescent="0.2">
      <c r="A56" s="172" t="s">
        <v>568</v>
      </c>
      <c r="B56" s="173"/>
      <c r="C56" s="173"/>
      <c r="D56" s="151" t="s">
        <v>316</v>
      </c>
      <c r="E56" s="151"/>
      <c r="F56" s="151"/>
    </row>
    <row r="57" spans="1:6" ht="21" customHeight="1" x14ac:dyDescent="0.2">
      <c r="A57" s="174" t="s">
        <v>569</v>
      </c>
      <c r="B57" s="175"/>
      <c r="C57" s="175"/>
      <c r="D57" s="151" t="s">
        <v>317</v>
      </c>
      <c r="E57" s="151"/>
      <c r="F57" s="151"/>
    </row>
    <row r="58" spans="1:6" x14ac:dyDescent="0.2">
      <c r="A58" s="114" t="s">
        <v>295</v>
      </c>
      <c r="B58" s="115"/>
      <c r="C58" s="133" t="s">
        <v>528</v>
      </c>
      <c r="D58" s="133"/>
      <c r="E58" s="133" t="s">
        <v>530</v>
      </c>
      <c r="F58" s="133"/>
    </row>
    <row r="59" spans="1:6" ht="18" customHeight="1" x14ac:dyDescent="0.2">
      <c r="A59" s="119" t="s">
        <v>296</v>
      </c>
      <c r="B59" s="120"/>
      <c r="C59" s="121" t="s">
        <v>534</v>
      </c>
      <c r="D59" s="121"/>
      <c r="E59" s="121" t="s">
        <v>539</v>
      </c>
      <c r="F59" s="121"/>
    </row>
    <row r="60" spans="1:6" ht="18.95" customHeight="1" x14ac:dyDescent="0.2">
      <c r="A60" s="119" t="s">
        <v>297</v>
      </c>
      <c r="B60" s="120"/>
      <c r="C60" s="121" t="s">
        <v>541</v>
      </c>
      <c r="D60" s="121"/>
      <c r="E60" s="114" t="s">
        <v>570</v>
      </c>
      <c r="F60" s="115"/>
    </row>
    <row r="61" spans="1:6" ht="21" customHeight="1" x14ac:dyDescent="0.2">
      <c r="A61" s="119" t="s">
        <v>298</v>
      </c>
      <c r="B61" s="120"/>
      <c r="C61" s="121" t="s">
        <v>543</v>
      </c>
      <c r="D61" s="121"/>
      <c r="E61" s="114" t="s">
        <v>571</v>
      </c>
      <c r="F61" s="115"/>
    </row>
    <row r="62" spans="1:6" ht="21" customHeight="1" x14ac:dyDescent="0.2">
      <c r="A62" s="119" t="s">
        <v>299</v>
      </c>
      <c r="B62" s="120"/>
      <c r="C62" s="121" t="s">
        <v>544</v>
      </c>
      <c r="D62" s="121"/>
      <c r="E62" s="114" t="s">
        <v>572</v>
      </c>
      <c r="F62" s="115"/>
    </row>
    <row r="63" spans="1:6" x14ac:dyDescent="0.2">
      <c r="A63" s="119" t="s">
        <v>300</v>
      </c>
      <c r="B63" s="120"/>
      <c r="C63" s="141" t="s">
        <v>307</v>
      </c>
      <c r="D63" s="143"/>
      <c r="E63" s="114" t="s">
        <v>573</v>
      </c>
      <c r="F63" s="115"/>
    </row>
    <row r="64" spans="1:6" ht="18.95" customHeight="1" x14ac:dyDescent="0.2">
      <c r="A64" s="119" t="s">
        <v>301</v>
      </c>
      <c r="B64" s="120"/>
      <c r="C64" s="121" t="s">
        <v>551</v>
      </c>
      <c r="D64" s="121"/>
      <c r="E64" s="114" t="s">
        <v>574</v>
      </c>
      <c r="F64" s="115"/>
    </row>
    <row r="65" spans="1:6" x14ac:dyDescent="0.2">
      <c r="A65" s="119" t="s">
        <v>302</v>
      </c>
      <c r="B65" s="120"/>
      <c r="C65" s="109" t="s">
        <v>308</v>
      </c>
      <c r="D65" s="110" t="s">
        <v>309</v>
      </c>
      <c r="E65" s="108" t="s">
        <v>310</v>
      </c>
      <c r="F65" s="110" t="s">
        <v>311</v>
      </c>
    </row>
    <row r="66" spans="1:6" ht="21" customHeight="1" x14ac:dyDescent="0.2">
      <c r="A66" s="119" t="s">
        <v>303</v>
      </c>
      <c r="B66" s="120"/>
      <c r="C66" s="166" t="s">
        <v>505</v>
      </c>
      <c r="D66" s="166"/>
      <c r="E66" s="166"/>
      <c r="F66" s="167"/>
    </row>
    <row r="67" spans="1:6" x14ac:dyDescent="0.2">
      <c r="A67" s="119" t="s">
        <v>304</v>
      </c>
      <c r="B67" s="120"/>
      <c r="C67" s="122" t="s">
        <v>501</v>
      </c>
      <c r="D67" s="123"/>
      <c r="E67" s="108" t="s">
        <v>312</v>
      </c>
      <c r="F67" s="111" t="s">
        <v>491</v>
      </c>
    </row>
    <row r="68" spans="1:6" ht="15" customHeight="1" x14ac:dyDescent="0.2">
      <c r="A68" s="119" t="s">
        <v>305</v>
      </c>
      <c r="B68" s="120"/>
      <c r="C68" s="151" t="s">
        <v>313</v>
      </c>
      <c r="D68" s="151"/>
      <c r="E68" s="151"/>
      <c r="F68" s="151"/>
    </row>
    <row r="69" spans="1:6" ht="18.95" customHeight="1" x14ac:dyDescent="0.2">
      <c r="A69" s="168" t="s">
        <v>306</v>
      </c>
      <c r="B69" s="120"/>
      <c r="C69" s="151" t="s">
        <v>314</v>
      </c>
      <c r="D69" s="151"/>
      <c r="E69" s="151"/>
      <c r="F69" s="151"/>
    </row>
    <row r="70" spans="1:6" x14ac:dyDescent="0.2">
      <c r="A70" s="163" t="s">
        <v>315</v>
      </c>
      <c r="B70" s="164"/>
      <c r="C70" s="164"/>
      <c r="D70" s="164"/>
      <c r="E70" s="164"/>
      <c r="F70" s="165"/>
    </row>
    <row r="71" spans="1:6" ht="21.95" customHeight="1" x14ac:dyDescent="0.2">
      <c r="A71" s="159" t="s">
        <v>318</v>
      </c>
      <c r="B71" s="160"/>
      <c r="C71" s="143" t="s">
        <v>322</v>
      </c>
      <c r="D71" s="151"/>
      <c r="E71" s="151"/>
      <c r="F71" s="151"/>
    </row>
    <row r="72" spans="1:6" ht="21" customHeight="1" x14ac:dyDescent="0.2">
      <c r="A72" s="161" t="s">
        <v>319</v>
      </c>
      <c r="B72" s="162"/>
      <c r="C72" s="143" t="s">
        <v>323</v>
      </c>
      <c r="D72" s="151"/>
      <c r="E72" s="151"/>
      <c r="F72" s="151"/>
    </row>
    <row r="73" spans="1:6" ht="18" customHeight="1" x14ac:dyDescent="0.2">
      <c r="A73" s="161" t="s">
        <v>320</v>
      </c>
      <c r="B73" s="162"/>
      <c r="C73" s="143" t="s">
        <v>324</v>
      </c>
      <c r="D73" s="151"/>
      <c r="E73" s="151"/>
      <c r="F73" s="151"/>
    </row>
    <row r="74" spans="1:6" ht="18" customHeight="1" x14ac:dyDescent="0.2">
      <c r="A74" s="161" t="s">
        <v>321</v>
      </c>
      <c r="B74" s="162"/>
      <c r="C74" s="123" t="s">
        <v>485</v>
      </c>
      <c r="D74" s="121"/>
      <c r="E74" s="121"/>
      <c r="F74" s="121"/>
    </row>
    <row r="75" spans="1:6" ht="18.95" customHeight="1" x14ac:dyDescent="0.2">
      <c r="A75" s="155" t="s">
        <v>575</v>
      </c>
      <c r="B75" s="156"/>
      <c r="C75" s="157" t="s">
        <v>325</v>
      </c>
      <c r="D75" s="157"/>
      <c r="E75" s="157"/>
      <c r="F75" s="158"/>
    </row>
    <row r="76" spans="1:6" ht="21.95" customHeight="1" x14ac:dyDescent="0.2">
      <c r="A76" s="159" t="s">
        <v>329</v>
      </c>
      <c r="B76" s="160"/>
      <c r="C76" s="157" t="s">
        <v>326</v>
      </c>
      <c r="D76" s="157"/>
      <c r="E76" s="157"/>
      <c r="F76" s="158"/>
    </row>
    <row r="77" spans="1:6" ht="20.100000000000001" customHeight="1" x14ac:dyDescent="0.2">
      <c r="A77" s="161" t="s">
        <v>330</v>
      </c>
      <c r="B77" s="162"/>
      <c r="C77" s="157" t="s">
        <v>327</v>
      </c>
      <c r="D77" s="157"/>
      <c r="E77" s="157"/>
      <c r="F77" s="158"/>
    </row>
    <row r="78" spans="1:6" x14ac:dyDescent="0.2">
      <c r="A78" s="161" t="s">
        <v>331</v>
      </c>
      <c r="B78" s="162"/>
      <c r="C78" s="157" t="s">
        <v>328</v>
      </c>
      <c r="D78" s="157"/>
      <c r="E78" s="157"/>
      <c r="F78" s="158"/>
    </row>
    <row r="79" spans="1:6" x14ac:dyDescent="0.2">
      <c r="A79" s="161" t="s">
        <v>332</v>
      </c>
      <c r="B79" s="162"/>
      <c r="C79" s="121" t="s">
        <v>487</v>
      </c>
      <c r="D79" s="121"/>
      <c r="E79" s="121"/>
      <c r="F79" s="121"/>
    </row>
    <row r="80" spans="1:6" x14ac:dyDescent="0.2">
      <c r="A80" s="153" t="s">
        <v>576</v>
      </c>
      <c r="B80" s="154"/>
      <c r="C80" s="151" t="s">
        <v>375</v>
      </c>
      <c r="D80" s="151"/>
      <c r="E80" s="151"/>
      <c r="F80" s="151"/>
    </row>
    <row r="81" spans="1:6" x14ac:dyDescent="0.2">
      <c r="A81" s="159" t="s">
        <v>333</v>
      </c>
      <c r="B81" s="160"/>
      <c r="C81" s="151" t="s">
        <v>376</v>
      </c>
      <c r="D81" s="151"/>
      <c r="E81" s="151"/>
      <c r="F81" s="151"/>
    </row>
    <row r="82" spans="1:6" x14ac:dyDescent="0.2">
      <c r="A82" s="161" t="s">
        <v>334</v>
      </c>
      <c r="B82" s="162"/>
      <c r="C82" s="151" t="s">
        <v>377</v>
      </c>
      <c r="D82" s="151"/>
      <c r="E82" s="151"/>
      <c r="F82" s="151"/>
    </row>
    <row r="83" spans="1:6" x14ac:dyDescent="0.2">
      <c r="A83" s="161" t="s">
        <v>335</v>
      </c>
      <c r="B83" s="162"/>
      <c r="C83" s="151" t="s">
        <v>378</v>
      </c>
      <c r="D83" s="151"/>
      <c r="E83" s="151"/>
      <c r="F83" s="151"/>
    </row>
    <row r="84" spans="1:6" x14ac:dyDescent="0.2">
      <c r="A84" s="161" t="s">
        <v>336</v>
      </c>
      <c r="B84" s="162"/>
      <c r="C84" s="121" t="s">
        <v>489</v>
      </c>
      <c r="D84" s="121"/>
      <c r="E84" s="121"/>
      <c r="F84" s="121"/>
    </row>
    <row r="85" spans="1:6" x14ac:dyDescent="0.2">
      <c r="A85" s="125" t="s">
        <v>577</v>
      </c>
      <c r="B85" s="126"/>
      <c r="C85" s="127" t="s">
        <v>379</v>
      </c>
      <c r="D85" s="128"/>
      <c r="E85" s="128"/>
      <c r="F85" s="129"/>
    </row>
    <row r="86" spans="1:6" x14ac:dyDescent="0.2">
      <c r="A86" s="130" t="s">
        <v>337</v>
      </c>
      <c r="B86" s="131"/>
      <c r="C86" s="131"/>
      <c r="D86" s="131"/>
      <c r="E86" s="131"/>
      <c r="F86" s="132"/>
    </row>
    <row r="87" spans="1:6" x14ac:dyDescent="0.2">
      <c r="A87" s="114" t="s">
        <v>338</v>
      </c>
      <c r="B87" s="115"/>
      <c r="C87" s="133" t="s">
        <v>405</v>
      </c>
      <c r="D87" s="133"/>
      <c r="E87" s="133"/>
      <c r="F87" s="133"/>
    </row>
    <row r="88" spans="1:6" ht="18" customHeight="1" x14ac:dyDescent="0.2">
      <c r="A88" s="134" t="s">
        <v>578</v>
      </c>
      <c r="B88" s="135"/>
      <c r="C88" s="136" t="s">
        <v>383</v>
      </c>
      <c r="D88" s="137"/>
      <c r="E88" s="137"/>
      <c r="F88" s="138"/>
    </row>
    <row r="89" spans="1:6" x14ac:dyDescent="0.2">
      <c r="A89" s="119" t="s">
        <v>339</v>
      </c>
      <c r="B89" s="120"/>
      <c r="C89" s="121" t="s">
        <v>401</v>
      </c>
      <c r="D89" s="121"/>
      <c r="E89" s="121"/>
      <c r="F89" s="121"/>
    </row>
    <row r="90" spans="1:6" x14ac:dyDescent="0.2">
      <c r="A90" s="119" t="s">
        <v>340</v>
      </c>
      <c r="B90" s="120"/>
      <c r="C90" s="122" t="s">
        <v>399</v>
      </c>
      <c r="D90" s="123"/>
      <c r="E90" s="122" t="s">
        <v>397</v>
      </c>
      <c r="F90" s="123"/>
    </row>
    <row r="91" spans="1:6" x14ac:dyDescent="0.2">
      <c r="A91" s="119" t="s">
        <v>341</v>
      </c>
      <c r="B91" s="144"/>
      <c r="C91" s="121" t="s">
        <v>395</v>
      </c>
      <c r="D91" s="121"/>
      <c r="E91" s="121" t="s">
        <v>393</v>
      </c>
      <c r="F91" s="121"/>
    </row>
    <row r="92" spans="1:6" x14ac:dyDescent="0.2">
      <c r="A92" s="119"/>
      <c r="B92" s="144"/>
      <c r="C92" s="122" t="s">
        <v>384</v>
      </c>
      <c r="D92" s="124"/>
      <c r="E92" s="124"/>
      <c r="F92" s="123"/>
    </row>
    <row r="93" spans="1:6" x14ac:dyDescent="0.2">
      <c r="A93" s="119" t="s">
        <v>342</v>
      </c>
      <c r="B93" s="120"/>
      <c r="C93" s="151" t="s">
        <v>380</v>
      </c>
      <c r="D93" s="151"/>
      <c r="E93" s="151"/>
      <c r="F93" s="151"/>
    </row>
    <row r="94" spans="1:6" x14ac:dyDescent="0.2">
      <c r="A94" s="119" t="s">
        <v>343</v>
      </c>
      <c r="B94" s="120"/>
      <c r="C94" s="151" t="s">
        <v>381</v>
      </c>
      <c r="D94" s="151"/>
      <c r="E94" s="151"/>
      <c r="F94" s="151"/>
    </row>
    <row r="95" spans="1:6" x14ac:dyDescent="0.2">
      <c r="A95" s="116" t="s">
        <v>344</v>
      </c>
      <c r="B95" s="118"/>
      <c r="C95" s="151" t="s">
        <v>382</v>
      </c>
      <c r="D95" s="151"/>
      <c r="E95" s="151"/>
      <c r="F95" s="151"/>
    </row>
    <row r="96" spans="1:6" x14ac:dyDescent="0.2">
      <c r="A96" s="139" t="s">
        <v>345</v>
      </c>
      <c r="B96" s="152"/>
      <c r="C96" s="152"/>
      <c r="D96" s="152"/>
      <c r="E96" s="152"/>
      <c r="F96" s="140"/>
    </row>
    <row r="97" spans="1:6" x14ac:dyDescent="0.2">
      <c r="A97" s="145" t="s">
        <v>346</v>
      </c>
      <c r="B97" s="146"/>
      <c r="C97" s="146"/>
      <c r="D97" s="146"/>
      <c r="E97" s="146"/>
      <c r="F97" s="147"/>
    </row>
    <row r="98" spans="1:6" x14ac:dyDescent="0.2">
      <c r="A98" s="148"/>
      <c r="B98" s="149"/>
      <c r="C98" s="149"/>
      <c r="D98" s="149"/>
      <c r="E98" s="149"/>
      <c r="F98" s="150"/>
    </row>
    <row r="99" spans="1:6" x14ac:dyDescent="0.2">
      <c r="A99" s="148"/>
      <c r="B99" s="149"/>
      <c r="C99" s="149"/>
      <c r="D99" s="149"/>
      <c r="E99" s="149"/>
      <c r="F99" s="150"/>
    </row>
    <row r="100" spans="1:6" x14ac:dyDescent="0.2">
      <c r="A100" s="148"/>
      <c r="B100" s="149"/>
      <c r="C100" s="149"/>
      <c r="D100" s="149"/>
      <c r="E100" s="149"/>
      <c r="F100" s="150"/>
    </row>
    <row r="101" spans="1:6" x14ac:dyDescent="0.2">
      <c r="A101" s="148"/>
      <c r="B101" s="149"/>
      <c r="C101" s="149"/>
      <c r="D101" s="149"/>
      <c r="E101" s="149"/>
      <c r="F101" s="150"/>
    </row>
    <row r="102" spans="1:6" x14ac:dyDescent="0.2">
      <c r="A102" s="148"/>
      <c r="B102" s="149"/>
      <c r="C102" s="149"/>
      <c r="D102" s="149"/>
      <c r="E102" s="149"/>
      <c r="F102" s="150"/>
    </row>
    <row r="103" spans="1:6" x14ac:dyDescent="0.2">
      <c r="A103" s="148"/>
      <c r="B103" s="149"/>
      <c r="C103" s="149"/>
      <c r="D103" s="149"/>
      <c r="E103" s="149"/>
      <c r="F103" s="150"/>
    </row>
    <row r="104" spans="1:6" ht="107.25" customHeight="1" x14ac:dyDescent="0.2">
      <c r="A104" s="148"/>
      <c r="B104" s="149"/>
      <c r="C104" s="149"/>
      <c r="D104" s="149"/>
      <c r="E104" s="149"/>
      <c r="F104" s="150"/>
    </row>
    <row r="105" spans="1:6" ht="12.75" hidden="1" customHeight="1" x14ac:dyDescent="0.2">
      <c r="A105" s="148"/>
      <c r="B105" s="149"/>
      <c r="C105" s="149"/>
      <c r="D105" s="149"/>
      <c r="E105" s="149"/>
      <c r="F105" s="150"/>
    </row>
    <row r="106" spans="1:6" ht="9" hidden="1" customHeight="1" x14ac:dyDescent="0.2">
      <c r="A106" s="148"/>
      <c r="B106" s="149"/>
      <c r="C106" s="149"/>
      <c r="D106" s="149"/>
      <c r="E106" s="149"/>
      <c r="F106" s="150"/>
    </row>
    <row r="107" spans="1:6" ht="12.75" hidden="1" customHeight="1" x14ac:dyDescent="0.2">
      <c r="A107" s="148"/>
      <c r="B107" s="149"/>
      <c r="C107" s="149"/>
      <c r="D107" s="149"/>
      <c r="E107" s="149"/>
      <c r="F107" s="150"/>
    </row>
    <row r="108" spans="1:6" ht="12.75" hidden="1" customHeight="1" x14ac:dyDescent="0.2">
      <c r="A108" s="136"/>
      <c r="B108" s="137"/>
      <c r="C108" s="137"/>
      <c r="D108" s="137"/>
      <c r="E108" s="137"/>
      <c r="F108" s="138"/>
    </row>
    <row r="109" spans="1:6" x14ac:dyDescent="0.2">
      <c r="A109" s="139" t="s">
        <v>347</v>
      </c>
      <c r="B109" s="152"/>
      <c r="C109" s="152"/>
      <c r="D109" s="152"/>
      <c r="E109" s="152"/>
      <c r="F109" s="140"/>
    </row>
    <row r="110" spans="1:6" ht="18" customHeight="1" x14ac:dyDescent="0.2">
      <c r="A110" s="114" t="s">
        <v>579</v>
      </c>
      <c r="B110" s="115"/>
      <c r="C110" s="141" t="s">
        <v>359</v>
      </c>
      <c r="D110" s="142"/>
      <c r="E110" s="142"/>
      <c r="F110" s="143"/>
    </row>
    <row r="111" spans="1:6" ht="21" customHeight="1" x14ac:dyDescent="0.2">
      <c r="A111" s="119" t="s">
        <v>348</v>
      </c>
      <c r="B111" s="120"/>
      <c r="C111" s="141" t="s">
        <v>360</v>
      </c>
      <c r="D111" s="142"/>
      <c r="E111" s="142"/>
      <c r="F111" s="143"/>
    </row>
    <row r="112" spans="1:6" ht="18.95" customHeight="1" x14ac:dyDescent="0.2">
      <c r="A112" s="116" t="s">
        <v>349</v>
      </c>
      <c r="B112" s="118"/>
      <c r="C112" s="141" t="s">
        <v>361</v>
      </c>
      <c r="D112" s="142"/>
      <c r="E112" s="142"/>
      <c r="F112" s="143"/>
    </row>
    <row r="113" spans="1:6" ht="18.95" customHeight="1" x14ac:dyDescent="0.2">
      <c r="A113" s="114" t="s">
        <v>580</v>
      </c>
      <c r="B113" s="115"/>
      <c r="C113" s="141" t="s">
        <v>362</v>
      </c>
      <c r="D113" s="142"/>
      <c r="E113" s="142"/>
      <c r="F113" s="143"/>
    </row>
    <row r="114" spans="1:6" ht="18" customHeight="1" x14ac:dyDescent="0.2">
      <c r="A114" s="119" t="s">
        <v>350</v>
      </c>
      <c r="B114" s="120"/>
      <c r="C114" s="141" t="s">
        <v>363</v>
      </c>
      <c r="D114" s="142"/>
      <c r="E114" s="142"/>
      <c r="F114" s="143"/>
    </row>
    <row r="115" spans="1:6" ht="18" customHeight="1" x14ac:dyDescent="0.2">
      <c r="A115" s="116" t="s">
        <v>351</v>
      </c>
      <c r="B115" s="118"/>
      <c r="C115" s="141" t="s">
        <v>364</v>
      </c>
      <c r="D115" s="142"/>
      <c r="E115" s="142"/>
      <c r="F115" s="143"/>
    </row>
    <row r="116" spans="1:6" ht="20.100000000000001" customHeight="1" x14ac:dyDescent="0.2">
      <c r="A116" s="114" t="s">
        <v>581</v>
      </c>
      <c r="B116" s="115"/>
      <c r="C116" s="141" t="s">
        <v>365</v>
      </c>
      <c r="D116" s="142"/>
      <c r="E116" s="142"/>
      <c r="F116" s="143"/>
    </row>
    <row r="117" spans="1:6" ht="21.95" customHeight="1" x14ac:dyDescent="0.2">
      <c r="A117" s="119" t="s">
        <v>352</v>
      </c>
      <c r="B117" s="120"/>
      <c r="C117" s="141" t="s">
        <v>366</v>
      </c>
      <c r="D117" s="142"/>
      <c r="E117" s="142"/>
      <c r="F117" s="143"/>
    </row>
    <row r="118" spans="1:6" ht="21" customHeight="1" x14ac:dyDescent="0.2">
      <c r="A118" s="116" t="s">
        <v>353</v>
      </c>
      <c r="B118" s="118"/>
      <c r="C118" s="141" t="s">
        <v>367</v>
      </c>
      <c r="D118" s="142"/>
      <c r="E118" s="142"/>
      <c r="F118" s="143"/>
    </row>
    <row r="119" spans="1:6" ht="21" customHeight="1" x14ac:dyDescent="0.2">
      <c r="A119" s="114" t="s">
        <v>582</v>
      </c>
      <c r="B119" s="115"/>
      <c r="C119" s="141" t="s">
        <v>368</v>
      </c>
      <c r="D119" s="142"/>
      <c r="E119" s="142"/>
      <c r="F119" s="143"/>
    </row>
    <row r="120" spans="1:6" ht="18" customHeight="1" x14ac:dyDescent="0.2">
      <c r="A120" s="119" t="s">
        <v>354</v>
      </c>
      <c r="B120" s="120"/>
      <c r="C120" s="141" t="s">
        <v>369</v>
      </c>
      <c r="D120" s="142"/>
      <c r="E120" s="142"/>
      <c r="F120" s="143"/>
    </row>
    <row r="121" spans="1:6" x14ac:dyDescent="0.2">
      <c r="A121" s="116" t="s">
        <v>355</v>
      </c>
      <c r="B121" s="118"/>
      <c r="C121" s="141" t="s">
        <v>370</v>
      </c>
      <c r="D121" s="142"/>
      <c r="E121" s="142"/>
      <c r="F121" s="143"/>
    </row>
    <row r="122" spans="1:6" x14ac:dyDescent="0.2">
      <c r="A122" s="114" t="s">
        <v>583</v>
      </c>
      <c r="B122" s="115"/>
      <c r="C122" s="141" t="s">
        <v>371</v>
      </c>
      <c r="D122" s="142"/>
      <c r="E122" s="142"/>
      <c r="F122" s="143"/>
    </row>
    <row r="123" spans="1:6" x14ac:dyDescent="0.2">
      <c r="A123" s="119" t="s">
        <v>356</v>
      </c>
      <c r="B123" s="120"/>
      <c r="C123" s="141" t="s">
        <v>372</v>
      </c>
      <c r="D123" s="142"/>
      <c r="E123" s="142"/>
      <c r="F123" s="143"/>
    </row>
    <row r="124" spans="1:6" x14ac:dyDescent="0.2">
      <c r="A124" s="116" t="s">
        <v>357</v>
      </c>
      <c r="B124" s="118"/>
      <c r="C124" s="141" t="s">
        <v>373</v>
      </c>
      <c r="D124" s="142"/>
      <c r="E124" s="142"/>
      <c r="F124" s="143"/>
    </row>
    <row r="125" spans="1:6" x14ac:dyDescent="0.2">
      <c r="A125" s="139" t="s">
        <v>358</v>
      </c>
      <c r="B125" s="140"/>
      <c r="C125" s="141" t="s">
        <v>374</v>
      </c>
      <c r="D125" s="142"/>
      <c r="E125" s="142"/>
      <c r="F125" s="143"/>
    </row>
    <row r="126" spans="1:6" x14ac:dyDescent="0.2">
      <c r="A126" s="112"/>
      <c r="B126" s="112"/>
    </row>
    <row r="127" spans="1:6" x14ac:dyDescent="0.2">
      <c r="A127" s="112"/>
      <c r="B127" s="112"/>
    </row>
  </sheetData>
  <mergeCells count="224">
    <mergeCell ref="A1:F1"/>
    <mergeCell ref="A2:F2"/>
    <mergeCell ref="A3:B3"/>
    <mergeCell ref="C4:E4"/>
    <mergeCell ref="A5:C5"/>
    <mergeCell ref="D5:E5"/>
    <mergeCell ref="C12:F12"/>
    <mergeCell ref="A13:B13"/>
    <mergeCell ref="C13:F13"/>
    <mergeCell ref="A4:B4"/>
    <mergeCell ref="C14:F14"/>
    <mergeCell ref="E15:F15"/>
    <mergeCell ref="C16:D16"/>
    <mergeCell ref="E16:F16"/>
    <mergeCell ref="A6:F6"/>
    <mergeCell ref="C7:F7"/>
    <mergeCell ref="C8:F8"/>
    <mergeCell ref="C9:F9"/>
    <mergeCell ref="C10:F10"/>
    <mergeCell ref="C11:F11"/>
    <mergeCell ref="A7:B7"/>
    <mergeCell ref="A8:B8"/>
    <mergeCell ref="A9:B9"/>
    <mergeCell ref="A10:B10"/>
    <mergeCell ref="A11:B11"/>
    <mergeCell ref="A12:B12"/>
    <mergeCell ref="A14:B14"/>
    <mergeCell ref="A15:B15"/>
    <mergeCell ref="A16:B16"/>
    <mergeCell ref="C21:F21"/>
    <mergeCell ref="C22:F22"/>
    <mergeCell ref="C23:F23"/>
    <mergeCell ref="C24:F24"/>
    <mergeCell ref="C25:F25"/>
    <mergeCell ref="C26:F26"/>
    <mergeCell ref="A17:B17"/>
    <mergeCell ref="C17:F17"/>
    <mergeCell ref="A18:B18"/>
    <mergeCell ref="C18:F18"/>
    <mergeCell ref="A19:F19"/>
    <mergeCell ref="C20:F20"/>
    <mergeCell ref="A20:B20"/>
    <mergeCell ref="A21:B21"/>
    <mergeCell ref="A22:B22"/>
    <mergeCell ref="A23:B23"/>
    <mergeCell ref="A24:B24"/>
    <mergeCell ref="A25:B25"/>
    <mergeCell ref="A26:B26"/>
    <mergeCell ref="A30:F30"/>
    <mergeCell ref="A31:C31"/>
    <mergeCell ref="D31:F31"/>
    <mergeCell ref="A32:C32"/>
    <mergeCell ref="D32:F32"/>
    <mergeCell ref="D33:F33"/>
    <mergeCell ref="C27:D27"/>
    <mergeCell ref="E27:F27"/>
    <mergeCell ref="A28:B28"/>
    <mergeCell ref="C28:F28"/>
    <mergeCell ref="A29:B29"/>
    <mergeCell ref="C29:F29"/>
    <mergeCell ref="A27:B27"/>
    <mergeCell ref="A38:C38"/>
    <mergeCell ref="D38:F38"/>
    <mergeCell ref="D39:F39"/>
    <mergeCell ref="A40:C40"/>
    <mergeCell ref="D40:F40"/>
    <mergeCell ref="A41:C41"/>
    <mergeCell ref="D41:F41"/>
    <mergeCell ref="A34:C34"/>
    <mergeCell ref="D34:F34"/>
    <mergeCell ref="A35:C35"/>
    <mergeCell ref="D35:F35"/>
    <mergeCell ref="D36:F36"/>
    <mergeCell ref="A37:C37"/>
    <mergeCell ref="D37:F37"/>
    <mergeCell ref="A36:C36"/>
    <mergeCell ref="A39:C39"/>
    <mergeCell ref="D47:F47"/>
    <mergeCell ref="C48:F48"/>
    <mergeCell ref="D49:F49"/>
    <mergeCell ref="D50:F50"/>
    <mergeCell ref="C51:F51"/>
    <mergeCell ref="D52:F52"/>
    <mergeCell ref="D42:F42"/>
    <mergeCell ref="A43:C43"/>
    <mergeCell ref="D43:F43"/>
    <mergeCell ref="A44:F44"/>
    <mergeCell ref="C45:F45"/>
    <mergeCell ref="D46:F46"/>
    <mergeCell ref="A42:C42"/>
    <mergeCell ref="A45:B45"/>
    <mergeCell ref="A46:C46"/>
    <mergeCell ref="A47:C47"/>
    <mergeCell ref="A48:B48"/>
    <mergeCell ref="A49:C49"/>
    <mergeCell ref="A50:C50"/>
    <mergeCell ref="A51:B51"/>
    <mergeCell ref="A52:C52"/>
    <mergeCell ref="C58:D58"/>
    <mergeCell ref="E58:F58"/>
    <mergeCell ref="C59:D59"/>
    <mergeCell ref="E59:F59"/>
    <mergeCell ref="C60:D60"/>
    <mergeCell ref="C61:D61"/>
    <mergeCell ref="A53:F53"/>
    <mergeCell ref="D54:F54"/>
    <mergeCell ref="D55:F55"/>
    <mergeCell ref="A56:C56"/>
    <mergeCell ref="D56:F56"/>
    <mergeCell ref="A57:C57"/>
    <mergeCell ref="D57:F57"/>
    <mergeCell ref="A54:C54"/>
    <mergeCell ref="A55:C55"/>
    <mergeCell ref="A58:B58"/>
    <mergeCell ref="A59:B59"/>
    <mergeCell ref="A60:B60"/>
    <mergeCell ref="A61:B61"/>
    <mergeCell ref="C69:F69"/>
    <mergeCell ref="A70:F70"/>
    <mergeCell ref="C71:F71"/>
    <mergeCell ref="C72:F72"/>
    <mergeCell ref="C73:F73"/>
    <mergeCell ref="C74:F74"/>
    <mergeCell ref="C62:D62"/>
    <mergeCell ref="C63:D63"/>
    <mergeCell ref="C64:D64"/>
    <mergeCell ref="C66:F66"/>
    <mergeCell ref="C67:D67"/>
    <mergeCell ref="C68:F68"/>
    <mergeCell ref="A62:B62"/>
    <mergeCell ref="A63:B63"/>
    <mergeCell ref="A64:B64"/>
    <mergeCell ref="A65:B65"/>
    <mergeCell ref="A66:B66"/>
    <mergeCell ref="A67:B67"/>
    <mergeCell ref="A68:B68"/>
    <mergeCell ref="A69:B69"/>
    <mergeCell ref="A71:B71"/>
    <mergeCell ref="A72:B72"/>
    <mergeCell ref="A73:B73"/>
    <mergeCell ref="A74:B74"/>
    <mergeCell ref="A80:B80"/>
    <mergeCell ref="C80:F80"/>
    <mergeCell ref="C81:F81"/>
    <mergeCell ref="C82:F82"/>
    <mergeCell ref="C83:F83"/>
    <mergeCell ref="C84:F84"/>
    <mergeCell ref="A75:B75"/>
    <mergeCell ref="C75:F75"/>
    <mergeCell ref="C76:F76"/>
    <mergeCell ref="C77:F77"/>
    <mergeCell ref="C78:F78"/>
    <mergeCell ref="C79:F79"/>
    <mergeCell ref="A76:B76"/>
    <mergeCell ref="A77:B77"/>
    <mergeCell ref="A78:B78"/>
    <mergeCell ref="A79:B79"/>
    <mergeCell ref="A81:B81"/>
    <mergeCell ref="A82:B82"/>
    <mergeCell ref="A83:B83"/>
    <mergeCell ref="A84:B84"/>
    <mergeCell ref="C123:F123"/>
    <mergeCell ref="C124:F124"/>
    <mergeCell ref="C125:F125"/>
    <mergeCell ref="A91:B92"/>
    <mergeCell ref="A97:F108"/>
    <mergeCell ref="C117:F117"/>
    <mergeCell ref="C118:F118"/>
    <mergeCell ref="C119:F119"/>
    <mergeCell ref="C120:F120"/>
    <mergeCell ref="C121:F121"/>
    <mergeCell ref="C122:F122"/>
    <mergeCell ref="C111:F111"/>
    <mergeCell ref="C112:F112"/>
    <mergeCell ref="C113:F113"/>
    <mergeCell ref="C114:F114"/>
    <mergeCell ref="C115:F115"/>
    <mergeCell ref="C116:F116"/>
    <mergeCell ref="C93:F93"/>
    <mergeCell ref="C94:F94"/>
    <mergeCell ref="C95:F95"/>
    <mergeCell ref="A96:F96"/>
    <mergeCell ref="A109:F109"/>
    <mergeCell ref="C110:F110"/>
    <mergeCell ref="A93:B93"/>
    <mergeCell ref="A111:B111"/>
    <mergeCell ref="A112:B112"/>
    <mergeCell ref="A113:B113"/>
    <mergeCell ref="A114:B114"/>
    <mergeCell ref="A115:B115"/>
    <mergeCell ref="A125:B12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E64:F64"/>
    <mergeCell ref="E63:F63"/>
    <mergeCell ref="E62:F62"/>
    <mergeCell ref="E61:F61"/>
    <mergeCell ref="E60:F60"/>
    <mergeCell ref="A33:C33"/>
    <mergeCell ref="A94:B94"/>
    <mergeCell ref="A95:B95"/>
    <mergeCell ref="A110:B110"/>
    <mergeCell ref="C89:F89"/>
    <mergeCell ref="C90:D90"/>
    <mergeCell ref="E90:F90"/>
    <mergeCell ref="C91:D91"/>
    <mergeCell ref="E91:F91"/>
    <mergeCell ref="C92:F92"/>
    <mergeCell ref="A85:B85"/>
    <mergeCell ref="C85:F85"/>
    <mergeCell ref="A86:F86"/>
    <mergeCell ref="C87:F87"/>
    <mergeCell ref="A88:B88"/>
    <mergeCell ref="C88:F88"/>
    <mergeCell ref="A87:B87"/>
    <mergeCell ref="A89:B89"/>
    <mergeCell ref="A90:B90"/>
  </mergeCells>
  <conditionalFormatting sqref="D3">
    <cfRule type="expression" dxfId="10" priority="10">
      <formula>ISBLANK($D$3)</formula>
    </cfRule>
  </conditionalFormatting>
  <conditionalFormatting sqref="E3">
    <cfRule type="expression" dxfId="9" priority="9">
      <formula>ISBLANK($E$3)</formula>
    </cfRule>
  </conditionalFormatting>
  <conditionalFormatting sqref="D5:E5">
    <cfRule type="expression" dxfId="8" priority="11">
      <formula>ISBLANK($D$5)</formula>
    </cfRule>
  </conditionalFormatting>
  <conditionalFormatting sqref="C45:F45">
    <cfRule type="containsBlanks" dxfId="7" priority="4">
      <formula>LEN(TRIM(C45))=0</formula>
    </cfRule>
  </conditionalFormatting>
  <conditionalFormatting sqref="C59:F59">
    <cfRule type="containsBlanks" dxfId="6" priority="5">
      <formula>LEN(TRIM(C59))=0</formula>
    </cfRule>
  </conditionalFormatting>
  <conditionalFormatting sqref="C3:C4">
    <cfRule type="expression" dxfId="5" priority="12">
      <formula>ISBLANK($C$3)</formula>
    </cfRule>
  </conditionalFormatting>
  <conditionalFormatting sqref="C3:E3 C4 D5:E5">
    <cfRule type="containsBlanks" dxfId="4" priority="8">
      <formula>LEN(TRIM(C3))=0</formula>
    </cfRule>
  </conditionalFormatting>
  <conditionalFormatting sqref="C15 C16:D16 C27:D27 D52:F52 D54:F55 C58:F58 C7:F14 C17:F18 C20:F26 C28:F29 D31:F43 D46:F47 D49:F50">
    <cfRule type="containsBlanks" dxfId="3" priority="7">
      <formula>LEN(TRIM(C7))=0</formula>
    </cfRule>
  </conditionalFormatting>
  <conditionalFormatting sqref="C48:F48 C51:F51">
    <cfRule type="containsBlanks" dxfId="2" priority="3">
      <formula>LEN(TRIM(C48))=0</formula>
    </cfRule>
  </conditionalFormatting>
  <conditionalFormatting sqref="C60:D62 D65 F65 C66:F66 C67:D67 F67 C64:D64 C63 C87:F87 C88 C89:F89 C90 E90 C91:F92 C68:F69 C71:F74">
    <cfRule type="containsBlanks" dxfId="1" priority="6">
      <formula>LEN(TRIM(C60))=0</formula>
    </cfRule>
  </conditionalFormatting>
  <conditionalFormatting sqref="C110:F125">
    <cfRule type="containsBlanks" dxfId="0" priority="2">
      <formula>LEN(TRIM(C110))=0</formula>
    </cfRule>
  </conditionalFormatting>
  <pageMargins left="0.75" right="0.75" top="1" bottom="1" header="0.51" footer="0.51"/>
  <pageSetup scale="2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73"/>
  <sheetViews>
    <sheetView tabSelected="1" view="pageBreakPreview" zoomScale="115" zoomScaleNormal="100" workbookViewId="0">
      <selection activeCell="A97" sqref="A97:AC100"/>
    </sheetView>
  </sheetViews>
  <sheetFormatPr defaultColWidth="9.140625" defaultRowHeight="12.75" x14ac:dyDescent="0.2"/>
  <cols>
    <col min="2" max="2" width="4.140625" customWidth="1"/>
    <col min="3" max="3" width="3" customWidth="1"/>
    <col min="4" max="4" width="2.85546875" customWidth="1"/>
    <col min="5" max="5" width="3.28515625" customWidth="1"/>
    <col min="6" max="6" width="3.140625" customWidth="1"/>
    <col min="7" max="7" width="2.42578125" customWidth="1"/>
    <col min="8" max="8" width="0.28515625" customWidth="1"/>
    <col min="9" max="9" width="3" customWidth="1"/>
    <col min="10" max="10" width="8.42578125" customWidth="1"/>
    <col min="11" max="11" width="3.42578125" customWidth="1"/>
    <col min="12" max="12" width="6.28515625" customWidth="1"/>
    <col min="13" max="13" width="3" customWidth="1"/>
    <col min="14" max="14" width="1.7109375" customWidth="1"/>
    <col min="15" max="15" width="3.5703125" customWidth="1"/>
    <col min="16" max="16" width="0.7109375" customWidth="1"/>
    <col min="17" max="17" width="2.140625" customWidth="1"/>
    <col min="18" max="18" width="0.85546875" customWidth="1"/>
    <col min="19" max="19" width="2.42578125" customWidth="1"/>
    <col min="20" max="20" width="9" customWidth="1"/>
    <col min="21" max="21" width="3" customWidth="1"/>
    <col min="22" max="22" width="7.85546875" customWidth="1"/>
    <col min="23" max="23" width="3.28515625" customWidth="1"/>
    <col min="24" max="24" width="1.140625" customWidth="1"/>
    <col min="25" max="25" width="16.140625" customWidth="1"/>
    <col min="26" max="26" width="3.28515625" customWidth="1"/>
    <col min="28" max="28" width="3.140625" customWidth="1"/>
    <col min="29" max="29" width="8" customWidth="1"/>
  </cols>
  <sheetData>
    <row r="1" spans="1:29" ht="16.5" x14ac:dyDescent="0.3">
      <c r="V1" s="65" t="s">
        <v>0</v>
      </c>
      <c r="W1" s="65"/>
      <c r="X1" s="65"/>
      <c r="Y1" s="65"/>
      <c r="Z1" s="65"/>
      <c r="AA1" s="65"/>
      <c r="AB1" s="65"/>
      <c r="AC1" s="65"/>
    </row>
    <row r="2" spans="1:29" ht="16.5" x14ac:dyDescent="0.3">
      <c r="V2" s="65" t="s">
        <v>1</v>
      </c>
      <c r="W2" s="65"/>
      <c r="X2" s="65"/>
      <c r="Y2" s="65"/>
      <c r="Z2" s="65"/>
      <c r="AA2" s="65"/>
      <c r="AB2" s="65"/>
      <c r="AC2" s="65"/>
    </row>
    <row r="3" spans="1:29" x14ac:dyDescent="0.2">
      <c r="N3" s="53"/>
      <c r="O3" s="56" t="str">
        <f>IF(PDRNTEMP!C4="PERSONAL LOANS","X","")</f>
        <v/>
      </c>
      <c r="Q3" s="50" t="s">
        <v>2</v>
      </c>
      <c r="R3" s="50"/>
      <c r="S3" s="50"/>
      <c r="T3" s="66"/>
      <c r="U3" s="56" t="str">
        <f>IF(PDRNTEMP!C4="AUTO LOANS","X","")</f>
        <v/>
      </c>
      <c r="V3" s="50" t="s">
        <v>3</v>
      </c>
      <c r="W3" s="50"/>
      <c r="X3" s="50"/>
      <c r="Y3" s="66"/>
      <c r="Z3" s="56" t="str">
        <f>IF(PDRNTEMP!C4="REAL ESTATE","X","")</f>
        <v/>
      </c>
      <c r="AA3" s="50" t="s">
        <v>4</v>
      </c>
      <c r="AB3" s="50"/>
      <c r="AC3" s="50"/>
    </row>
    <row r="4" spans="1:29" x14ac:dyDescent="0.2">
      <c r="N4" s="53"/>
      <c r="O4" s="56" t="str">
        <f>IF(PDRNTEMP!C4="COMMERCIAL LOANS","X","")</f>
        <v/>
      </c>
      <c r="Q4" s="50" t="s">
        <v>5</v>
      </c>
      <c r="R4" s="50"/>
      <c r="S4" s="50"/>
      <c r="T4" s="50"/>
      <c r="U4" s="31" t="str">
        <f>IF(PDRNTEMP!C4="SALARY LOANS","X","")</f>
        <v/>
      </c>
      <c r="V4" s="50" t="s">
        <v>6</v>
      </c>
      <c r="W4" s="50"/>
      <c r="X4" s="50"/>
      <c r="Y4" s="50"/>
      <c r="Z4" s="31"/>
      <c r="AA4" s="50" t="s">
        <v>7</v>
      </c>
      <c r="AB4" s="50"/>
      <c r="AC4" s="50"/>
    </row>
    <row r="5" spans="1:29" x14ac:dyDescent="0.2"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6" spans="1:29" x14ac:dyDescent="0.2">
      <c r="A6" s="255" t="s">
        <v>8</v>
      </c>
      <c r="B6" s="256"/>
      <c r="C6" s="256"/>
      <c r="D6" s="256"/>
      <c r="E6" s="256"/>
      <c r="F6" s="256"/>
      <c r="G6" s="256"/>
      <c r="H6" s="256"/>
      <c r="I6" s="256"/>
      <c r="J6" s="256"/>
      <c r="K6" s="4"/>
      <c r="L6" s="4"/>
      <c r="M6" s="4"/>
      <c r="N6" s="273" t="s">
        <v>9</v>
      </c>
      <c r="O6" s="273"/>
      <c r="P6" s="273"/>
      <c r="Q6" s="273"/>
      <c r="R6" s="57"/>
      <c r="S6" s="57"/>
      <c r="T6" s="274" t="str">
        <f>CONCATENATE(PDRNTEMP!C3,"-",PDRNTEMP!D3,"-",PDRNTEMP!E3)</f>
        <v>SELECT||pt=C:3||val=Jan-SELECT||pt=D:3||val=1-SELECT||pt=E:3||val=2018</v>
      </c>
      <c r="U6" s="274"/>
      <c r="V6" s="274"/>
      <c r="W6" s="213" t="s">
        <v>10</v>
      </c>
      <c r="X6" s="213"/>
      <c r="Y6" s="275"/>
      <c r="Z6" s="276">
        <f ca="1">TODAY()</f>
        <v>43882</v>
      </c>
      <c r="AA6" s="213"/>
      <c r="AB6" s="213"/>
      <c r="AC6" s="218"/>
    </row>
    <row r="7" spans="1:29" x14ac:dyDescent="0.2">
      <c r="A7" s="5"/>
      <c r="B7" s="6" t="s">
        <v>11</v>
      </c>
      <c r="C7" s="6"/>
      <c r="D7" s="6"/>
      <c r="E7" s="6"/>
      <c r="F7" s="6"/>
      <c r="G7" s="6" t="s">
        <v>12</v>
      </c>
      <c r="H7" s="6"/>
      <c r="I7" s="6"/>
      <c r="J7" s="6" t="s">
        <v>13</v>
      </c>
      <c r="K7" s="6"/>
      <c r="L7" s="6"/>
      <c r="M7" s="6"/>
      <c r="N7" s="6"/>
      <c r="O7" s="222" t="s">
        <v>14</v>
      </c>
      <c r="P7" s="222"/>
      <c r="Q7" s="222"/>
      <c r="R7" s="222"/>
      <c r="S7" s="222"/>
      <c r="T7" s="277" t="s">
        <v>15</v>
      </c>
      <c r="U7" s="278"/>
      <c r="V7" s="279"/>
      <c r="W7" s="278" t="s">
        <v>16</v>
      </c>
      <c r="X7" s="278"/>
      <c r="Y7" s="279"/>
      <c r="Z7" s="277" t="s">
        <v>17</v>
      </c>
      <c r="AA7" s="278"/>
      <c r="AB7" s="278"/>
      <c r="AC7" s="279"/>
    </row>
    <row r="8" spans="1:29" ht="13.5" x14ac:dyDescent="0.25">
      <c r="A8" s="7" t="s">
        <v>18</v>
      </c>
      <c r="B8" s="272" t="str">
        <f>PDRNTEMP!C7</f>
        <v>INPUT||pt=C:7||val=</v>
      </c>
      <c r="C8" s="272"/>
      <c r="D8" s="272"/>
      <c r="E8" s="272"/>
      <c r="F8" s="272"/>
      <c r="G8" s="272"/>
      <c r="H8" s="272"/>
      <c r="I8" s="272"/>
      <c r="J8" s="252" t="str">
        <f>PDRNTEMP!C8</f>
        <v>INPUT||pt=C:8||val=</v>
      </c>
      <c r="K8" s="252"/>
      <c r="L8" s="252"/>
      <c r="M8" s="252"/>
      <c r="N8" s="252"/>
      <c r="O8" s="272" t="str">
        <f>PDRNTEMP!C9</f>
        <v>INPUT||pt=C:9||val=</v>
      </c>
      <c r="P8" s="272"/>
      <c r="Q8" s="272"/>
      <c r="R8" s="272"/>
      <c r="S8" s="272"/>
      <c r="T8" s="224" t="str">
        <f>PDRNTEMP!C10</f>
        <v>INPUT||pt=C:10||val=</v>
      </c>
      <c r="U8" s="225"/>
      <c r="V8" s="226"/>
      <c r="W8" s="249" t="str">
        <f>PDRNTEMP!C11</f>
        <v>INPUT||pt=C:11||val=</v>
      </c>
      <c r="X8" s="249"/>
      <c r="Y8" s="226"/>
      <c r="Z8" s="239" t="str">
        <f>PDRNTEMP!C12</f>
        <v>INPUT||pt=C:12||val=</v>
      </c>
      <c r="AA8" s="240"/>
      <c r="AB8" s="240"/>
      <c r="AC8" s="245"/>
    </row>
    <row r="9" spans="1:29" x14ac:dyDescent="0.2">
      <c r="A9" s="8"/>
      <c r="B9" s="261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27"/>
      <c r="U9" s="228"/>
      <c r="V9" s="229"/>
      <c r="W9" s="228"/>
      <c r="X9" s="228"/>
      <c r="Y9" s="229"/>
      <c r="Z9" s="241"/>
      <c r="AA9" s="242"/>
      <c r="AB9" s="242"/>
      <c r="AC9" s="246"/>
    </row>
    <row r="10" spans="1:29" ht="15" customHeight="1" x14ac:dyDescent="0.25">
      <c r="A10" s="10" t="s">
        <v>19</v>
      </c>
      <c r="B10" s="222" t="str">
        <f>PDRNTEMP!C20</f>
        <v>INPUT||pt=C:20||val=</v>
      </c>
      <c r="C10" s="222"/>
      <c r="D10" s="222"/>
      <c r="E10" s="222"/>
      <c r="F10" s="222"/>
      <c r="G10" s="222"/>
      <c r="H10" s="222"/>
      <c r="I10" s="222"/>
      <c r="J10" s="222" t="str">
        <f>PDRNTEMP!C21</f>
        <v>INPUT||pt=C:21||val=</v>
      </c>
      <c r="K10" s="222"/>
      <c r="L10" s="222"/>
      <c r="M10" s="222"/>
      <c r="N10" s="222"/>
      <c r="O10" s="222" t="str">
        <f>PDRNTEMP!C22</f>
        <v>INPUT||pt=C:22||val=</v>
      </c>
      <c r="P10" s="222"/>
      <c r="Q10" s="222"/>
      <c r="R10" s="222"/>
      <c r="S10" s="222"/>
      <c r="T10" s="221" t="str">
        <f>PDRNTEMP!C23</f>
        <v>INPUT||pt=C:23||val=</v>
      </c>
      <c r="U10" s="222"/>
      <c r="V10" s="223"/>
      <c r="W10" s="222" t="str">
        <f>PDRNTEMP!C24</f>
        <v>INPUT||pt=C:24||val=</v>
      </c>
      <c r="X10" s="222"/>
      <c r="Y10" s="223"/>
      <c r="Z10" s="221" t="str">
        <f>PDRNTEMP!C25</f>
        <v>INPUT||pt=C:25||val=</v>
      </c>
      <c r="AA10" s="222"/>
      <c r="AB10" s="222"/>
      <c r="AC10" s="223"/>
    </row>
    <row r="11" spans="1:29" ht="18" customHeight="1" x14ac:dyDescent="0.25">
      <c r="A11" s="11" t="s">
        <v>20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28"/>
      <c r="Q11" s="228"/>
      <c r="R11" s="228"/>
      <c r="S11" s="228"/>
      <c r="T11" s="227"/>
      <c r="U11" s="228"/>
      <c r="V11" s="229"/>
      <c r="W11" s="228"/>
      <c r="X11" s="228"/>
      <c r="Y11" s="229"/>
      <c r="Z11" s="227"/>
      <c r="AA11" s="228"/>
      <c r="AB11" s="228"/>
      <c r="AC11" s="229"/>
    </row>
    <row r="12" spans="1:29" ht="13.5" x14ac:dyDescent="0.25">
      <c r="A12" s="13" t="s">
        <v>21</v>
      </c>
      <c r="B12" s="14"/>
      <c r="C12" s="14"/>
      <c r="D12" s="14"/>
      <c r="E12" s="14"/>
      <c r="F12" s="14"/>
      <c r="G12" s="222"/>
      <c r="H12" s="222"/>
      <c r="I12" s="222"/>
      <c r="J12" s="222"/>
      <c r="K12" s="222"/>
      <c r="L12" s="222"/>
      <c r="M12" s="222"/>
      <c r="N12" s="222"/>
      <c r="O12" s="225"/>
      <c r="P12" s="225"/>
      <c r="Q12" s="225"/>
      <c r="R12" s="225"/>
      <c r="S12" s="225"/>
      <c r="T12" s="263" t="s">
        <v>22</v>
      </c>
      <c r="U12" s="264"/>
      <c r="V12" s="265"/>
      <c r="W12" s="264" t="s">
        <v>23</v>
      </c>
      <c r="X12" s="264"/>
      <c r="Y12" s="264"/>
      <c r="Z12" s="264"/>
      <c r="AA12" s="264"/>
      <c r="AB12" s="264"/>
      <c r="AC12" s="265"/>
    </row>
    <row r="13" spans="1:29" x14ac:dyDescent="0.2">
      <c r="A13" s="227" t="str">
        <f>PDRNTEMP!C45</f>
        <v>INPUT||pt=C:145||val=</v>
      </c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71" t="str">
        <f>PDRNTEMP!D46</f>
        <v>INPUT||pt=D:45||val=</v>
      </c>
      <c r="U13" s="269"/>
      <c r="V13" s="270"/>
      <c r="W13" s="269" t="str">
        <f>PDRNTEMP!D47</f>
        <v>INPUT||pt=D:46||val=</v>
      </c>
      <c r="X13" s="269"/>
      <c r="Y13" s="269"/>
      <c r="Z13" s="269"/>
      <c r="AA13" s="269"/>
      <c r="AB13" s="269"/>
      <c r="AC13" s="270"/>
    </row>
    <row r="14" spans="1:29" ht="13.5" x14ac:dyDescent="0.25">
      <c r="A14" s="13" t="s">
        <v>24</v>
      </c>
      <c r="B14" s="14"/>
      <c r="C14" s="14"/>
      <c r="D14" s="14"/>
      <c r="E14" s="14"/>
      <c r="F14" s="14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63" t="s">
        <v>22</v>
      </c>
      <c r="U14" s="264"/>
      <c r="V14" s="265"/>
      <c r="W14" s="264" t="s">
        <v>23</v>
      </c>
      <c r="X14" s="264"/>
      <c r="Y14" s="264"/>
      <c r="Z14" s="264"/>
      <c r="AA14" s="264"/>
      <c r="AB14" s="264"/>
      <c r="AC14" s="265"/>
    </row>
    <row r="15" spans="1:29" x14ac:dyDescent="0.2">
      <c r="A15" s="227" t="str">
        <f>PDRNTEMP!C48</f>
        <v>INPUT||pt=C:48||val=</v>
      </c>
      <c r="B15" s="228"/>
      <c r="C15" s="228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8"/>
      <c r="R15" s="228"/>
      <c r="S15" s="228"/>
      <c r="T15" s="266" t="str">
        <f>PDRNTEMP!D49</f>
        <v>INPUT||pt=D:49||val=</v>
      </c>
      <c r="U15" s="267"/>
      <c r="V15" s="268"/>
      <c r="W15" s="269" t="str">
        <f>PDRNTEMP!D50</f>
        <v>INPUT||pt=D:50||val=</v>
      </c>
      <c r="X15" s="269"/>
      <c r="Y15" s="269"/>
      <c r="Z15" s="269"/>
      <c r="AA15" s="269"/>
      <c r="AB15" s="269"/>
      <c r="AC15" s="270"/>
    </row>
    <row r="16" spans="1:29" x14ac:dyDescent="0.2">
      <c r="A16" s="16" t="s">
        <v>25</v>
      </c>
      <c r="B16" s="17"/>
      <c r="C16" s="17"/>
      <c r="D16" s="17"/>
      <c r="E16" s="17"/>
      <c r="F16" s="17"/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5"/>
      <c r="R16" s="225"/>
      <c r="S16" s="225"/>
      <c r="T16" s="222"/>
      <c r="U16" s="222"/>
      <c r="V16" s="223"/>
      <c r="W16" s="18"/>
      <c r="X16" s="18"/>
      <c r="Y16" s="259" t="s">
        <v>23</v>
      </c>
      <c r="Z16" s="259"/>
      <c r="AA16" s="259"/>
      <c r="AB16" s="259"/>
      <c r="AC16" s="251"/>
    </row>
    <row r="17" spans="1:30" x14ac:dyDescent="0.2">
      <c r="A17" s="227" t="str">
        <f>PDRNTEMP!C51</f>
        <v>INPUT||pt=C:51||val=</v>
      </c>
      <c r="B17" s="228"/>
      <c r="C17" s="228"/>
      <c r="D17" s="228"/>
      <c r="E17" s="228"/>
      <c r="F17" s="228"/>
      <c r="G17" s="228"/>
      <c r="H17" s="228"/>
      <c r="I17" s="228"/>
      <c r="J17" s="228"/>
      <c r="K17" s="228"/>
      <c r="L17" s="228"/>
      <c r="M17" s="228"/>
      <c r="N17" s="228"/>
      <c r="O17" s="228"/>
      <c r="P17" s="228"/>
      <c r="Q17" s="228"/>
      <c r="R17" s="228"/>
      <c r="S17" s="228"/>
      <c r="T17" s="228"/>
      <c r="U17" s="228"/>
      <c r="V17" s="229"/>
      <c r="W17" s="12"/>
      <c r="X17" s="12"/>
      <c r="Y17" s="228" t="str">
        <f>PDRNTEMP!D52</f>
        <v>INPUT||pt=D:52||val=</v>
      </c>
      <c r="Z17" s="228"/>
      <c r="AA17" s="228"/>
      <c r="AB17" s="228"/>
      <c r="AC17" s="229"/>
    </row>
    <row r="18" spans="1:30" x14ac:dyDescent="0.2">
      <c r="A18" s="19" t="s">
        <v>26</v>
      </c>
      <c r="B18" s="255" t="s">
        <v>27</v>
      </c>
      <c r="C18" s="256"/>
      <c r="D18" s="256"/>
      <c r="E18" s="256"/>
      <c r="F18" s="256"/>
      <c r="G18" s="256"/>
      <c r="H18" s="256"/>
      <c r="I18" s="256"/>
      <c r="J18" s="256"/>
      <c r="K18" s="213" t="str">
        <f>PDRNTEMP!C13</f>
        <v>INPUT||pt=C:13||val=</v>
      </c>
      <c r="L18" s="213"/>
      <c r="M18" s="213"/>
      <c r="N18" s="213"/>
      <c r="O18" s="213"/>
      <c r="P18" s="213"/>
      <c r="Q18" s="213"/>
      <c r="R18" s="59"/>
      <c r="S18" s="71"/>
      <c r="T18" s="72" t="s">
        <v>28</v>
      </c>
      <c r="U18" s="72"/>
      <c r="V18" s="71"/>
      <c r="W18" s="213" t="str">
        <f>PDRNTEMP!C26</f>
        <v>INPUT||pt=C:26||val=</v>
      </c>
      <c r="X18" s="213"/>
      <c r="Y18" s="213"/>
      <c r="Z18" s="213"/>
      <c r="AA18" s="213"/>
      <c r="AB18" s="71"/>
      <c r="AC18" s="89"/>
    </row>
    <row r="19" spans="1:30" ht="3" customHeight="1" x14ac:dyDescent="0.2">
      <c r="A19" s="20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26"/>
      <c r="O19" s="23"/>
      <c r="P19" s="23"/>
      <c r="Q19" s="23"/>
      <c r="R19" s="23"/>
      <c r="S19" s="23"/>
      <c r="T19" s="73"/>
      <c r="U19" s="73"/>
      <c r="V19" s="23"/>
      <c r="W19" s="23"/>
      <c r="X19" s="23"/>
      <c r="Y19" s="23"/>
      <c r="Z19" s="23"/>
      <c r="AA19" s="23"/>
      <c r="AB19" s="23"/>
      <c r="AC19" s="23"/>
    </row>
    <row r="20" spans="1:30" x14ac:dyDescent="0.2">
      <c r="A20" s="21" t="s">
        <v>29</v>
      </c>
      <c r="B20" s="22" t="s">
        <v>30</v>
      </c>
      <c r="C20" s="23"/>
      <c r="D20" s="23"/>
      <c r="E20" s="23"/>
      <c r="F20" s="23"/>
      <c r="G20" s="23"/>
      <c r="H20" s="23"/>
      <c r="I20" s="25" t="str">
        <f>IF(PDRNTEMP!C14="SINGLE","X","")</f>
        <v/>
      </c>
      <c r="J20" s="23" t="s">
        <v>31</v>
      </c>
      <c r="K20" s="25" t="str">
        <f>IF(PDRNTEMP!C14="MARRIED","X","")</f>
        <v/>
      </c>
      <c r="L20" s="23" t="s">
        <v>32</v>
      </c>
      <c r="M20" s="25" t="str">
        <f>IF(PDRNTEMP!C14="SEPARATED","X","")</f>
        <v/>
      </c>
      <c r="N20" s="26" t="s">
        <v>33</v>
      </c>
      <c r="O20" s="26"/>
      <c r="P20" s="26"/>
      <c r="Q20" s="26"/>
      <c r="R20" s="26"/>
      <c r="S20" s="25" t="str">
        <f>IF(PDRNTEMP!C14="LEGALLY SEPARATED","X","")</f>
        <v/>
      </c>
      <c r="T20" s="23" t="s">
        <v>34</v>
      </c>
      <c r="U20" s="23"/>
      <c r="V20" s="23"/>
      <c r="W20" s="25" t="str">
        <f>IF(PDRNTEMP!C14="COMMON LAW","X","")</f>
        <v/>
      </c>
      <c r="X20" s="58"/>
      <c r="Y20" s="23" t="s">
        <v>35</v>
      </c>
      <c r="Z20" s="23"/>
      <c r="AA20" s="53"/>
      <c r="AB20" s="56" t="str">
        <f>IF(PDRNTEMP!C14="DOUBTFUL","X","")</f>
        <v/>
      </c>
      <c r="AC20" s="90" t="s">
        <v>36</v>
      </c>
      <c r="AD20" s="91"/>
    </row>
    <row r="21" spans="1:30" ht="12.95" customHeight="1" x14ac:dyDescent="0.2">
      <c r="A21" s="21" t="s">
        <v>37</v>
      </c>
      <c r="B21" s="8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5" t="str">
        <f>IF(PDRNTEMP!C14="WIDOW/ER","X","")</f>
        <v/>
      </c>
      <c r="AA21" s="24" t="s">
        <v>38</v>
      </c>
      <c r="AB21" s="24"/>
      <c r="AC21" s="92"/>
    </row>
    <row r="22" spans="1:30" ht="2.1" customHeight="1" x14ac:dyDescent="0.2">
      <c r="A22" s="20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30" x14ac:dyDescent="0.2">
      <c r="A23" s="21" t="s">
        <v>39</v>
      </c>
      <c r="B23" s="23" t="s">
        <v>40</v>
      </c>
      <c r="C23" s="23"/>
      <c r="D23" s="23"/>
      <c r="E23" s="23"/>
      <c r="F23" s="23"/>
      <c r="G23" s="25" t="str">
        <f>IF(PDRNTEMP!C15="YES","X","")</f>
        <v/>
      </c>
      <c r="H23" s="26" t="s">
        <v>41</v>
      </c>
      <c r="I23" s="26"/>
      <c r="J23" s="26"/>
      <c r="K23" s="25" t="str">
        <f>IF(PDRNTEMP!C15="NO","X","")</f>
        <v/>
      </c>
      <c r="L23" s="26" t="s">
        <v>42</v>
      </c>
      <c r="M23" s="26"/>
      <c r="N23" s="23" t="s">
        <v>43</v>
      </c>
      <c r="O23" s="23"/>
      <c r="P23" s="23"/>
      <c r="Q23" s="258" t="str">
        <f>IF(G23="X",PDRNTEMP!E15,"")</f>
        <v/>
      </c>
      <c r="R23" s="258"/>
      <c r="S23" s="258"/>
      <c r="T23" s="258"/>
      <c r="U23" s="74"/>
      <c r="V23" s="23" t="s">
        <v>44</v>
      </c>
      <c r="W23" s="23"/>
      <c r="X23" s="23"/>
      <c r="Y23" s="18" t="str">
        <f>PDRNTEMP!D43</f>
        <v>INPUT||pt=D:43||val=</v>
      </c>
      <c r="Z23" s="23"/>
      <c r="AA23" s="259"/>
      <c r="AB23" s="259"/>
      <c r="AC23" s="259"/>
    </row>
    <row r="24" spans="1:30" ht="3" customHeight="1" x14ac:dyDescent="0.2">
      <c r="A24" s="21"/>
      <c r="B24" s="24"/>
      <c r="C24" s="24"/>
      <c r="D24" s="24"/>
      <c r="E24" s="24"/>
      <c r="F24" s="24"/>
      <c r="G24" s="27"/>
      <c r="H24" s="27"/>
      <c r="I24" s="27"/>
      <c r="J24" s="27"/>
      <c r="K24" s="27"/>
      <c r="L24" s="27"/>
      <c r="M24" s="27"/>
      <c r="N24" s="24"/>
      <c r="O24" s="24"/>
      <c r="P24" s="24"/>
      <c r="Q24" s="75"/>
      <c r="R24" s="75"/>
      <c r="S24" s="75"/>
      <c r="T24" s="75"/>
      <c r="U24" s="75"/>
      <c r="V24" s="24"/>
      <c r="W24" s="24"/>
      <c r="X24" s="24"/>
      <c r="Y24" s="24"/>
      <c r="Z24" s="24"/>
      <c r="AA24" s="27"/>
      <c r="AB24" s="27"/>
      <c r="AC24" s="27"/>
    </row>
    <row r="25" spans="1:30" x14ac:dyDescent="0.2">
      <c r="A25" s="21" t="s">
        <v>45</v>
      </c>
      <c r="B25" s="260" t="s">
        <v>46</v>
      </c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2"/>
      <c r="R25" s="9"/>
      <c r="S25" s="261" t="s">
        <v>16</v>
      </c>
      <c r="T25" s="261"/>
      <c r="U25" s="261"/>
      <c r="V25" s="260" t="s">
        <v>47</v>
      </c>
      <c r="W25" s="261"/>
      <c r="X25" s="261"/>
      <c r="Y25" s="261"/>
      <c r="Z25" s="261"/>
      <c r="AA25" s="261"/>
      <c r="AB25" s="261"/>
      <c r="AC25" s="262"/>
    </row>
    <row r="26" spans="1:30" x14ac:dyDescent="0.2">
      <c r="A26" s="21" t="s">
        <v>48</v>
      </c>
      <c r="B26" s="255" t="str">
        <f>IF(PDRNTEMP!D31=0,"",PDRNTEMP!D31)</f>
        <v>INPUT||pt=D:31||val=</v>
      </c>
      <c r="C26" s="256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7"/>
      <c r="R26" s="213" t="str">
        <f>IF(PDRNTEMP!D32=0,"",PDRNTEMP!D32)</f>
        <v>INPUT||pt=D:32||val=</v>
      </c>
      <c r="S26" s="213"/>
      <c r="T26" s="213"/>
      <c r="U26" s="213"/>
      <c r="V26" s="217" t="str">
        <f>IF(PDRNTEMP!D33=0,"",PDRNTEMP!D33)</f>
        <v>INPUT||pt=D:33||val=</v>
      </c>
      <c r="W26" s="213"/>
      <c r="X26" s="213"/>
      <c r="Y26" s="213"/>
      <c r="Z26" s="213"/>
      <c r="AA26" s="213"/>
      <c r="AB26" s="213"/>
      <c r="AC26" s="218"/>
    </row>
    <row r="27" spans="1:30" x14ac:dyDescent="0.2">
      <c r="A27" s="21" t="s">
        <v>49</v>
      </c>
      <c r="B27" s="255" t="str">
        <f>IF(PDRNTEMP!D34=0,"",PDRNTEMP!D34)</f>
        <v>INPUT||pt=D:34||val=</v>
      </c>
      <c r="C27" s="256"/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  <c r="Q27" s="257"/>
      <c r="R27" s="213" t="str">
        <f>IF(PDRNTEMP!D35=0,"",PDRNTEMP!D35)</f>
        <v>INPUT||pt=D:35||val=</v>
      </c>
      <c r="S27" s="213"/>
      <c r="T27" s="213"/>
      <c r="U27" s="213"/>
      <c r="V27" s="217" t="str">
        <f>IF(PDRNTEMP!D36=0,"",PDRNTEMP!D36)</f>
        <v>INPUT||pt=D:36||val=</v>
      </c>
      <c r="W27" s="213"/>
      <c r="X27" s="213"/>
      <c r="Y27" s="213"/>
      <c r="Z27" s="213"/>
      <c r="AA27" s="213"/>
      <c r="AB27" s="213"/>
      <c r="AC27" s="218"/>
    </row>
    <row r="28" spans="1:30" x14ac:dyDescent="0.2">
      <c r="A28" s="21" t="s">
        <v>50</v>
      </c>
      <c r="B28" s="255" t="str">
        <f>IF(PDRNTEMP!D37=0,"",PDRNTEMP!D37)</f>
        <v>INPUT||pt=D:37||val=</v>
      </c>
      <c r="C28" s="256"/>
      <c r="D28" s="256"/>
      <c r="E28" s="256"/>
      <c r="F28" s="256"/>
      <c r="G28" s="256"/>
      <c r="H28" s="256"/>
      <c r="I28" s="256"/>
      <c r="J28" s="256"/>
      <c r="K28" s="256"/>
      <c r="L28" s="256"/>
      <c r="M28" s="256"/>
      <c r="N28" s="256"/>
      <c r="O28" s="256"/>
      <c r="P28" s="256"/>
      <c r="Q28" s="257"/>
      <c r="R28" s="213" t="str">
        <f>IF(PDRNTEMP!D38=0,"",PDRNTEMP!D38)</f>
        <v>INPUT||pt=D:38||val=</v>
      </c>
      <c r="S28" s="213"/>
      <c r="T28" s="213"/>
      <c r="U28" s="213"/>
      <c r="V28" s="217" t="str">
        <f>IF(PDRNTEMP!D39=0,"",PDRNTEMP!D39)</f>
        <v>INPUT||pt=D:39||val=</v>
      </c>
      <c r="W28" s="213"/>
      <c r="X28" s="213"/>
      <c r="Y28" s="213"/>
      <c r="Z28" s="213"/>
      <c r="AA28" s="213"/>
      <c r="AB28" s="213"/>
      <c r="AC28" s="218"/>
    </row>
    <row r="29" spans="1:30" ht="12" customHeight="1" x14ac:dyDescent="0.2">
      <c r="A29" s="28"/>
      <c r="B29" s="206" t="str">
        <f>IF(PDRNTEMP!D40=0,"",PDRNTEMP!D40)</f>
        <v>INPUT||pt=D:40||val=</v>
      </c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8"/>
      <c r="R29" s="207" t="str">
        <f>IF(PDRNTEMP!D41=0,"",PDRNTEMP!D41)</f>
        <v>INPUT||pt=D:41||val=</v>
      </c>
      <c r="S29" s="207"/>
      <c r="T29" s="207"/>
      <c r="U29" s="207"/>
      <c r="V29" s="206" t="str">
        <f>IF(PDRNTEMP!D42=0,"",PDRNTEMP!D42)</f>
        <v>INPUT||pt=D:42||val=</v>
      </c>
      <c r="W29" s="207"/>
      <c r="X29" s="207"/>
      <c r="Y29" s="207"/>
      <c r="Z29" s="207"/>
      <c r="AA29" s="207"/>
      <c r="AB29" s="207"/>
      <c r="AC29" s="208"/>
    </row>
    <row r="30" spans="1:30" x14ac:dyDescent="0.2">
      <c r="A30" s="30"/>
      <c r="B30" s="26"/>
      <c r="C30" s="26"/>
      <c r="D30" s="31" t="str">
        <f>IF(PDRNTEMP!D55="OWNED","X","")</f>
        <v/>
      </c>
      <c r="E30" s="26" t="s">
        <v>51</v>
      </c>
      <c r="F30" s="26"/>
      <c r="G30" s="32"/>
      <c r="H30" s="32"/>
      <c r="I30" s="31" t="str">
        <f>IF(PDRNTEMP!D55="USED FREE","X","")</f>
        <v/>
      </c>
      <c r="J30" s="23" t="s">
        <v>52</v>
      </c>
      <c r="K30" s="23"/>
      <c r="L30" s="23"/>
      <c r="M30" s="31" t="str">
        <f>IF(PDRNTEMP!D55="MORTGAGED","X","")</f>
        <v/>
      </c>
      <c r="N30" s="23" t="s">
        <v>7</v>
      </c>
      <c r="O30" s="23"/>
      <c r="P30" s="23"/>
      <c r="Q30" s="23"/>
      <c r="R30" s="23"/>
      <c r="S30" s="23"/>
      <c r="T30" s="35" t="s">
        <v>53</v>
      </c>
      <c r="U30" s="36"/>
      <c r="V30" s="61"/>
      <c r="W30" s="36"/>
      <c r="X30" s="36"/>
      <c r="Y30" s="252" t="s">
        <v>54</v>
      </c>
      <c r="Z30" s="252"/>
      <c r="AA30" s="252"/>
      <c r="AB30" s="58"/>
      <c r="AC30" s="90"/>
    </row>
    <row r="31" spans="1:30" ht="2.1" customHeight="1" x14ac:dyDescent="0.2">
      <c r="A31" s="30"/>
      <c r="B31" s="26"/>
      <c r="C31" s="26"/>
      <c r="D31" s="26"/>
      <c r="E31" s="26"/>
      <c r="F31" s="26"/>
      <c r="G31" s="32"/>
      <c r="H31" s="32"/>
      <c r="I31" s="3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35"/>
      <c r="U31" s="36"/>
      <c r="V31" s="61"/>
      <c r="W31" s="36"/>
      <c r="X31" s="36"/>
      <c r="Y31" s="58"/>
      <c r="Z31" s="58"/>
      <c r="AA31" s="58"/>
      <c r="AB31" s="58"/>
      <c r="AC31" s="90"/>
    </row>
    <row r="32" spans="1:30" x14ac:dyDescent="0.2">
      <c r="A32" s="30"/>
      <c r="B32" s="26"/>
      <c r="C32" s="26"/>
      <c r="D32" s="25" t="str">
        <f>IF(PDRNTEMP!D55="RENTED","X","")</f>
        <v/>
      </c>
      <c r="E32" s="26" t="s">
        <v>55</v>
      </c>
      <c r="F32" s="26"/>
      <c r="G32" s="23"/>
      <c r="H32" s="23"/>
      <c r="I32" s="25" t="str">
        <f>IF(PDRNTEMP!D55="LIVING W/ PARENTS","X","")</f>
        <v/>
      </c>
      <c r="J32" s="23" t="s">
        <v>56</v>
      </c>
      <c r="K32" s="23"/>
      <c r="L32" s="23"/>
      <c r="M32" s="23"/>
      <c r="N32" s="23"/>
      <c r="O32" s="23"/>
      <c r="P32" s="23"/>
      <c r="Q32" s="23"/>
      <c r="R32" s="23"/>
      <c r="S32" s="23"/>
      <c r="T32" s="253" t="str">
        <f>PDRNTEMP!C63</f>
        <v>INPUT||pt=C:63||val=</v>
      </c>
      <c r="U32" s="254"/>
      <c r="V32" s="226"/>
      <c r="W32" s="18"/>
      <c r="X32" s="18"/>
      <c r="Y32" s="225" t="str">
        <f>IF(I30="X",PDRNTEMP!D57,"")</f>
        <v/>
      </c>
      <c r="Z32" s="225"/>
      <c r="AA32" s="225"/>
      <c r="AB32" s="225"/>
      <c r="AC32" s="225"/>
    </row>
    <row r="33" spans="1:29" ht="3" customHeight="1" x14ac:dyDescent="0.2">
      <c r="A33" s="30"/>
      <c r="B33" s="27"/>
      <c r="C33" s="27"/>
      <c r="D33" s="27"/>
      <c r="E33" s="27"/>
      <c r="F33" s="27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77"/>
      <c r="U33" s="78"/>
      <c r="V33" s="62"/>
      <c r="W33" s="12"/>
      <c r="X33" s="12"/>
      <c r="Y33" s="12"/>
      <c r="Z33" s="12"/>
      <c r="AA33" s="12"/>
      <c r="AB33" s="12"/>
      <c r="AC33" s="12"/>
    </row>
    <row r="34" spans="1:29" ht="3" customHeight="1" x14ac:dyDescent="0.2">
      <c r="A34" s="30"/>
      <c r="B34" s="33"/>
      <c r="C34" s="34"/>
      <c r="D34" s="34"/>
      <c r="E34" s="34"/>
      <c r="F34" s="34"/>
      <c r="G34" s="6"/>
      <c r="H34" s="6"/>
      <c r="I34" s="6"/>
      <c r="J34" s="60"/>
      <c r="K34" s="5"/>
      <c r="L34" s="6"/>
      <c r="M34" s="6"/>
      <c r="N34" s="6"/>
      <c r="O34" s="6"/>
      <c r="P34" s="6"/>
      <c r="Q34" s="60"/>
      <c r="R34" s="23"/>
      <c r="S34" s="23"/>
      <c r="T34" s="76"/>
      <c r="U34" s="76"/>
      <c r="V34" s="18"/>
      <c r="W34" s="18"/>
      <c r="X34" s="18"/>
      <c r="Y34" s="18"/>
      <c r="Z34" s="18"/>
      <c r="AA34" s="18"/>
      <c r="AB34" s="18"/>
      <c r="AC34" s="18"/>
    </row>
    <row r="35" spans="1:29" x14ac:dyDescent="0.2">
      <c r="A35" s="30"/>
      <c r="B35" s="35" t="s">
        <v>57</v>
      </c>
      <c r="C35" s="36"/>
      <c r="D35" s="36"/>
      <c r="E35" s="36"/>
      <c r="F35" s="36"/>
      <c r="G35" s="36"/>
      <c r="H35" s="36"/>
      <c r="I35" s="36"/>
      <c r="J35" s="61"/>
      <c r="K35" s="35" t="s">
        <v>58</v>
      </c>
      <c r="L35" s="36"/>
      <c r="M35" s="36"/>
      <c r="N35" s="36"/>
      <c r="O35" s="36"/>
      <c r="P35" s="36"/>
      <c r="Q35" s="61"/>
      <c r="R35" s="61"/>
      <c r="S35" s="79"/>
      <c r="T35" s="26" t="s">
        <v>59</v>
      </c>
      <c r="U35" s="80"/>
      <c r="V35" s="26" t="s">
        <v>60</v>
      </c>
      <c r="W35" s="26"/>
      <c r="X35" s="26"/>
      <c r="Y35" s="225" t="s">
        <v>61</v>
      </c>
      <c r="Z35" s="225"/>
      <c r="AA35" s="225"/>
      <c r="AB35" s="225"/>
      <c r="AC35" s="226"/>
    </row>
    <row r="36" spans="1:29" ht="15" customHeight="1" x14ac:dyDescent="0.2">
      <c r="A36" s="30"/>
      <c r="B36" s="227" t="str">
        <f>IF(D32="X",PDRNTEMP!D56,"")</f>
        <v/>
      </c>
      <c r="C36" s="228"/>
      <c r="D36" s="228"/>
      <c r="E36" s="228"/>
      <c r="F36" s="228"/>
      <c r="G36" s="228"/>
      <c r="H36" s="228"/>
      <c r="I36" s="228"/>
      <c r="J36" s="229"/>
      <c r="K36" s="227" t="str">
        <f>IF(D32="X",PDRNTEMP!D57,"")</f>
        <v/>
      </c>
      <c r="L36" s="228"/>
      <c r="M36" s="228"/>
      <c r="N36" s="228"/>
      <c r="O36" s="228"/>
      <c r="P36" s="228"/>
      <c r="Q36" s="229"/>
      <c r="R36" s="24"/>
      <c r="S36" s="24"/>
      <c r="T36" s="24" t="s">
        <v>62</v>
      </c>
      <c r="U36" s="24"/>
      <c r="V36" s="24"/>
      <c r="W36" s="24"/>
      <c r="X36" s="24"/>
      <c r="Y36" s="24"/>
      <c r="Z36" s="24"/>
      <c r="AA36" s="24"/>
      <c r="AB36" s="24"/>
      <c r="AC36" s="92"/>
    </row>
    <row r="37" spans="1:29" x14ac:dyDescent="0.2">
      <c r="A37" s="30"/>
      <c r="B37" s="37" t="s">
        <v>63</v>
      </c>
      <c r="C37" s="37"/>
      <c r="D37" s="37"/>
      <c r="E37" s="37"/>
      <c r="F37" s="37"/>
      <c r="G37" s="6"/>
      <c r="H37" s="6"/>
      <c r="I37" s="6"/>
      <c r="J37" s="23"/>
      <c r="K37" s="23"/>
      <c r="L37" s="23"/>
      <c r="M37" s="23"/>
      <c r="N37" s="23"/>
      <c r="O37" s="23"/>
      <c r="P37" s="23"/>
      <c r="Q37" s="23"/>
      <c r="R37" s="23"/>
      <c r="S37" s="5"/>
      <c r="T37" s="37" t="s">
        <v>64</v>
      </c>
      <c r="U37" s="37"/>
      <c r="V37" s="81"/>
      <c r="W37" s="37"/>
      <c r="X37" s="37"/>
      <c r="Y37" s="37" t="s">
        <v>65</v>
      </c>
      <c r="Z37" s="37"/>
      <c r="AA37" s="6"/>
      <c r="AB37" s="6"/>
      <c r="AC37" s="60"/>
    </row>
    <row r="38" spans="1:29" x14ac:dyDescent="0.2">
      <c r="A38" s="30"/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12"/>
      <c r="S38" s="15"/>
      <c r="T38" s="228" t="str">
        <f>IF(M30="X",PDRNTEMP!D56,"")</f>
        <v/>
      </c>
      <c r="U38" s="228"/>
      <c r="V38" s="229"/>
      <c r="W38" s="12"/>
      <c r="X38" s="12"/>
      <c r="Y38" s="228" t="str">
        <f>IF(M30="X",PDRNTEMP!D57,"")</f>
        <v/>
      </c>
      <c r="Z38" s="228"/>
      <c r="AA38" s="228"/>
      <c r="AB38" s="228"/>
      <c r="AC38" s="228"/>
    </row>
    <row r="39" spans="1:29" ht="3" customHeight="1" x14ac:dyDescent="0.2">
      <c r="A39" s="30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 ht="13.5" x14ac:dyDescent="0.25">
      <c r="A40" s="30"/>
      <c r="B40" s="17"/>
      <c r="C40" s="38"/>
      <c r="D40" s="25" t="str">
        <f>IF(PDRNTEMP!D54="MANSION","X","")</f>
        <v/>
      </c>
      <c r="E40" s="39" t="s">
        <v>66</v>
      </c>
      <c r="F40" s="23"/>
      <c r="G40" s="26"/>
      <c r="H40" s="26"/>
      <c r="I40" s="25" t="str">
        <f>IF(PDRNTEMP!D54="SEMI-MANSION","X","")</f>
        <v/>
      </c>
      <c r="J40" s="23" t="s">
        <v>67</v>
      </c>
      <c r="K40" s="23"/>
      <c r="L40" s="23"/>
      <c r="M40" s="25" t="str">
        <f>IF(PDRNTEMP!D54="BUNGALOW","X","")</f>
        <v/>
      </c>
      <c r="N40" s="23" t="s">
        <v>68</v>
      </c>
      <c r="O40" s="23"/>
      <c r="P40" s="23"/>
      <c r="Q40" s="23"/>
      <c r="R40" s="23"/>
      <c r="S40" s="23"/>
      <c r="T40" s="23"/>
      <c r="U40" s="25" t="str">
        <f>IF(PDRNTEMP!D54="2 STOREY TYPE","X","")</f>
        <v/>
      </c>
      <c r="V40" s="23" t="s">
        <v>69</v>
      </c>
      <c r="W40" s="25" t="str">
        <f>IF(PDRNTEMP!D54="LOW COST","X","")</f>
        <v/>
      </c>
      <c r="X40" s="23"/>
      <c r="Y40" s="23" t="s">
        <v>70</v>
      </c>
      <c r="Z40" s="23"/>
      <c r="AA40" s="23"/>
      <c r="AB40" s="25" t="str">
        <f>IF(PDRNTEMP!D54="CHALET","X","")</f>
        <v/>
      </c>
      <c r="AC40" s="90" t="s">
        <v>71</v>
      </c>
    </row>
    <row r="41" spans="1:29" ht="13.5" x14ac:dyDescent="0.25">
      <c r="A41" s="21" t="s">
        <v>37</v>
      </c>
      <c r="B41" s="40" t="s">
        <v>72</v>
      </c>
      <c r="C41" s="40"/>
      <c r="D41" s="41" t="str">
        <f>IF(PDRNTEMP!D54="APARTMENT","X","")</f>
        <v/>
      </c>
      <c r="E41" s="39" t="s">
        <v>73</v>
      </c>
      <c r="F41" s="40"/>
      <c r="G41" s="26"/>
      <c r="H41" s="26"/>
      <c r="I41" s="25" t="str">
        <f>IF(PDRNTEMP!D54="MULTI-STOREY","X","")</f>
        <v/>
      </c>
      <c r="J41" s="23" t="s">
        <v>74</v>
      </c>
      <c r="K41" s="23"/>
      <c r="L41" s="23"/>
      <c r="M41" s="31" t="str">
        <f>IF(PDRNTEMP!D54="CONDOMINIUM","X","")</f>
        <v/>
      </c>
      <c r="N41" s="23" t="s">
        <v>75</v>
      </c>
      <c r="O41" s="23"/>
      <c r="P41" s="23"/>
      <c r="Q41" s="23"/>
      <c r="R41" s="23"/>
      <c r="S41" s="23"/>
      <c r="T41" s="23"/>
      <c r="U41" s="82" t="str">
        <f>IF(PDRNTEMP!D54="SPLIT LEVEL","X","")</f>
        <v/>
      </c>
      <c r="V41" s="23" t="s">
        <v>76</v>
      </c>
      <c r="W41" s="31" t="str">
        <f>IF(PDRNTEMP!D54="COMMERCIAL BLDG.","X","")</f>
        <v/>
      </c>
      <c r="X41" s="23"/>
      <c r="Y41" s="23" t="s">
        <v>77</v>
      </c>
      <c r="Z41" s="23"/>
      <c r="AA41" s="23"/>
      <c r="AB41" s="31" t="str">
        <f>IF(PDRNTEMP!D54="SHANTY","X","")</f>
        <v/>
      </c>
      <c r="AC41" s="90" t="s">
        <v>78</v>
      </c>
    </row>
    <row r="42" spans="1:29" ht="14.1" customHeight="1" x14ac:dyDescent="0.25">
      <c r="A42" s="21" t="s">
        <v>29</v>
      </c>
      <c r="B42" s="39"/>
      <c r="C42" s="39"/>
      <c r="D42" s="41" t="str">
        <f>IF(PDRNTEMP!D54="TENEMENT","X","")</f>
        <v/>
      </c>
      <c r="E42" s="39" t="s">
        <v>79</v>
      </c>
      <c r="F42" s="39"/>
      <c r="G42" s="26"/>
      <c r="H42" s="26"/>
      <c r="I42" s="25" t="str">
        <f>IF(PDRNTEMP!D54="GOVERNMENT HOUSE","X","")</f>
        <v/>
      </c>
      <c r="J42" s="23" t="s">
        <v>80</v>
      </c>
      <c r="K42" s="23"/>
      <c r="L42" s="23"/>
      <c r="M42" s="23"/>
      <c r="N42" s="23"/>
      <c r="O42" s="23"/>
      <c r="P42" s="23"/>
      <c r="Q42" s="26"/>
      <c r="R42" s="26"/>
      <c r="S42" s="26"/>
      <c r="T42" s="23"/>
      <c r="U42" s="23"/>
      <c r="V42" s="23" t="s">
        <v>81</v>
      </c>
      <c r="W42" s="23"/>
      <c r="X42" s="23"/>
      <c r="Y42" s="23"/>
      <c r="Z42" s="23"/>
      <c r="AA42" s="23"/>
      <c r="AB42" s="23"/>
      <c r="AC42" s="90"/>
    </row>
    <row r="43" spans="1:29" ht="3" customHeight="1" x14ac:dyDescent="0.25">
      <c r="A43" s="21"/>
      <c r="B43" s="42"/>
      <c r="C43" s="42"/>
      <c r="D43" s="42"/>
      <c r="E43" s="42"/>
      <c r="F43" s="42"/>
      <c r="G43" s="27"/>
      <c r="H43" s="27"/>
      <c r="I43" s="27"/>
      <c r="J43" s="24"/>
      <c r="K43" s="24"/>
      <c r="L43" s="24"/>
      <c r="M43" s="24"/>
      <c r="N43" s="24"/>
      <c r="O43" s="24"/>
      <c r="P43" s="24"/>
      <c r="Q43" s="27"/>
      <c r="R43" s="27"/>
      <c r="S43" s="27"/>
      <c r="T43" s="24"/>
      <c r="U43" s="24"/>
      <c r="V43" s="24"/>
      <c r="W43" s="24"/>
      <c r="X43" s="24"/>
      <c r="Y43" s="24"/>
      <c r="Z43" s="24"/>
      <c r="AA43" s="24"/>
      <c r="AB43" s="24"/>
      <c r="AC43" s="24"/>
    </row>
    <row r="44" spans="1:29" ht="3" customHeight="1" x14ac:dyDescent="0.25">
      <c r="A44" s="21"/>
      <c r="B44" s="39"/>
      <c r="C44" s="39"/>
      <c r="D44" s="39"/>
      <c r="E44" s="39"/>
      <c r="F44" s="39"/>
      <c r="G44" s="26"/>
      <c r="H44" s="26"/>
      <c r="I44" s="26"/>
      <c r="J44" s="23"/>
      <c r="K44" s="23"/>
      <c r="L44" s="23"/>
      <c r="M44" s="23"/>
      <c r="N44" s="23"/>
      <c r="O44" s="23"/>
      <c r="P44" s="23"/>
      <c r="Q44" s="26"/>
      <c r="R44" s="26"/>
      <c r="S44" s="26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ht="15" customHeight="1" x14ac:dyDescent="0.25">
      <c r="A45" s="21" t="s">
        <v>39</v>
      </c>
      <c r="B45" s="40" t="s">
        <v>82</v>
      </c>
      <c r="C45" s="40"/>
      <c r="D45" s="43" t="str">
        <f>IF(PDRNTEMP!C58="OLD","X","")</f>
        <v/>
      </c>
      <c r="E45" s="39" t="s">
        <v>83</v>
      </c>
      <c r="F45" s="40"/>
      <c r="G45" s="23"/>
      <c r="H45" s="23"/>
      <c r="I45" s="63" t="str">
        <f>IF(PDRNTEMP!C58="NEW","X","")</f>
        <v/>
      </c>
      <c r="J45" s="23" t="s">
        <v>84</v>
      </c>
      <c r="K45" s="25" t="str">
        <f>IF(PDRNTEMP!E58="1 TO 3 YRS","X","")</f>
        <v/>
      </c>
      <c r="L45" s="23" t="s">
        <v>85</v>
      </c>
      <c r="M45" s="23"/>
      <c r="N45" s="23"/>
      <c r="O45" s="25" t="str">
        <f>IF(PDRNTEMP!E58="4 TO 6 YRS","X","")</f>
        <v/>
      </c>
      <c r="P45" s="23"/>
      <c r="Q45" s="23" t="s">
        <v>86</v>
      </c>
      <c r="R45" s="23"/>
      <c r="S45" s="23"/>
      <c r="T45" s="23"/>
      <c r="U45" s="25" t="str">
        <f>IF(PDRNTEMP!E58="7 TO 10 YRS","X","")</f>
        <v/>
      </c>
      <c r="V45" s="23" t="s">
        <v>87</v>
      </c>
      <c r="W45" s="23"/>
      <c r="X45" s="23"/>
      <c r="Y45" s="23"/>
      <c r="Z45" s="25" t="str">
        <f>IF(PDRNTEMP!E58="10 YEARS+","X","")</f>
        <v/>
      </c>
      <c r="AA45" s="23" t="s">
        <v>88</v>
      </c>
      <c r="AB45" s="23"/>
      <c r="AC45" s="90"/>
    </row>
    <row r="46" spans="1:29" ht="3" customHeight="1" x14ac:dyDescent="0.25">
      <c r="A46" s="21"/>
      <c r="B46" s="44"/>
      <c r="C46" s="44"/>
      <c r="D46" s="44"/>
      <c r="E46" s="44"/>
      <c r="F46" s="4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 spans="1:29" ht="3" customHeight="1" x14ac:dyDescent="0.25">
      <c r="A47" s="21"/>
      <c r="B47" s="40"/>
      <c r="C47" s="40"/>
      <c r="D47" s="40"/>
      <c r="E47" s="40"/>
      <c r="F47" s="40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3.5" x14ac:dyDescent="0.25">
      <c r="A48" s="21" t="s">
        <v>89</v>
      </c>
      <c r="B48" s="40" t="s">
        <v>90</v>
      </c>
      <c r="C48" s="40"/>
      <c r="D48" s="45" t="str">
        <f>IF(PDRNTEMP!C59="WOODEN","X","")</f>
        <v/>
      </c>
      <c r="E48" s="39" t="s">
        <v>91</v>
      </c>
      <c r="F48" s="40"/>
      <c r="G48" s="23"/>
      <c r="H48" s="23"/>
      <c r="I48" s="25" t="str">
        <f>IF(PDRNTEMP!C59="CONCRETE","X","")</f>
        <v/>
      </c>
      <c r="J48" s="23" t="s">
        <v>92</v>
      </c>
      <c r="K48" s="25" t="str">
        <f>IF(PDRNTEMP!C59="SEMI CONCRETE","X","")</f>
        <v/>
      </c>
      <c r="L48" s="23" t="s">
        <v>93</v>
      </c>
      <c r="M48" s="23"/>
      <c r="N48" s="23"/>
      <c r="O48" s="23"/>
      <c r="P48" s="23"/>
      <c r="Q48" s="23"/>
      <c r="R48" s="23"/>
      <c r="S48" s="25" t="str">
        <f>IF(PDRNTEMP!C59="MIXED","X","")</f>
        <v/>
      </c>
      <c r="T48" s="23" t="s">
        <v>94</v>
      </c>
      <c r="U48" s="23"/>
      <c r="V48" s="23"/>
      <c r="W48" s="25" t="str">
        <f>IF(OR(PDRNTEMP!C67="COVERED",PDRNTEMP!C67="OPEN",PDRNTEMP!C67="STREET PARKING"),"X","")</f>
        <v/>
      </c>
      <c r="X48" s="23"/>
      <c r="Y48" s="23" t="s">
        <v>95</v>
      </c>
      <c r="Z48" s="250" t="b">
        <f>IF(W48="X",IF(PDRNTEMP!F67&gt;1,CONCATENATE(PDRNTEMP!C67,"-SLOTS: ",PDRNTEMP!F67),CONCATENATE(PDRNTEMP!C67,"-SLOT: ",PDRNTEMP!F67)))</f>
        <v>0</v>
      </c>
      <c r="AA48" s="250"/>
      <c r="AB48" s="250"/>
      <c r="AC48" s="251"/>
    </row>
    <row r="49" spans="1:29" ht="13.5" x14ac:dyDescent="0.25">
      <c r="A49" s="21" t="s">
        <v>96</v>
      </c>
      <c r="B49" s="39"/>
      <c r="C49" s="39"/>
      <c r="D49" s="43" t="str">
        <f>IF(PDRNTEMP!C60="YES","X","")</f>
        <v/>
      </c>
      <c r="E49" s="39" t="s">
        <v>97</v>
      </c>
      <c r="F49" s="39"/>
      <c r="G49" s="23"/>
      <c r="H49" s="23"/>
      <c r="I49" s="31" t="str">
        <f>IF(PDRNTEMP!E59="PAINTED","X","")</f>
        <v/>
      </c>
      <c r="J49" s="23" t="s">
        <v>98</v>
      </c>
      <c r="K49" s="31" t="str">
        <f>IF(PDRNTEMP!E59="UNPAINTED","X","")</f>
        <v/>
      </c>
      <c r="L49" s="23" t="s">
        <v>99</v>
      </c>
      <c r="M49" s="23"/>
      <c r="N49" s="23"/>
      <c r="O49" s="23"/>
      <c r="P49" s="23"/>
      <c r="Q49" s="23"/>
      <c r="R49" s="23"/>
      <c r="S49" s="31"/>
      <c r="T49" s="23" t="s">
        <v>100</v>
      </c>
      <c r="U49" s="23"/>
      <c r="V49" s="23"/>
      <c r="W49" s="31"/>
      <c r="X49" s="23"/>
      <c r="Y49" s="23"/>
      <c r="Z49" s="23"/>
      <c r="AA49" s="23"/>
      <c r="AB49" s="23"/>
      <c r="AC49" s="23"/>
    </row>
    <row r="50" spans="1:29" ht="3.95" customHeight="1" x14ac:dyDescent="0.25">
      <c r="A50" s="21"/>
      <c r="B50" s="42"/>
      <c r="C50" s="42"/>
      <c r="D50" s="42"/>
      <c r="E50" s="42"/>
      <c r="F50" s="42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 spans="1:29" ht="3.95" customHeight="1" x14ac:dyDescent="0.25">
      <c r="A51" s="21"/>
      <c r="B51" s="39"/>
      <c r="C51" s="39"/>
      <c r="D51" s="39"/>
      <c r="E51" s="39"/>
      <c r="F51" s="39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5"/>
      <c r="T51" s="6"/>
      <c r="U51" s="6"/>
      <c r="V51" s="6"/>
      <c r="W51" s="6"/>
      <c r="X51" s="6"/>
      <c r="Y51" s="6"/>
      <c r="Z51" s="6"/>
      <c r="AA51" s="6"/>
      <c r="AB51" s="6"/>
      <c r="AC51" s="60"/>
    </row>
    <row r="52" spans="1:29" ht="15" customHeight="1" x14ac:dyDescent="0.25">
      <c r="A52" s="21" t="s">
        <v>29</v>
      </c>
      <c r="B52" s="40" t="s">
        <v>101</v>
      </c>
      <c r="C52" s="40"/>
      <c r="D52" s="46"/>
      <c r="E52" s="40"/>
      <c r="F52" s="40"/>
      <c r="G52" s="47" t="s">
        <v>102</v>
      </c>
      <c r="H52" s="47"/>
      <c r="I52" s="64"/>
      <c r="J52" s="26" t="s">
        <v>103</v>
      </c>
      <c r="K52" s="25"/>
      <c r="L52" s="26" t="s">
        <v>104</v>
      </c>
      <c r="M52" s="25"/>
      <c r="N52" s="26" t="s">
        <v>105</v>
      </c>
      <c r="O52" s="18"/>
      <c r="P52" s="18"/>
      <c r="Q52" s="18"/>
      <c r="R52" s="18"/>
      <c r="S52" s="67"/>
      <c r="T52" s="83" t="s">
        <v>106</v>
      </c>
      <c r="U52" s="84" t="str">
        <f>IF(PDRNTEMP!C61="VERY GOOD","X","")</f>
        <v/>
      </c>
      <c r="V52" s="26" t="s">
        <v>102</v>
      </c>
      <c r="W52" s="64" t="str">
        <f>IF(PDRNTEMP!C61="GOOD","X","")</f>
        <v/>
      </c>
      <c r="X52" s="47"/>
      <c r="Y52" s="26" t="s">
        <v>103</v>
      </c>
      <c r="Z52" s="25" t="str">
        <f>IF(PDRNTEMP!C61="FAIR","X","")</f>
        <v/>
      </c>
      <c r="AA52" s="26" t="s">
        <v>107</v>
      </c>
      <c r="AB52" s="25" t="str">
        <f>IF(PDRNTEMP!C61="POOR","X","")</f>
        <v/>
      </c>
      <c r="AC52" s="88" t="s">
        <v>108</v>
      </c>
    </row>
    <row r="53" spans="1:29" ht="3" customHeight="1" x14ac:dyDescent="0.25">
      <c r="A53" s="21"/>
      <c r="B53" s="44"/>
      <c r="C53" s="44"/>
      <c r="D53" s="44"/>
      <c r="E53" s="44"/>
      <c r="F53" s="44"/>
      <c r="G53" s="48"/>
      <c r="H53" s="48"/>
      <c r="I53" s="48"/>
      <c r="J53" s="12"/>
      <c r="K53" s="12"/>
      <c r="L53" s="12"/>
      <c r="M53" s="12"/>
      <c r="N53" s="12"/>
      <c r="O53" s="12"/>
      <c r="P53" s="12"/>
      <c r="Q53" s="12"/>
      <c r="R53" s="12"/>
      <c r="S53" s="15"/>
      <c r="T53" s="85"/>
      <c r="U53" s="85"/>
      <c r="V53" s="48"/>
      <c r="W53" s="48"/>
      <c r="X53" s="48"/>
      <c r="Y53" s="12"/>
      <c r="Z53" s="12"/>
      <c r="AA53" s="12"/>
      <c r="AB53" s="12"/>
      <c r="AC53" s="62"/>
    </row>
    <row r="54" spans="1:29" ht="3" customHeight="1" x14ac:dyDescent="0.25">
      <c r="A54" s="21"/>
      <c r="B54" s="40"/>
      <c r="C54" s="40"/>
      <c r="D54" s="40"/>
      <c r="E54" s="40"/>
      <c r="F54" s="40"/>
      <c r="G54" s="47"/>
      <c r="H54" s="47"/>
      <c r="I54" s="47"/>
      <c r="J54" s="18"/>
      <c r="K54" s="18"/>
      <c r="L54" s="18"/>
      <c r="M54" s="18"/>
      <c r="N54" s="18"/>
      <c r="O54" s="18"/>
      <c r="P54" s="18"/>
      <c r="Q54" s="18"/>
      <c r="R54" s="18"/>
      <c r="S54" s="67"/>
      <c r="T54" s="83"/>
      <c r="U54" s="83"/>
      <c r="V54" s="47"/>
      <c r="W54" s="47"/>
      <c r="X54" s="47"/>
      <c r="Y54" s="18"/>
      <c r="Z54" s="18"/>
      <c r="AA54" s="18"/>
      <c r="AB54" s="18"/>
      <c r="AC54" s="68"/>
    </row>
    <row r="55" spans="1:29" ht="15.95" customHeight="1" x14ac:dyDescent="0.25">
      <c r="A55" s="21" t="s">
        <v>48</v>
      </c>
      <c r="B55" s="40" t="s">
        <v>109</v>
      </c>
      <c r="C55" s="40"/>
      <c r="D55" s="43" t="str">
        <f>IF(PDRNTEMP!C62="VERY GOOD","X","")</f>
        <v/>
      </c>
      <c r="E55" s="40"/>
      <c r="F55" s="40"/>
      <c r="G55" s="47" t="s">
        <v>102</v>
      </c>
      <c r="H55" s="47"/>
      <c r="I55" s="25" t="str">
        <f>IF(PDRNTEMP!C62="GOOD","X","")</f>
        <v/>
      </c>
      <c r="J55" s="26" t="s">
        <v>103</v>
      </c>
      <c r="K55" s="25" t="str">
        <f>IF(PDRNTEMP!C62="FAIR","X","")</f>
        <v/>
      </c>
      <c r="L55" s="26" t="s">
        <v>104</v>
      </c>
      <c r="M55" s="25" t="str">
        <f>IF(PDRNTEMP!C62="POOR","X","")</f>
        <v/>
      </c>
      <c r="N55" s="26" t="s">
        <v>110</v>
      </c>
      <c r="O55" s="18"/>
      <c r="P55" s="18"/>
      <c r="Q55" s="18"/>
      <c r="R55" s="18"/>
      <c r="S55" s="67"/>
      <c r="T55" s="83" t="s">
        <v>111</v>
      </c>
      <c r="U55" s="84" t="str">
        <f>IF(PDRNTEMP!C64="VERY GOOD","X","")</f>
        <v/>
      </c>
      <c r="V55" s="47" t="s">
        <v>102</v>
      </c>
      <c r="W55" s="25" t="str">
        <f>IF(PDRNTEMP!C64="GOOD","X","")</f>
        <v/>
      </c>
      <c r="X55" s="47"/>
      <c r="Y55" s="26" t="s">
        <v>103</v>
      </c>
      <c r="Z55" s="25" t="str">
        <f>IF(PDRNTEMP!C64="FAIR","X","")</f>
        <v/>
      </c>
      <c r="AA55" s="26" t="s">
        <v>107</v>
      </c>
      <c r="AB55" s="25" t="str">
        <f>IF(PDRNTEMP!C64="POOR","X","")</f>
        <v/>
      </c>
      <c r="AC55" s="88" t="s">
        <v>108</v>
      </c>
    </row>
    <row r="56" spans="1:29" ht="13.5" x14ac:dyDescent="0.25">
      <c r="A56" s="21" t="s">
        <v>112</v>
      </c>
      <c r="B56" s="44" t="s">
        <v>113</v>
      </c>
      <c r="C56" s="44"/>
      <c r="D56" s="44"/>
      <c r="E56" s="44"/>
      <c r="F56" s="44"/>
      <c r="G56" s="24"/>
      <c r="H56" s="24"/>
      <c r="I56" s="24"/>
      <c r="J56" s="24"/>
      <c r="K56" s="24"/>
      <c r="L56" s="24"/>
      <c r="M56" s="24"/>
      <c r="N56" s="12"/>
      <c r="O56" s="12"/>
      <c r="P56" s="12"/>
      <c r="Q56" s="12"/>
      <c r="R56" s="12"/>
      <c r="S56" s="15"/>
      <c r="T56" s="86" t="s">
        <v>114</v>
      </c>
      <c r="U56" s="86"/>
      <c r="V56" s="48"/>
      <c r="W56" s="48"/>
      <c r="X56" s="48"/>
      <c r="Y56" s="48"/>
      <c r="Z56" s="48"/>
      <c r="AA56" s="12"/>
      <c r="AB56" s="12"/>
      <c r="AC56" s="12"/>
    </row>
    <row r="57" spans="1:29" ht="15.95" customHeight="1" x14ac:dyDescent="0.25">
      <c r="A57" s="21" t="s">
        <v>29</v>
      </c>
      <c r="B57" s="49" t="s">
        <v>115</v>
      </c>
      <c r="C57" s="49"/>
      <c r="D57" s="49"/>
      <c r="E57" s="49"/>
      <c r="F57" s="49"/>
      <c r="G57" s="6"/>
      <c r="H57" s="6"/>
      <c r="I57" s="6"/>
      <c r="J57" s="6" t="s">
        <v>116</v>
      </c>
      <c r="K57" s="6"/>
      <c r="L57" s="6" t="str">
        <f>PDRNTEMP!F65</f>
        <v>INPUT||pt=F:65||val=</v>
      </c>
      <c r="M57" s="6"/>
      <c r="N57" s="6"/>
      <c r="O57" s="6"/>
      <c r="P57" s="6"/>
      <c r="Q57" s="6"/>
      <c r="R57" s="6"/>
      <c r="S57" s="6"/>
      <c r="T57" s="23" t="s">
        <v>117</v>
      </c>
      <c r="U57" s="23"/>
      <c r="V57" s="23"/>
      <c r="W57" s="23" t="str">
        <f>PDRNTEMP!D65</f>
        <v>INPUT||pt=D:65||val=</v>
      </c>
      <c r="X57" s="23"/>
      <c r="Y57" s="23"/>
      <c r="Z57" s="23"/>
      <c r="AA57" s="23"/>
      <c r="AB57" s="23"/>
      <c r="AC57" s="90"/>
    </row>
    <row r="58" spans="1:29" ht="3" customHeight="1" x14ac:dyDescent="0.25">
      <c r="A58" s="21"/>
      <c r="B58" s="44"/>
      <c r="C58" s="44"/>
      <c r="D58" s="44"/>
      <c r="E58" s="44"/>
      <c r="F58" s="4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 ht="3" customHeight="1" x14ac:dyDescent="0.25">
      <c r="A59" s="21"/>
      <c r="B59" s="40"/>
      <c r="C59" s="40"/>
      <c r="D59" s="40"/>
      <c r="E59" s="40"/>
      <c r="F59" s="44"/>
      <c r="G59" s="50"/>
      <c r="H59" s="23"/>
      <c r="I59" s="23"/>
      <c r="J59" s="23"/>
      <c r="K59" s="24"/>
      <c r="L59" s="23"/>
      <c r="M59" s="23"/>
      <c r="N59" s="23"/>
      <c r="O59" s="50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13.5" x14ac:dyDescent="0.25">
      <c r="A60" s="30"/>
      <c r="B60" s="40" t="s">
        <v>118</v>
      </c>
      <c r="C60" s="40"/>
      <c r="D60" s="40"/>
      <c r="E60" s="40"/>
      <c r="F60" s="51"/>
      <c r="G60" s="52" t="s">
        <v>119</v>
      </c>
      <c r="H60" s="23"/>
      <c r="I60" s="23"/>
      <c r="J60" s="23"/>
      <c r="K60" s="54"/>
      <c r="L60" s="23" t="s">
        <v>120</v>
      </c>
      <c r="M60" s="23"/>
      <c r="N60" s="23"/>
      <c r="P60" s="23"/>
      <c r="Q60" s="23"/>
      <c r="R60" s="23"/>
      <c r="S60" s="54"/>
      <c r="T60" s="23" t="s">
        <v>121</v>
      </c>
      <c r="U60" s="23"/>
      <c r="V60" s="23"/>
      <c r="W60" s="54"/>
      <c r="X60" s="23"/>
      <c r="Y60" s="23" t="s">
        <v>122</v>
      </c>
      <c r="Z60" s="54"/>
      <c r="AA60" s="23" t="s">
        <v>123</v>
      </c>
      <c r="AB60" s="23"/>
      <c r="AC60" s="90"/>
    </row>
    <row r="61" spans="1:29" ht="3.95" customHeight="1" x14ac:dyDescent="0.25">
      <c r="A61" s="30"/>
      <c r="B61" s="40"/>
      <c r="C61" s="40"/>
      <c r="D61" s="40"/>
      <c r="E61" s="40"/>
      <c r="F61" s="40"/>
      <c r="G61" s="5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90"/>
    </row>
    <row r="62" spans="1:29" ht="13.5" x14ac:dyDescent="0.25">
      <c r="A62" s="30"/>
      <c r="B62" s="40" t="s">
        <v>124</v>
      </c>
      <c r="C62" s="40"/>
      <c r="D62" s="40"/>
      <c r="E62" s="40"/>
      <c r="F62" s="46"/>
      <c r="G62" s="23" t="s">
        <v>125</v>
      </c>
      <c r="H62" s="23"/>
      <c r="I62" s="23"/>
      <c r="J62" s="23"/>
      <c r="K62" s="54"/>
      <c r="L62" s="23" t="s">
        <v>126</v>
      </c>
      <c r="M62" s="23"/>
      <c r="N62" s="23"/>
      <c r="O62" s="23"/>
      <c r="P62" s="23"/>
      <c r="Q62" s="23"/>
      <c r="R62" s="23"/>
      <c r="S62" s="54"/>
      <c r="T62" s="23" t="s">
        <v>127</v>
      </c>
      <c r="U62" s="23"/>
      <c r="V62" s="23"/>
      <c r="W62" s="54"/>
      <c r="X62" s="23"/>
      <c r="Y62" s="23" t="s">
        <v>128</v>
      </c>
      <c r="Z62" s="54"/>
      <c r="AA62" s="23" t="s">
        <v>129</v>
      </c>
      <c r="AB62" s="23"/>
      <c r="AC62" s="90"/>
    </row>
    <row r="63" spans="1:29" ht="3" customHeight="1" x14ac:dyDescent="0.25">
      <c r="A63" s="30"/>
      <c r="B63" s="40"/>
      <c r="C63" s="40"/>
      <c r="D63" s="40"/>
      <c r="E63" s="40"/>
      <c r="F63" s="40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90"/>
    </row>
    <row r="64" spans="1:29" ht="15.95" customHeight="1" x14ac:dyDescent="0.2">
      <c r="A64" s="30"/>
      <c r="B64" s="23"/>
      <c r="C64" s="23"/>
      <c r="D64" s="23"/>
      <c r="E64" s="23"/>
      <c r="F64" s="54"/>
      <c r="G64" s="55" t="s">
        <v>130</v>
      </c>
      <c r="H64" s="23"/>
      <c r="I64" s="32"/>
      <c r="J64" s="23"/>
      <c r="K64" s="54"/>
      <c r="L64" s="23" t="s">
        <v>131</v>
      </c>
      <c r="M64" s="23"/>
      <c r="N64" s="23"/>
      <c r="O64" s="23"/>
      <c r="P64" s="23"/>
      <c r="Q64" s="23"/>
      <c r="R64" s="23"/>
      <c r="S64" s="87" t="s">
        <v>132</v>
      </c>
      <c r="T64" s="23" t="s">
        <v>7</v>
      </c>
      <c r="U64" s="23"/>
      <c r="V64" s="23" t="s">
        <v>133</v>
      </c>
      <c r="W64" s="23"/>
      <c r="X64" s="23"/>
      <c r="Y64" s="23"/>
      <c r="Z64" s="23"/>
      <c r="AA64" s="23"/>
      <c r="AB64" s="23"/>
      <c r="AC64" s="23"/>
    </row>
    <row r="65" spans="1:29" ht="3.95" customHeight="1" x14ac:dyDescent="0.2">
      <c r="A65" s="30"/>
      <c r="B65" s="23"/>
      <c r="C65" s="23"/>
      <c r="D65" s="23"/>
      <c r="E65" s="23"/>
      <c r="F65" s="23"/>
      <c r="G65" s="9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90"/>
    </row>
    <row r="66" spans="1:29" x14ac:dyDescent="0.2">
      <c r="A66" s="30"/>
      <c r="B66" s="37" t="s">
        <v>134</v>
      </c>
      <c r="C66" s="37"/>
      <c r="D66" s="37"/>
      <c r="E66" s="37"/>
      <c r="F66" s="37"/>
      <c r="G66" s="37"/>
      <c r="H66" s="37"/>
      <c r="I66" s="81"/>
      <c r="J66" s="37" t="s">
        <v>135</v>
      </c>
      <c r="K66" s="37"/>
      <c r="L66" s="37"/>
      <c r="M66" s="37"/>
      <c r="N66" s="37"/>
      <c r="O66" s="37"/>
      <c r="P66" s="37"/>
      <c r="Q66" s="94" t="s">
        <v>136</v>
      </c>
      <c r="R66" s="37"/>
      <c r="S66" s="101"/>
      <c r="T66" s="101"/>
      <c r="U66" s="102"/>
      <c r="V66" s="37" t="s">
        <v>137</v>
      </c>
      <c r="W66" s="37"/>
      <c r="X66" s="37"/>
      <c r="Y66" s="37"/>
      <c r="Z66" s="37"/>
      <c r="AA66" s="37"/>
      <c r="AB66" s="37"/>
      <c r="AC66" s="60"/>
    </row>
    <row r="67" spans="1:29" x14ac:dyDescent="0.2">
      <c r="A67" s="35"/>
      <c r="B67" s="212" t="str">
        <f>IF(PDRNTEMP!C71=0,"",PDRNTEMP!C71)</f>
        <v>INPUT||pt=C:71||val=</v>
      </c>
      <c r="C67" s="212"/>
      <c r="D67" s="212"/>
      <c r="E67" s="212"/>
      <c r="F67" s="212"/>
      <c r="G67" s="212"/>
      <c r="H67" s="212"/>
      <c r="I67" s="212"/>
      <c r="J67" s="212" t="str">
        <f>IF(PDRNTEMP!C72=0,"",PDRNTEMP!C72)</f>
        <v>INPUT||pt=C:72||val=</v>
      </c>
      <c r="K67" s="212"/>
      <c r="L67" s="212"/>
      <c r="M67" s="212"/>
      <c r="N67" s="212"/>
      <c r="O67" s="212" t="str">
        <f>IF(PDRNTEMP!C73=0,"",PDRNTEMP!C73)</f>
        <v>INPUT||pt=C:73||val=</v>
      </c>
      <c r="P67" s="212"/>
      <c r="Q67" s="212"/>
      <c r="R67" s="212"/>
      <c r="S67" s="212"/>
      <c r="T67" s="212"/>
      <c r="U67" s="212"/>
      <c r="V67" s="210" t="str">
        <f>IF(PDRNTEMP!C74="MORTGAGED",PDRNTEMP!C75,IF(PDRNTEMP!C74="OWNED",PDRNTEMP!C74,""))</f>
        <v/>
      </c>
      <c r="W67" s="210"/>
      <c r="X67" s="210"/>
      <c r="Y67" s="210"/>
      <c r="Z67" s="210"/>
      <c r="AA67" s="210"/>
      <c r="AB67" s="210"/>
      <c r="AC67" s="211"/>
    </row>
    <row r="68" spans="1:29" x14ac:dyDescent="0.2">
      <c r="A68" s="35"/>
      <c r="B68" s="212" t="str">
        <f>IF(PDRNTEMP!C76=0,"",PDRNTEMP!C76)</f>
        <v>INPUT||pt=C:76||val=</v>
      </c>
      <c r="C68" s="212"/>
      <c r="D68" s="212"/>
      <c r="E68" s="212"/>
      <c r="F68" s="212"/>
      <c r="G68" s="212"/>
      <c r="H68" s="212"/>
      <c r="I68" s="212"/>
      <c r="J68" s="212" t="str">
        <f>IF(PDRNTEMP!C77=0,"",PDRNTEMP!C77)</f>
        <v>INPUT||pt=C:77||val=</v>
      </c>
      <c r="K68" s="212"/>
      <c r="L68" s="212"/>
      <c r="M68" s="212"/>
      <c r="N68" s="212"/>
      <c r="O68" s="212" t="str">
        <f>IF(PDRNTEMP!C78=0,"",PDRNTEMP!C78)</f>
        <v>INPUT||pt=C:78||val=</v>
      </c>
      <c r="P68" s="212"/>
      <c r="Q68" s="212"/>
      <c r="R68" s="212"/>
      <c r="S68" s="212"/>
      <c r="T68" s="212"/>
      <c r="U68" s="212"/>
      <c r="V68" s="210" t="str">
        <f>IF(PDRNTEMP!C79="MORTGAGED",PDRNTEMP!C80,IF(PDRNTEMP!C79="OWNED",PDRNTEMP!C79,""))</f>
        <v/>
      </c>
      <c r="W68" s="210"/>
      <c r="X68" s="210"/>
      <c r="Y68" s="210"/>
      <c r="Z68" s="210"/>
      <c r="AA68" s="210"/>
      <c r="AB68" s="210"/>
      <c r="AC68" s="211"/>
    </row>
    <row r="69" spans="1:29" x14ac:dyDescent="0.2">
      <c r="A69" s="35"/>
      <c r="B69" s="212" t="str">
        <f>IF(PDRNTEMP!C81=0,"",PDRNTEMP!C81)</f>
        <v>INPUT||pt=C:81||val=</v>
      </c>
      <c r="C69" s="212"/>
      <c r="D69" s="212"/>
      <c r="E69" s="212"/>
      <c r="F69" s="212"/>
      <c r="G69" s="212"/>
      <c r="H69" s="212"/>
      <c r="I69" s="212"/>
      <c r="J69" s="212" t="str">
        <f>IF(PDRNTEMP!C82=0,"",PDRNTEMP!C82)</f>
        <v>INPUT||pt=C:82||val=</v>
      </c>
      <c r="K69" s="212"/>
      <c r="L69" s="212"/>
      <c r="M69" s="212"/>
      <c r="N69" s="212"/>
      <c r="O69" s="212" t="str">
        <f>IF(PDRNTEMP!C83=0,"",PDRNTEMP!C83)</f>
        <v>INPUT||pt=C:83||val=</v>
      </c>
      <c r="P69" s="212"/>
      <c r="Q69" s="212"/>
      <c r="R69" s="212"/>
      <c r="S69" s="212"/>
      <c r="T69" s="212"/>
      <c r="U69" s="212"/>
      <c r="V69" s="210" t="str">
        <f>IF(PDRNTEMP!C84="MORTGAGED",PDRNTEMP!C85,IF(PDRNTEMP!C84="OWNED",PDRNTEMP!C84,""))</f>
        <v/>
      </c>
      <c r="W69" s="210"/>
      <c r="X69" s="210"/>
      <c r="Y69" s="210"/>
      <c r="Z69" s="210"/>
      <c r="AA69" s="210"/>
      <c r="AB69" s="210"/>
      <c r="AC69" s="211"/>
    </row>
    <row r="70" spans="1:29" ht="3.95" customHeight="1" x14ac:dyDescent="0.2">
      <c r="A70" s="30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18"/>
      <c r="P70" s="18"/>
      <c r="Q70" s="69"/>
      <c r="R70" s="69"/>
      <c r="S70" s="69"/>
      <c r="T70" s="69"/>
      <c r="U70" s="18"/>
      <c r="V70" s="69"/>
      <c r="W70" s="69"/>
      <c r="X70" s="69"/>
      <c r="Y70" s="69"/>
      <c r="Z70" s="69"/>
      <c r="AA70" s="69"/>
      <c r="AB70" s="69"/>
      <c r="AC70" s="70"/>
    </row>
    <row r="71" spans="1:29" ht="14.1" customHeight="1" x14ac:dyDescent="0.2">
      <c r="A71" s="30"/>
      <c r="B71" s="36" t="s">
        <v>138</v>
      </c>
      <c r="C71" s="36"/>
      <c r="D71" s="36"/>
      <c r="E71" s="36"/>
      <c r="F71" s="25" t="str">
        <f>IF(PDRNTEMP!C66="PRIVATE VEHICLES","X","")</f>
        <v/>
      </c>
      <c r="G71" s="23" t="s">
        <v>139</v>
      </c>
      <c r="H71" s="36"/>
      <c r="I71" s="36"/>
      <c r="J71" s="23"/>
      <c r="K71" s="25" t="str">
        <f>IF(PDRNTEMP!C66="BUSES / JEEPNEYS","X","")</f>
        <v/>
      </c>
      <c r="L71" s="23" t="s">
        <v>140</v>
      </c>
      <c r="M71" s="23"/>
      <c r="N71" s="23"/>
      <c r="O71" s="23"/>
      <c r="P71" s="23"/>
      <c r="Q71" s="23"/>
      <c r="R71" s="23"/>
      <c r="S71" s="25" t="str">
        <f>IF(PDRNTEMP!C66="TRICYCLE","X","")</f>
        <v/>
      </c>
      <c r="T71" s="23" t="s">
        <v>141</v>
      </c>
      <c r="U71" s="23"/>
      <c r="V71" s="23"/>
      <c r="W71" s="25" t="str">
        <f>IF(PDRNTEMP!C66="NOT ACCESSIBLE","X","")</f>
        <v/>
      </c>
      <c r="X71" s="23"/>
      <c r="Y71" s="23" t="s">
        <v>142</v>
      </c>
      <c r="Z71" s="23"/>
      <c r="AA71" s="23"/>
      <c r="AB71" s="23"/>
      <c r="AC71" s="23"/>
    </row>
    <row r="72" spans="1:29" ht="5.0999999999999996" customHeight="1" x14ac:dyDescent="0.2">
      <c r="A72" s="30"/>
      <c r="B72" s="36"/>
      <c r="C72" s="36"/>
      <c r="D72" s="36"/>
      <c r="E72" s="36"/>
      <c r="F72" s="36"/>
      <c r="G72" s="36"/>
      <c r="H72" s="36"/>
      <c r="I72" s="36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ht="15.75" customHeight="1" x14ac:dyDescent="0.2">
      <c r="A73" s="61"/>
      <c r="B73" s="36" t="s">
        <v>143</v>
      </c>
      <c r="C73" s="36"/>
      <c r="D73" s="36"/>
      <c r="E73" s="36"/>
      <c r="F73" s="25" t="str">
        <f>IF(PDRNTEMP!C69&gt;0,"X","")</f>
        <v>X</v>
      </c>
      <c r="G73" s="23" t="s">
        <v>144</v>
      </c>
      <c r="H73" s="36"/>
      <c r="I73" s="36"/>
      <c r="K73" s="249" t="str">
        <f>PDRNTEMP!C69</f>
        <v>INPUT||pt=C:69||val=</v>
      </c>
      <c r="L73" s="249"/>
      <c r="M73" s="249"/>
      <c r="N73" s="249"/>
      <c r="O73" s="249"/>
      <c r="P73" s="23"/>
      <c r="Q73" s="23"/>
      <c r="R73" s="23"/>
      <c r="S73" s="25" t="str">
        <f>IF(PDRNTEMP!C68&gt;0,"X","")</f>
        <v>X</v>
      </c>
      <c r="T73" s="23" t="s">
        <v>145</v>
      </c>
      <c r="U73" s="24"/>
      <c r="V73" s="228" t="str">
        <f>PDRNTEMP!C68</f>
        <v>INPUT||pt=C:68||val=</v>
      </c>
      <c r="W73" s="228"/>
      <c r="X73" s="228"/>
      <c r="Y73" s="228"/>
      <c r="Z73" s="228"/>
      <c r="AA73" s="24"/>
      <c r="AB73" s="23"/>
      <c r="AC73" s="90"/>
    </row>
    <row r="74" spans="1:29" ht="3.95" customHeight="1" x14ac:dyDescent="0.2">
      <c r="A74" s="30"/>
      <c r="B74" s="86"/>
      <c r="C74" s="86"/>
      <c r="D74" s="86"/>
      <c r="E74" s="86"/>
      <c r="F74" s="86"/>
      <c r="G74" s="86"/>
      <c r="H74" s="86"/>
      <c r="I74" s="86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 spans="1:29" ht="3.95" customHeight="1" x14ac:dyDescent="0.2">
      <c r="A75" s="30"/>
      <c r="B75" s="36"/>
      <c r="C75" s="36"/>
      <c r="D75" s="36"/>
      <c r="E75" s="36"/>
      <c r="F75" s="36"/>
      <c r="G75" s="36"/>
      <c r="H75" s="36"/>
      <c r="I75" s="36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90"/>
    </row>
    <row r="76" spans="1:29" x14ac:dyDescent="0.2">
      <c r="A76" s="21"/>
      <c r="B76" s="23"/>
      <c r="C76" s="25" t="str">
        <f>IF(PDRNTEMP!C87="RESIDENTIAL","X","")</f>
        <v/>
      </c>
      <c r="D76" s="23" t="s">
        <v>146</v>
      </c>
      <c r="E76" s="23"/>
      <c r="F76" s="23"/>
      <c r="G76" s="23"/>
      <c r="H76" s="23"/>
      <c r="I76" s="25" t="str">
        <f>IF(PDRNTEMP!C87="INDUSTRIAL","X","")</f>
        <v/>
      </c>
      <c r="J76" s="23" t="s">
        <v>147</v>
      </c>
      <c r="K76" s="23"/>
      <c r="L76" s="23"/>
      <c r="M76" s="25" t="str">
        <f>IF(PDRNTEMP!C87="MIXED","X","")</f>
        <v/>
      </c>
      <c r="N76" s="23" t="s">
        <v>94</v>
      </c>
      <c r="O76" s="23"/>
      <c r="P76" s="23"/>
      <c r="Q76" s="23"/>
      <c r="R76" s="23"/>
      <c r="S76" s="23"/>
      <c r="T76" s="23"/>
      <c r="U76" s="25" t="str">
        <f>IF(PDRNTEMP!C87="SLUM AREA","X","")</f>
        <v/>
      </c>
      <c r="V76" s="23" t="s">
        <v>148</v>
      </c>
      <c r="W76" s="23"/>
      <c r="X76" s="23"/>
      <c r="Y76" s="36"/>
      <c r="Z76" s="23"/>
      <c r="AA76" s="23"/>
      <c r="AB76" s="23"/>
      <c r="AC76" s="23"/>
    </row>
    <row r="77" spans="1:29" ht="3.95" customHeight="1" x14ac:dyDescent="0.2">
      <c r="A77" s="21"/>
      <c r="B77" s="23"/>
      <c r="C77" s="23"/>
      <c r="D77" s="23"/>
      <c r="E77" s="23"/>
      <c r="F77" s="23"/>
      <c r="G77" s="23"/>
      <c r="H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90"/>
    </row>
    <row r="78" spans="1:29" x14ac:dyDescent="0.2">
      <c r="A78" s="21"/>
      <c r="B78" s="23"/>
      <c r="C78" s="25" t="str">
        <f>IF(PDRNTEMP!C87="COMMERCIAL","X","")</f>
        <v/>
      </c>
      <c r="D78" s="23" t="s">
        <v>149</v>
      </c>
      <c r="E78" s="23"/>
      <c r="F78" s="23"/>
      <c r="G78" s="23"/>
      <c r="H78" s="23"/>
      <c r="I78" s="25" t="str">
        <f>IF(PDRNTEMP!C87="CLASS SUBDIVISION","X","")</f>
        <v/>
      </c>
      <c r="J78" s="23" t="s">
        <v>150</v>
      </c>
      <c r="K78" s="23"/>
      <c r="L78" s="23"/>
      <c r="M78" s="25" t="str">
        <f>IF(PDRNTEMP!C87="GOVERNMENT PROJECT","X","")</f>
        <v/>
      </c>
      <c r="N78" s="23" t="s">
        <v>151</v>
      </c>
      <c r="O78" s="23"/>
      <c r="P78" s="23"/>
      <c r="Q78" s="23"/>
      <c r="R78" s="23"/>
      <c r="S78" s="23"/>
      <c r="T78" s="23"/>
      <c r="U78" s="25" t="str">
        <f>IF(PDRNTEMP!C87="OTHERS","X","")</f>
        <v/>
      </c>
      <c r="V78" s="23" t="s">
        <v>7</v>
      </c>
      <c r="W78" s="228" t="str">
        <f>IF(U78="X",PDRNTEMP!C88,"")</f>
        <v/>
      </c>
      <c r="X78" s="228"/>
      <c r="Y78" s="228"/>
      <c r="Z78" s="228"/>
      <c r="AA78" s="228"/>
      <c r="AB78" s="228"/>
      <c r="AC78" s="23"/>
    </row>
    <row r="79" spans="1:29" ht="6.95" customHeight="1" x14ac:dyDescent="0.2">
      <c r="A79" s="204" t="s">
        <v>48</v>
      </c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92"/>
    </row>
    <row r="80" spans="1:29" ht="3" customHeight="1" x14ac:dyDescent="0.2">
      <c r="A80" s="204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1:29" x14ac:dyDescent="0.2">
      <c r="A81" s="21" t="s">
        <v>29</v>
      </c>
      <c r="B81" s="36" t="s">
        <v>152</v>
      </c>
      <c r="C81" s="36"/>
      <c r="D81" s="36"/>
      <c r="E81" s="36"/>
      <c r="F81" s="25" t="str">
        <f>IF(PDRNTEMP!C89="HIGH INCOME","X","")</f>
        <v/>
      </c>
      <c r="G81" s="23" t="s">
        <v>153</v>
      </c>
      <c r="H81" s="23"/>
      <c r="I81" s="23"/>
      <c r="J81" s="23"/>
      <c r="K81" s="25" t="str">
        <f>IF(PDRNTEMP!C89="MIDDLE INCOME","X","")</f>
        <v/>
      </c>
      <c r="L81" s="23" t="s">
        <v>154</v>
      </c>
      <c r="M81" s="23"/>
      <c r="N81" s="23"/>
      <c r="O81" s="25" t="str">
        <f>IF(PDRNTEMP!C89="LOW INCOME","X","")</f>
        <v/>
      </c>
      <c r="P81" s="23"/>
      <c r="Q81" s="23" t="s">
        <v>155</v>
      </c>
      <c r="R81" s="23"/>
      <c r="S81" s="23"/>
      <c r="T81" s="23"/>
      <c r="U81" s="25" t="str">
        <f>IF(PDRNTEMP!C89="MIXED","X","")</f>
        <v/>
      </c>
      <c r="V81" s="23" t="s">
        <v>94</v>
      </c>
      <c r="W81" s="23"/>
      <c r="X81" s="23"/>
      <c r="Y81" s="23"/>
      <c r="Z81" s="23"/>
      <c r="AA81" s="23"/>
      <c r="AB81" s="23"/>
      <c r="AC81" s="90"/>
    </row>
    <row r="82" spans="1:29" x14ac:dyDescent="0.2">
      <c r="A82" s="205" t="s">
        <v>89</v>
      </c>
      <c r="B82" s="86" t="s">
        <v>156</v>
      </c>
      <c r="C82" s="86"/>
      <c r="D82" s="86"/>
      <c r="E82" s="86"/>
      <c r="F82" s="86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92"/>
    </row>
    <row r="83" spans="1:29" ht="3.95" customHeight="1" x14ac:dyDescent="0.2">
      <c r="A83" s="205"/>
      <c r="B83" s="36"/>
      <c r="C83" s="36"/>
      <c r="D83" s="36"/>
      <c r="E83" s="36"/>
      <c r="F83" s="36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90"/>
    </row>
    <row r="84" spans="1:29" ht="14.1" customHeight="1" x14ac:dyDescent="0.2">
      <c r="A84" s="20" t="s">
        <v>157</v>
      </c>
      <c r="B84" s="36" t="s">
        <v>158</v>
      </c>
      <c r="C84" s="36"/>
      <c r="D84" s="36"/>
      <c r="E84" s="36"/>
      <c r="F84" s="25" t="str">
        <f>IF(PDRNTEMP!C90="ACCESSIBLE","X","")</f>
        <v/>
      </c>
      <c r="G84" s="23" t="s">
        <v>159</v>
      </c>
      <c r="H84" s="23"/>
      <c r="I84" s="23"/>
      <c r="J84" s="23"/>
      <c r="K84" s="25" t="str">
        <f>IF(PDRNTEMP!C90="NOT ACCESSIBLE","X","")</f>
        <v/>
      </c>
      <c r="L84" s="23" t="s">
        <v>160</v>
      </c>
      <c r="M84" s="23"/>
      <c r="N84" s="23"/>
      <c r="O84" s="25" t="str">
        <f>IF(PDRNTEMP!E90="PEACEFUL","X","")</f>
        <v/>
      </c>
      <c r="P84" s="23" t="s">
        <v>161</v>
      </c>
      <c r="Q84" s="23"/>
      <c r="R84" s="23"/>
      <c r="S84" s="23"/>
      <c r="T84" s="23"/>
      <c r="U84" s="25" t="str">
        <f>IF(PDRNTEMP!E90="NOTORIOUS","X","")</f>
        <v/>
      </c>
      <c r="V84" s="23" t="s">
        <v>162</v>
      </c>
      <c r="W84" s="23"/>
      <c r="X84" s="23"/>
      <c r="Y84" s="23"/>
      <c r="Z84" s="23"/>
      <c r="AA84" s="23"/>
      <c r="AB84" s="23"/>
      <c r="AC84" s="23"/>
    </row>
    <row r="85" spans="1:29" ht="3" customHeight="1" x14ac:dyDescent="0.2">
      <c r="A85" s="205" t="s">
        <v>163</v>
      </c>
      <c r="B85" s="36"/>
      <c r="C85" s="36"/>
      <c r="D85" s="36"/>
      <c r="E85" s="36"/>
      <c r="F85" s="36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1:29" ht="6.95" customHeight="1" x14ac:dyDescent="0.2">
      <c r="A86" s="205"/>
      <c r="B86" s="94"/>
      <c r="C86" s="37"/>
      <c r="D86" s="37"/>
      <c r="E86" s="37"/>
      <c r="F86" s="3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0"/>
    </row>
    <row r="87" spans="1:29" x14ac:dyDescent="0.2">
      <c r="A87" s="20" t="s">
        <v>164</v>
      </c>
      <c r="B87" s="35" t="s">
        <v>165</v>
      </c>
      <c r="C87" s="36"/>
      <c r="D87" s="36"/>
      <c r="E87" s="36"/>
      <c r="F87" s="25" t="str">
        <f>IF(PDRNTEMP!C91="GOOD","X","")</f>
        <v/>
      </c>
      <c r="G87" s="23" t="s">
        <v>103</v>
      </c>
      <c r="H87" s="23"/>
      <c r="I87" s="23"/>
      <c r="J87" s="23"/>
      <c r="K87" s="25" t="str">
        <f>IF(PDRNTEMP!C91="BAD","X","")</f>
        <v/>
      </c>
      <c r="L87" s="23" t="s">
        <v>166</v>
      </c>
      <c r="M87" s="23"/>
      <c r="N87" s="47"/>
      <c r="O87" s="25" t="str">
        <f>IF(PDRNTEMP!E91="KNOWN","X","")</f>
        <v/>
      </c>
      <c r="P87" s="47"/>
      <c r="Q87" s="26" t="s">
        <v>167</v>
      </c>
      <c r="R87" s="26"/>
      <c r="S87" s="26"/>
      <c r="T87" s="23"/>
      <c r="U87" s="25" t="str">
        <f>IF(PDRNTEMP!E91="UNKNOWN","X","")</f>
        <v/>
      </c>
      <c r="V87" s="23" t="s">
        <v>168</v>
      </c>
      <c r="W87" s="25" t="str">
        <f>IF(PDRNTEMP!C92="RICH","X","")</f>
        <v/>
      </c>
      <c r="X87" s="23"/>
      <c r="Y87" s="23" t="s">
        <v>169</v>
      </c>
      <c r="Z87" s="25" t="str">
        <f>IF(PDRNTEMP!C92="THRIFTY","X","")</f>
        <v/>
      </c>
      <c r="AA87" s="23" t="s">
        <v>170</v>
      </c>
      <c r="AB87" s="23"/>
      <c r="AC87" s="90"/>
    </row>
    <row r="88" spans="1:29" x14ac:dyDescent="0.2">
      <c r="A88" s="20" t="s">
        <v>45</v>
      </c>
      <c r="B88" s="35"/>
      <c r="C88" s="36"/>
      <c r="D88" s="36"/>
      <c r="E88" s="36"/>
      <c r="F88" s="36"/>
      <c r="G88" s="23"/>
      <c r="H88" s="23"/>
      <c r="I88" s="23"/>
      <c r="J88" s="23"/>
      <c r="K88" s="23"/>
      <c r="L88" s="23"/>
      <c r="M88" s="23"/>
      <c r="N88" s="47"/>
      <c r="O88" s="47"/>
      <c r="P88" s="47"/>
      <c r="Q88" s="26"/>
      <c r="R88" s="26"/>
      <c r="S88" s="26"/>
      <c r="T88" s="23"/>
      <c r="U88" s="23"/>
      <c r="V88" s="23"/>
      <c r="W88" s="23"/>
      <c r="X88" s="23"/>
      <c r="Y88" s="23"/>
      <c r="Z88" s="23"/>
      <c r="AA88" s="23"/>
      <c r="AB88" s="23"/>
      <c r="AC88" s="90"/>
    </row>
    <row r="89" spans="1:29" x14ac:dyDescent="0.2">
      <c r="A89" s="20" t="s">
        <v>37</v>
      </c>
      <c r="B89" s="35"/>
      <c r="C89" s="36"/>
      <c r="D89" s="36"/>
      <c r="E89" s="36"/>
      <c r="F89" s="25" t="str">
        <f>IF(PDRNTEMP!C92="GAMBLER","X","")</f>
        <v/>
      </c>
      <c r="G89" s="23" t="s">
        <v>171</v>
      </c>
      <c r="H89" s="23"/>
      <c r="I89" s="23"/>
      <c r="J89" s="23"/>
      <c r="K89" s="25" t="str">
        <f>IF(PDRNTEMP!C92="DRUNKARD","X","")</f>
        <v/>
      </c>
      <c r="L89" s="23" t="s">
        <v>172</v>
      </c>
      <c r="M89" s="23"/>
      <c r="N89" s="47"/>
      <c r="O89" s="25" t="str">
        <f>IF(PDRNTEMP!C92="HEAVILY INDEBTED","X","")</f>
        <v/>
      </c>
      <c r="P89" s="47"/>
      <c r="Q89" s="26" t="s">
        <v>173</v>
      </c>
      <c r="R89" s="26"/>
      <c r="S89" s="26"/>
      <c r="T89" s="23"/>
      <c r="U89" s="25" t="str">
        <f>IF(PDRNTEMP!C92="NOTORIOUS","X","")</f>
        <v/>
      </c>
      <c r="V89" s="23" t="s">
        <v>162</v>
      </c>
      <c r="W89" s="25" t="str">
        <f>IF(PDRNTEMP!C92="FREQUENT BY COLLECTORS","X","")</f>
        <v/>
      </c>
      <c r="X89" s="23"/>
      <c r="Y89" s="23" t="s">
        <v>174</v>
      </c>
      <c r="Z89" s="25" t="str">
        <f>IF(PDRNTEMP!C92="ADULTEROUS","X","")</f>
        <v/>
      </c>
      <c r="AA89" s="23" t="s">
        <v>175</v>
      </c>
      <c r="AB89" s="23"/>
      <c r="AC89" s="90"/>
    </row>
    <row r="90" spans="1:29" ht="11.1" customHeight="1" x14ac:dyDescent="0.2">
      <c r="A90" s="20" t="s">
        <v>163</v>
      </c>
      <c r="B90" s="8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48"/>
      <c r="O90" s="48"/>
      <c r="P90" s="48"/>
      <c r="Q90" s="27"/>
      <c r="R90" s="27"/>
      <c r="S90" s="27"/>
      <c r="T90" s="24"/>
      <c r="U90" s="24"/>
      <c r="V90" s="24"/>
      <c r="W90" s="24"/>
      <c r="X90" s="24"/>
      <c r="Y90" s="24"/>
      <c r="Z90" s="24"/>
      <c r="AA90" s="24"/>
      <c r="AB90" s="24"/>
      <c r="AC90" s="92"/>
    </row>
    <row r="91" spans="1:29" ht="18" customHeight="1" x14ac:dyDescent="0.2">
      <c r="A91" s="20" t="s">
        <v>45</v>
      </c>
      <c r="B91" s="95" t="s">
        <v>176</v>
      </c>
      <c r="C91" s="96"/>
      <c r="D91" s="96"/>
      <c r="E91" s="96"/>
      <c r="F91" s="96"/>
      <c r="G91" s="71"/>
      <c r="H91" s="71"/>
      <c r="I91" s="213" t="str">
        <f>IF(AND(PDRNTEMP!C16&lt;&gt;"",PDRNTEMP!E16&lt;&gt;""),CONCATENATE("SUBJECT - ",PDRNTEMP!C16," / ",PDRNTEMP!E16),IF(PDRNTEMP!C16&lt;&gt;"",CONCATENATE("SUBJECT - ",PDRNTEMP!C16),IF(PDRNTEMP!E16&lt;&gt;"",CONCATENATE("SUBJECT - ",PDRNTEMP!E16),"NP")))</f>
        <v>SUBJECT - SELECT||pt=C:16||val=NONE / SELECT||pt=E:16||val=EMPLOYMENT</v>
      </c>
      <c r="J91" s="213"/>
      <c r="K91" s="213"/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4" t="str">
        <f>IF(AND(PDRNTEMP!C27&lt;&gt;"",PDRNTEMP!E27&lt;&gt;""),CONCATENATE("SPOUSE - ",PDRNTEMP!C27," / ",PDRNTEMP!E27),IF(PDRNTEMP!C27&lt;&gt;"",CONCATENATE("SPOUSE - ",PDRNTEMP!C27),IF(PDRNTEMP!E27&lt;&gt;"",CONCATENATE("SUBJECT - ",PDRNTEMP!E27),"NP")))</f>
        <v>SPOUSE - SELECT||pt=C:27||val=NONE / SELECT||pt=E:27||val=EMPLOYMENT</v>
      </c>
      <c r="W91" s="215"/>
      <c r="X91" s="215"/>
      <c r="Y91" s="215"/>
      <c r="Z91" s="215"/>
      <c r="AA91" s="215"/>
      <c r="AB91" s="215"/>
      <c r="AC91" s="216"/>
    </row>
    <row r="92" spans="1:29" ht="18.95" customHeight="1" x14ac:dyDescent="0.2">
      <c r="A92" s="20" t="s">
        <v>45</v>
      </c>
      <c r="B92" s="95" t="s">
        <v>177</v>
      </c>
      <c r="C92" s="96"/>
      <c r="D92" s="96"/>
      <c r="E92" s="96"/>
      <c r="F92" s="96"/>
      <c r="G92" s="71"/>
      <c r="H92" s="71"/>
      <c r="I92" s="213" t="str">
        <f>IF(PDRNTEMP!C17=0,"",PDRNTEMP!C17)</f>
        <v>INPUT||pt=C:17||val=</v>
      </c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7" t="str">
        <f>IF(PDRNTEMP!C28=0,"",PDRNTEMP!C28)</f>
        <v>INPUT||pt=C:28||val=</v>
      </c>
      <c r="W92" s="213"/>
      <c r="X92" s="213"/>
      <c r="Y92" s="213"/>
      <c r="Z92" s="213"/>
      <c r="AA92" s="213"/>
      <c r="AB92" s="213"/>
      <c r="AC92" s="218"/>
    </row>
    <row r="93" spans="1:29" ht="17.100000000000001" customHeight="1" x14ac:dyDescent="0.2">
      <c r="A93" s="97" t="s">
        <v>96</v>
      </c>
      <c r="B93" s="98" t="s">
        <v>178</v>
      </c>
      <c r="C93" s="99"/>
      <c r="D93" s="99"/>
      <c r="E93" s="99"/>
      <c r="F93" s="99"/>
      <c r="G93" s="100"/>
      <c r="H93" s="100"/>
      <c r="I93" s="219" t="str">
        <f>IF(PDRNTEMP!C18=0,"",PDRNTEMP!C18)</f>
        <v>INPUT||pt=C:18||val=</v>
      </c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20"/>
      <c r="V93" s="219" t="str">
        <f>IF(PDRNTEMP!C29=0,"",PDRNTEMP!C29)</f>
        <v>INPUT||pt=C:29||val=</v>
      </c>
      <c r="W93" s="219"/>
      <c r="X93" s="219"/>
      <c r="Y93" s="219"/>
      <c r="Z93" s="219"/>
      <c r="AA93" s="219"/>
      <c r="AB93" s="219"/>
      <c r="AC93" s="220"/>
    </row>
    <row r="94" spans="1:29" x14ac:dyDescent="0.2">
      <c r="A94" s="35" t="s">
        <v>179</v>
      </c>
      <c r="B94" s="23"/>
      <c r="C94" s="23"/>
      <c r="D94" s="23"/>
      <c r="E94" s="23"/>
      <c r="F94" s="23"/>
      <c r="G94" s="90"/>
      <c r="H94" s="23"/>
      <c r="I94" s="23"/>
      <c r="J94" s="35" t="s">
        <v>180</v>
      </c>
      <c r="K94" s="36"/>
      <c r="L94" s="36"/>
      <c r="M94" s="36"/>
      <c r="N94" s="23"/>
      <c r="O94" s="23"/>
      <c r="P94" s="23"/>
      <c r="Q94" s="23"/>
      <c r="R94" s="23"/>
      <c r="S94" s="23"/>
      <c r="T94" s="23"/>
      <c r="U94" s="23"/>
      <c r="V94" s="90"/>
      <c r="W94" s="23"/>
      <c r="X94" s="23"/>
      <c r="Y94" s="36" t="s">
        <v>181</v>
      </c>
      <c r="Z94" s="36"/>
      <c r="AA94" s="23"/>
      <c r="AB94" s="23"/>
      <c r="AC94" s="90"/>
    </row>
    <row r="95" spans="1:29" x14ac:dyDescent="0.2">
      <c r="A95" s="206" t="str">
        <f>PDRNTEMP!C93</f>
        <v>INPUT||pt=C:93||val=</v>
      </c>
      <c r="B95" s="207"/>
      <c r="C95" s="207"/>
      <c r="D95" s="207"/>
      <c r="E95" s="207"/>
      <c r="F95" s="207"/>
      <c r="G95" s="208"/>
      <c r="H95" s="29"/>
      <c r="I95" s="29"/>
      <c r="J95" s="206" t="str">
        <f>PDRNTEMP!C94</f>
        <v>INPUT||pt=C:94||val=</v>
      </c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8"/>
      <c r="W95" s="207" t="str">
        <f>PDRNTEMP!C95</f>
        <v>INPUT||pt=C:95||val=</v>
      </c>
      <c r="X95" s="207"/>
      <c r="Y95" s="207"/>
      <c r="Z95" s="207"/>
      <c r="AA95" s="207"/>
      <c r="AB95" s="207"/>
      <c r="AC95" s="208"/>
    </row>
    <row r="96" spans="1:29" x14ac:dyDescent="0.2">
      <c r="A96" s="35" t="s">
        <v>182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90"/>
    </row>
    <row r="97" spans="1:29" x14ac:dyDescent="0.2">
      <c r="A97" s="230" t="str">
        <f>PDRNTEMP!A97</f>
        <v>INPUT||pt=A:97||val=</v>
      </c>
      <c r="B97" s="231"/>
      <c r="C97" s="231"/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1"/>
      <c r="Q97" s="231"/>
      <c r="R97" s="231"/>
      <c r="S97" s="231"/>
      <c r="T97" s="231"/>
      <c r="U97" s="231"/>
      <c r="V97" s="231"/>
      <c r="W97" s="231"/>
      <c r="X97" s="231"/>
      <c r="Y97" s="231"/>
      <c r="Z97" s="231"/>
      <c r="AA97" s="231"/>
      <c r="AB97" s="231"/>
      <c r="AC97" s="232"/>
    </row>
    <row r="98" spans="1:29" x14ac:dyDescent="0.2">
      <c r="A98" s="233"/>
      <c r="B98" s="231"/>
      <c r="C98" s="231"/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1"/>
      <c r="Q98" s="231"/>
      <c r="R98" s="231"/>
      <c r="S98" s="231"/>
      <c r="T98" s="231"/>
      <c r="U98" s="231"/>
      <c r="V98" s="231"/>
      <c r="W98" s="231"/>
      <c r="X98" s="231"/>
      <c r="Y98" s="231"/>
      <c r="Z98" s="231"/>
      <c r="AA98" s="231"/>
      <c r="AB98" s="231"/>
      <c r="AC98" s="232"/>
    </row>
    <row r="99" spans="1:29" x14ac:dyDescent="0.2">
      <c r="A99" s="233"/>
      <c r="B99" s="231"/>
      <c r="C99" s="231"/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1"/>
      <c r="Q99" s="231"/>
      <c r="R99" s="231"/>
      <c r="S99" s="231"/>
      <c r="T99" s="231"/>
      <c r="U99" s="231"/>
      <c r="V99" s="231"/>
      <c r="W99" s="231"/>
      <c r="X99" s="231"/>
      <c r="Y99" s="231"/>
      <c r="Z99" s="231"/>
      <c r="AA99" s="231"/>
      <c r="AB99" s="231"/>
      <c r="AC99" s="232"/>
    </row>
    <row r="100" spans="1:29" ht="53.1" customHeight="1" x14ac:dyDescent="0.2">
      <c r="A100" s="234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6"/>
    </row>
    <row r="101" spans="1:29" x14ac:dyDescent="0.2">
      <c r="A101" s="209" t="s">
        <v>183</v>
      </c>
      <c r="B101" s="210"/>
      <c r="C101" s="210"/>
      <c r="D101" s="210"/>
      <c r="E101" s="210"/>
      <c r="F101" s="210"/>
      <c r="G101" s="210"/>
      <c r="H101" s="210"/>
      <c r="I101" s="211"/>
      <c r="J101" s="209" t="s">
        <v>184</v>
      </c>
      <c r="K101" s="210"/>
      <c r="L101" s="210"/>
      <c r="M101" s="210"/>
      <c r="N101" s="210"/>
      <c r="O101" s="210"/>
      <c r="P101" s="210"/>
      <c r="Q101" s="210"/>
      <c r="R101" s="210"/>
      <c r="S101" s="211"/>
      <c r="T101" s="212" t="s">
        <v>185</v>
      </c>
      <c r="U101" s="212"/>
      <c r="V101" s="212"/>
      <c r="W101" s="212"/>
      <c r="X101" s="212"/>
      <c r="Y101" s="212"/>
      <c r="Z101" s="209" t="s">
        <v>186</v>
      </c>
      <c r="AA101" s="210"/>
      <c r="AB101" s="210"/>
      <c r="AC101" s="211"/>
    </row>
    <row r="102" spans="1:29" ht="23.1" customHeight="1" x14ac:dyDescent="0.2">
      <c r="A102" s="247" t="str">
        <f>CONCATENATE(PDRNTEMP!C110," / ",PDRNTEMP!C111," / ",PDRNTEMP!C112)</f>
        <v>INPUT||pt=C:110||val= / INPUT||pt=C:111||val= / INPUT||pt=C:112||val=</v>
      </c>
      <c r="B102" s="247"/>
      <c r="C102" s="247"/>
      <c r="D102" s="247"/>
      <c r="E102" s="247"/>
      <c r="F102" s="247"/>
      <c r="G102" s="247"/>
      <c r="H102" s="247"/>
      <c r="I102" s="247"/>
      <c r="J102" s="237" t="str">
        <f>PDRNTEMP!C125</f>
        <v>INPUT||pt=C:125||val=</v>
      </c>
      <c r="K102" s="238"/>
      <c r="L102" s="238"/>
      <c r="M102" s="238"/>
      <c r="N102" s="238"/>
      <c r="O102" s="238"/>
      <c r="P102" s="238"/>
      <c r="Q102" s="238"/>
      <c r="R102" s="238"/>
      <c r="S102" s="238"/>
      <c r="T102" s="221" t="s">
        <v>187</v>
      </c>
      <c r="U102" s="222"/>
      <c r="V102" s="222"/>
      <c r="W102" s="222"/>
      <c r="X102" s="222"/>
      <c r="Y102" s="223"/>
      <c r="Z102" s="243">
        <f ca="1">TODAY()</f>
        <v>43882</v>
      </c>
      <c r="AA102" s="238"/>
      <c r="AB102" s="238"/>
      <c r="AC102" s="244"/>
    </row>
    <row r="103" spans="1:29" ht="24" customHeight="1" x14ac:dyDescent="0.2">
      <c r="A103" s="248" t="str">
        <f>CONCATENATE(PDRNTEMP!C113," / ",PDRNTEMP!C114," / ",PDRNTEMP!C115)</f>
        <v>INPUT||pt=C:113||val= / INPUT||pt=C:114||val= / INPUT||pt=C:115||val=</v>
      </c>
      <c r="B103" s="248"/>
      <c r="C103" s="248"/>
      <c r="D103" s="248"/>
      <c r="E103" s="248"/>
      <c r="F103" s="248"/>
      <c r="G103" s="248"/>
      <c r="H103" s="248"/>
      <c r="I103" s="248"/>
      <c r="J103" s="239"/>
      <c r="K103" s="240"/>
      <c r="L103" s="240"/>
      <c r="M103" s="240"/>
      <c r="N103" s="240"/>
      <c r="O103" s="240"/>
      <c r="P103" s="240"/>
      <c r="Q103" s="240"/>
      <c r="R103" s="240"/>
      <c r="S103" s="240"/>
      <c r="T103" s="224"/>
      <c r="U103" s="225"/>
      <c r="V103" s="225"/>
      <c r="W103" s="225"/>
      <c r="X103" s="225"/>
      <c r="Y103" s="226"/>
      <c r="Z103" s="240"/>
      <c r="AA103" s="240"/>
      <c r="AB103" s="240"/>
      <c r="AC103" s="245"/>
    </row>
    <row r="104" spans="1:29" ht="24" customHeight="1" x14ac:dyDescent="0.2">
      <c r="A104" s="248" t="str">
        <f>CONCATENATE(PDRNTEMP!C116," / ",PDRNTEMP!C117," / ",PDRNTEMP!C118)</f>
        <v>INPUT||pt=C:116||val= / INPUT||pt=C:117||val= / INPUT||pt=C:118||val=</v>
      </c>
      <c r="B104" s="248"/>
      <c r="C104" s="248"/>
      <c r="D104" s="248"/>
      <c r="E104" s="248"/>
      <c r="F104" s="248"/>
      <c r="G104" s="248"/>
      <c r="H104" s="248"/>
      <c r="I104" s="248"/>
      <c r="J104" s="239"/>
      <c r="K104" s="240"/>
      <c r="L104" s="240"/>
      <c r="M104" s="240"/>
      <c r="N104" s="240"/>
      <c r="O104" s="240"/>
      <c r="P104" s="240"/>
      <c r="Q104" s="240"/>
      <c r="R104" s="240"/>
      <c r="S104" s="240"/>
      <c r="T104" s="224"/>
      <c r="U104" s="225"/>
      <c r="V104" s="225"/>
      <c r="W104" s="225"/>
      <c r="X104" s="225"/>
      <c r="Y104" s="226"/>
      <c r="Z104" s="240"/>
      <c r="AA104" s="240"/>
      <c r="AB104" s="240"/>
      <c r="AC104" s="245"/>
    </row>
    <row r="105" spans="1:29" ht="24" customHeight="1" x14ac:dyDescent="0.2">
      <c r="A105" s="248" t="str">
        <f>CONCATENATE(PDRNTEMP!C119," / ",PDRNTEMP!C120," / ",PDRNTEMP!C121)</f>
        <v>INPUT||pt=C:119||val= / INPUT||pt=C:120||val= / INPUT||pt=C:121||val=</v>
      </c>
      <c r="B105" s="248"/>
      <c r="C105" s="248"/>
      <c r="D105" s="248"/>
      <c r="E105" s="248"/>
      <c r="F105" s="248"/>
      <c r="G105" s="248"/>
      <c r="H105" s="248"/>
      <c r="I105" s="248"/>
      <c r="J105" s="239"/>
      <c r="K105" s="240"/>
      <c r="L105" s="240"/>
      <c r="M105" s="240"/>
      <c r="N105" s="240"/>
      <c r="O105" s="240"/>
      <c r="P105" s="240"/>
      <c r="Q105" s="240"/>
      <c r="R105" s="240"/>
      <c r="S105" s="240"/>
      <c r="T105" s="224"/>
      <c r="U105" s="225"/>
      <c r="V105" s="225"/>
      <c r="W105" s="225"/>
      <c r="X105" s="225"/>
      <c r="Y105" s="226"/>
      <c r="Z105" s="240"/>
      <c r="AA105" s="240"/>
      <c r="AB105" s="240"/>
      <c r="AC105" s="245"/>
    </row>
    <row r="106" spans="1:29" ht="27.95" customHeight="1" x14ac:dyDescent="0.2">
      <c r="A106" s="227" t="str">
        <f>CONCATENATE(PDRNTEMP!C122," / ",PDRNTEMP!C123," / ",PDRNTEMP!C124)</f>
        <v>INPUT||pt=C:122||val= / INPUT||pt=C:123||val= / INPUT||pt=C:124||val=</v>
      </c>
      <c r="B106" s="228"/>
      <c r="C106" s="228"/>
      <c r="D106" s="228"/>
      <c r="E106" s="228"/>
      <c r="F106" s="228"/>
      <c r="G106" s="228"/>
      <c r="H106" s="228"/>
      <c r="I106" s="228"/>
      <c r="J106" s="241"/>
      <c r="K106" s="242"/>
      <c r="L106" s="242"/>
      <c r="M106" s="242"/>
      <c r="N106" s="242"/>
      <c r="O106" s="242"/>
      <c r="P106" s="242"/>
      <c r="Q106" s="242"/>
      <c r="R106" s="242"/>
      <c r="S106" s="242"/>
      <c r="T106" s="227"/>
      <c r="U106" s="228"/>
      <c r="V106" s="228"/>
      <c r="W106" s="228"/>
      <c r="X106" s="228"/>
      <c r="Y106" s="229"/>
      <c r="Z106" s="242"/>
      <c r="AA106" s="242"/>
      <c r="AB106" s="242"/>
      <c r="AC106" s="246"/>
    </row>
    <row r="107" spans="1:29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1:29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 spans="1:29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 spans="1:29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 spans="1:29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50"/>
      <c r="X111" s="50"/>
      <c r="AA111" s="23"/>
      <c r="AB111" s="23"/>
      <c r="AC111" s="23"/>
    </row>
    <row r="112" spans="1:29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 spans="1:29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 spans="1:29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 spans="1:29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 spans="1:29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 spans="1:29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</row>
    <row r="118" spans="1:29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</row>
    <row r="119" spans="1:29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</row>
    <row r="120" spans="1:29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</row>
    <row r="121" spans="1:29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</row>
    <row r="122" spans="1:29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</row>
    <row r="123" spans="1:29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</row>
    <row r="124" spans="1:29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</row>
    <row r="125" spans="1:29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</row>
    <row r="126" spans="1:29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</row>
    <row r="127" spans="1:29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</row>
    <row r="128" spans="1:29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</row>
    <row r="129" spans="1:29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</row>
    <row r="130" spans="1:29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</row>
    <row r="131" spans="1:29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</row>
    <row r="132" spans="1:29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</row>
    <row r="133" spans="1:29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</row>
    <row r="134" spans="1:29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</row>
    <row r="135" spans="1:29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</row>
    <row r="136" spans="1:29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</row>
    <row r="137" spans="1:29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</row>
    <row r="138" spans="1:29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</row>
    <row r="139" spans="1:29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</row>
    <row r="140" spans="1:29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</row>
    <row r="141" spans="1:29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</row>
    <row r="142" spans="1:29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</row>
    <row r="143" spans="1:29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</row>
    <row r="144" spans="1:29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</row>
    <row r="145" spans="1:29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</row>
    <row r="146" spans="1:29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</row>
    <row r="147" spans="1:29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</row>
    <row r="148" spans="1:29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</row>
    <row r="149" spans="1:29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</row>
    <row r="150" spans="1:29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</row>
    <row r="151" spans="1:29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</row>
    <row r="152" spans="1:29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</row>
    <row r="153" spans="1:29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</row>
    <row r="154" spans="1:29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</row>
    <row r="155" spans="1:29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</row>
    <row r="156" spans="1:29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</row>
    <row r="157" spans="1:29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</row>
    <row r="158" spans="1:29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</row>
    <row r="159" spans="1:29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</row>
    <row r="160" spans="1:29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</row>
    <row r="161" spans="1:29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</row>
    <row r="162" spans="1:29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</row>
    <row r="163" spans="1:29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</row>
    <row r="164" spans="1:29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</row>
    <row r="165" spans="1:29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</row>
    <row r="166" spans="1:29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</row>
    <row r="167" spans="1:29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</row>
    <row r="168" spans="1:29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</row>
    <row r="169" spans="1:29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</row>
    <row r="170" spans="1:29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</row>
    <row r="171" spans="1:29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</row>
    <row r="172" spans="1:29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</row>
    <row r="173" spans="1:29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</row>
  </sheetData>
  <sheetProtection selectLockedCells="1" selectUnlockedCells="1"/>
  <mergeCells count="118">
    <mergeCell ref="A6:J6"/>
    <mergeCell ref="N6:Q6"/>
    <mergeCell ref="T6:V6"/>
    <mergeCell ref="W6:Y6"/>
    <mergeCell ref="Z6:AC6"/>
    <mergeCell ref="O7:S7"/>
    <mergeCell ref="T7:V7"/>
    <mergeCell ref="W7:Y7"/>
    <mergeCell ref="Z7:AC7"/>
    <mergeCell ref="B10:I10"/>
    <mergeCell ref="J10:N10"/>
    <mergeCell ref="O10:S10"/>
    <mergeCell ref="T10:V10"/>
    <mergeCell ref="W10:Y10"/>
    <mergeCell ref="Z10:AC10"/>
    <mergeCell ref="B8:I8"/>
    <mergeCell ref="J8:N8"/>
    <mergeCell ref="O8:S8"/>
    <mergeCell ref="T8:V8"/>
    <mergeCell ref="W8:Y8"/>
    <mergeCell ref="B9:I9"/>
    <mergeCell ref="J9:N9"/>
    <mergeCell ref="O9:S9"/>
    <mergeCell ref="T9:V9"/>
    <mergeCell ref="W9:Y9"/>
    <mergeCell ref="Z8:AC9"/>
    <mergeCell ref="G12:S12"/>
    <mergeCell ref="T12:V12"/>
    <mergeCell ref="W12:AC12"/>
    <mergeCell ref="A13:S13"/>
    <mergeCell ref="T13:V13"/>
    <mergeCell ref="W13:AC13"/>
    <mergeCell ref="B11:I11"/>
    <mergeCell ref="J11:N11"/>
    <mergeCell ref="O11:S11"/>
    <mergeCell ref="T11:V11"/>
    <mergeCell ref="W11:Y11"/>
    <mergeCell ref="Z11:AC11"/>
    <mergeCell ref="G16:V16"/>
    <mergeCell ref="Y16:AC16"/>
    <mergeCell ref="A17:V17"/>
    <mergeCell ref="Y17:AC17"/>
    <mergeCell ref="B18:J18"/>
    <mergeCell ref="K18:Q18"/>
    <mergeCell ref="W18:AA18"/>
    <mergeCell ref="G14:S14"/>
    <mergeCell ref="T14:V14"/>
    <mergeCell ref="W14:AC14"/>
    <mergeCell ref="A15:S15"/>
    <mergeCell ref="T15:V15"/>
    <mergeCell ref="W15:AC15"/>
    <mergeCell ref="B27:Q27"/>
    <mergeCell ref="R27:U27"/>
    <mergeCell ref="V27:AC27"/>
    <mergeCell ref="B28:Q28"/>
    <mergeCell ref="R28:U28"/>
    <mergeCell ref="V28:AC28"/>
    <mergeCell ref="Q23:T23"/>
    <mergeCell ref="AA23:AC23"/>
    <mergeCell ref="B25:Q25"/>
    <mergeCell ref="S25:U25"/>
    <mergeCell ref="V25:AC25"/>
    <mergeCell ref="B26:Q26"/>
    <mergeCell ref="R26:U26"/>
    <mergeCell ref="V26:AC26"/>
    <mergeCell ref="Y35:AC35"/>
    <mergeCell ref="B36:J36"/>
    <mergeCell ref="K36:Q36"/>
    <mergeCell ref="B38:Q38"/>
    <mergeCell ref="T38:V38"/>
    <mergeCell ref="Y38:AC38"/>
    <mergeCell ref="B29:Q29"/>
    <mergeCell ref="R29:U29"/>
    <mergeCell ref="V29:AC29"/>
    <mergeCell ref="Y30:AA30"/>
    <mergeCell ref="T32:V32"/>
    <mergeCell ref="Y32:AC32"/>
    <mergeCell ref="B69:I69"/>
    <mergeCell ref="J69:N69"/>
    <mergeCell ref="O69:U69"/>
    <mergeCell ref="V69:AC69"/>
    <mergeCell ref="K73:O73"/>
    <mergeCell ref="V73:Z73"/>
    <mergeCell ref="W78:AB78"/>
    <mergeCell ref="Z48:AC48"/>
    <mergeCell ref="B67:I67"/>
    <mergeCell ref="J67:N67"/>
    <mergeCell ref="O67:U67"/>
    <mergeCell ref="V67:AC67"/>
    <mergeCell ref="B68:I68"/>
    <mergeCell ref="J68:N68"/>
    <mergeCell ref="O68:U68"/>
    <mergeCell ref="V68:AC68"/>
    <mergeCell ref="T102:Y106"/>
    <mergeCell ref="A97:AC100"/>
    <mergeCell ref="J102:S106"/>
    <mergeCell ref="Z102:AC106"/>
    <mergeCell ref="A102:I102"/>
    <mergeCell ref="A103:I103"/>
    <mergeCell ref="A104:I104"/>
    <mergeCell ref="A105:I105"/>
    <mergeCell ref="A106:I106"/>
    <mergeCell ref="A79:A80"/>
    <mergeCell ref="A82:A83"/>
    <mergeCell ref="A85:A86"/>
    <mergeCell ref="A95:G95"/>
    <mergeCell ref="J95:V95"/>
    <mergeCell ref="W95:AC95"/>
    <mergeCell ref="A101:I101"/>
    <mergeCell ref="J101:S101"/>
    <mergeCell ref="T101:Y101"/>
    <mergeCell ref="Z101:AC101"/>
    <mergeCell ref="I91:U91"/>
    <mergeCell ref="V91:AC91"/>
    <mergeCell ref="I92:U92"/>
    <mergeCell ref="V92:AC92"/>
    <mergeCell ref="I93:U93"/>
    <mergeCell ref="V93:AC93"/>
  </mergeCells>
  <printOptions horizontalCentered="1"/>
  <pageMargins left="0.25" right="0.25" top="0.25" bottom="0.25" header="0.5" footer="0.5"/>
  <pageSetup paperSize="5" scale="7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T180"/>
  <sheetViews>
    <sheetView workbookViewId="0">
      <selection sqref="A1:T1048576"/>
    </sheetView>
  </sheetViews>
  <sheetFormatPr defaultRowHeight="12.75" x14ac:dyDescent="0.2"/>
  <cols>
    <col min="1" max="3" width="9.140625" style="1" customWidth="1"/>
    <col min="4" max="4" width="4.28515625" style="1" customWidth="1"/>
    <col min="5" max="5" width="6.28515625" style="1" customWidth="1"/>
    <col min="6" max="13" width="9.140625" style="1" customWidth="1"/>
    <col min="14" max="20" width="9.140625" style="1"/>
  </cols>
  <sheetData>
    <row r="15" spans="1:8" x14ac:dyDescent="0.2">
      <c r="A15" s="1" t="s">
        <v>188</v>
      </c>
      <c r="F15" s="1" t="s">
        <v>555</v>
      </c>
      <c r="G15" s="1" t="s">
        <v>560</v>
      </c>
      <c r="H15" s="1" t="s">
        <v>564</v>
      </c>
    </row>
    <row r="16" spans="1:8" x14ac:dyDescent="0.2">
      <c r="F16" s="1" t="s">
        <v>556</v>
      </c>
      <c r="G16" s="1" t="s">
        <v>561</v>
      </c>
      <c r="H16" s="1" t="s">
        <v>565</v>
      </c>
    </row>
    <row r="17" spans="6:8" x14ac:dyDescent="0.2">
      <c r="F17" s="1" t="s">
        <v>557</v>
      </c>
      <c r="G17" s="1" t="s">
        <v>562</v>
      </c>
      <c r="H17" s="1" t="s">
        <v>566</v>
      </c>
    </row>
    <row r="18" spans="6:8" x14ac:dyDescent="0.2">
      <c r="F18" s="1" t="s">
        <v>558</v>
      </c>
      <c r="G18" s="1" t="s">
        <v>563</v>
      </c>
      <c r="H18" s="1" t="s">
        <v>567</v>
      </c>
    </row>
    <row r="19" spans="6:8" x14ac:dyDescent="0.2">
      <c r="F19" s="1" t="s">
        <v>559</v>
      </c>
    </row>
    <row r="50" spans="2:3" x14ac:dyDescent="0.2">
      <c r="C50" s="2"/>
    </row>
    <row r="58" spans="2:3" x14ac:dyDescent="0.2">
      <c r="B58" s="1" t="s">
        <v>541</v>
      </c>
    </row>
    <row r="59" spans="2:3" x14ac:dyDescent="0.2">
      <c r="B59" s="1" t="s">
        <v>542</v>
      </c>
    </row>
    <row r="65" spans="1:9" x14ac:dyDescent="0.2">
      <c r="H65" s="1" t="s">
        <v>491</v>
      </c>
    </row>
    <row r="66" spans="1:9" x14ac:dyDescent="0.2">
      <c r="H66" s="1" t="s">
        <v>492</v>
      </c>
    </row>
    <row r="67" spans="1:9" x14ac:dyDescent="0.2">
      <c r="H67" s="1" t="s">
        <v>493</v>
      </c>
    </row>
    <row r="68" spans="1:9" x14ac:dyDescent="0.2">
      <c r="H68" s="1" t="s">
        <v>494</v>
      </c>
    </row>
    <row r="69" spans="1:9" x14ac:dyDescent="0.2">
      <c r="H69" s="1" t="s">
        <v>495</v>
      </c>
    </row>
    <row r="70" spans="1:9" x14ac:dyDescent="0.2">
      <c r="H70" s="1" t="s">
        <v>496</v>
      </c>
    </row>
    <row r="71" spans="1:9" x14ac:dyDescent="0.2">
      <c r="A71" s="280"/>
      <c r="B71" s="280"/>
      <c r="C71" s="280"/>
      <c r="D71" s="280"/>
      <c r="E71" s="280"/>
      <c r="F71" s="280"/>
      <c r="H71" s="1" t="s">
        <v>497</v>
      </c>
    </row>
    <row r="72" spans="1:9" x14ac:dyDescent="0.2">
      <c r="A72" s="280"/>
      <c r="B72" s="280"/>
      <c r="C72" s="280"/>
      <c r="D72" s="280"/>
      <c r="E72" s="280"/>
      <c r="F72" s="280"/>
      <c r="H72" s="1" t="s">
        <v>498</v>
      </c>
    </row>
    <row r="73" spans="1:9" x14ac:dyDescent="0.2">
      <c r="A73" s="280"/>
      <c r="B73" s="280"/>
      <c r="C73" s="280"/>
      <c r="D73" s="280"/>
      <c r="E73" s="280"/>
      <c r="F73" s="280"/>
      <c r="H73" s="1" t="s">
        <v>499</v>
      </c>
    </row>
    <row r="74" spans="1:9" x14ac:dyDescent="0.2">
      <c r="H74" s="1" t="s">
        <v>500</v>
      </c>
    </row>
    <row r="75" spans="1:9" x14ac:dyDescent="0.2">
      <c r="C75" s="1" t="s">
        <v>487</v>
      </c>
    </row>
    <row r="76" spans="1:9" x14ac:dyDescent="0.2">
      <c r="C76" s="1" t="s">
        <v>488</v>
      </c>
      <c r="H76" s="1" t="s">
        <v>544</v>
      </c>
      <c r="I76" s="1" t="s">
        <v>551</v>
      </c>
    </row>
    <row r="77" spans="1:9" x14ac:dyDescent="0.2">
      <c r="H77" s="1" t="s">
        <v>545</v>
      </c>
      <c r="I77" s="1" t="s">
        <v>552</v>
      </c>
    </row>
    <row r="78" spans="1:9" x14ac:dyDescent="0.2">
      <c r="C78" s="1" t="s">
        <v>489</v>
      </c>
      <c r="H78" s="1" t="s">
        <v>546</v>
      </c>
      <c r="I78" s="1" t="s">
        <v>553</v>
      </c>
    </row>
    <row r="79" spans="1:9" x14ac:dyDescent="0.2">
      <c r="C79" s="1" t="s">
        <v>490</v>
      </c>
      <c r="H79" s="1" t="s">
        <v>547</v>
      </c>
      <c r="I79" s="1" t="s">
        <v>554</v>
      </c>
    </row>
    <row r="93" spans="1:1" x14ac:dyDescent="0.2">
      <c r="A93" s="1" t="s">
        <v>189</v>
      </c>
    </row>
    <row r="131" spans="3:11" x14ac:dyDescent="0.2">
      <c r="C131" s="1" t="s">
        <v>480</v>
      </c>
    </row>
    <row r="132" spans="3:11" x14ac:dyDescent="0.2">
      <c r="C132" s="1" t="s">
        <v>481</v>
      </c>
      <c r="E132" s="1" t="s">
        <v>478</v>
      </c>
      <c r="F132" s="1" t="s">
        <v>509</v>
      </c>
      <c r="H132" s="1" t="s">
        <v>523</v>
      </c>
      <c r="J132" s="1" t="s">
        <v>528</v>
      </c>
      <c r="K132" s="1" t="s">
        <v>530</v>
      </c>
    </row>
    <row r="133" spans="3:11" x14ac:dyDescent="0.2">
      <c r="C133" s="1" t="s">
        <v>482</v>
      </c>
      <c r="E133" s="1" t="s">
        <v>479</v>
      </c>
      <c r="F133" s="1" t="s">
        <v>510</v>
      </c>
      <c r="H133" s="1" t="s">
        <v>524</v>
      </c>
      <c r="J133" s="1" t="s">
        <v>529</v>
      </c>
      <c r="K133" s="1" t="s">
        <v>531</v>
      </c>
    </row>
    <row r="134" spans="3:11" x14ac:dyDescent="0.2">
      <c r="C134" s="1" t="s">
        <v>483</v>
      </c>
      <c r="F134" s="1" t="s">
        <v>511</v>
      </c>
      <c r="H134" s="1" t="s">
        <v>525</v>
      </c>
      <c r="K134" s="1" t="s">
        <v>532</v>
      </c>
    </row>
    <row r="135" spans="3:11" x14ac:dyDescent="0.2">
      <c r="C135" s="1" t="s">
        <v>484</v>
      </c>
      <c r="F135" s="1" t="s">
        <v>512</v>
      </c>
      <c r="H135" s="1" t="s">
        <v>526</v>
      </c>
      <c r="K135" s="1" t="s">
        <v>533</v>
      </c>
    </row>
    <row r="136" spans="3:11" x14ac:dyDescent="0.2">
      <c r="C136" s="1" t="s">
        <v>485</v>
      </c>
      <c r="F136" s="1" t="s">
        <v>513</v>
      </c>
      <c r="H136" s="1" t="s">
        <v>527</v>
      </c>
    </row>
    <row r="137" spans="3:11" x14ac:dyDescent="0.2">
      <c r="C137" s="1" t="s">
        <v>486</v>
      </c>
      <c r="F137" s="1" t="s">
        <v>514</v>
      </c>
    </row>
    <row r="138" spans="3:11" x14ac:dyDescent="0.2">
      <c r="C138" s="1" t="s">
        <v>461</v>
      </c>
      <c r="F138" s="1" t="s">
        <v>515</v>
      </c>
      <c r="I138" s="1" t="s">
        <v>469</v>
      </c>
      <c r="K138" s="1" t="s">
        <v>534</v>
      </c>
    </row>
    <row r="139" spans="3:11" x14ac:dyDescent="0.2">
      <c r="C139" s="1" t="s">
        <v>462</v>
      </c>
      <c r="F139" s="1" t="s">
        <v>516</v>
      </c>
      <c r="I139" s="1" t="s">
        <v>470</v>
      </c>
      <c r="K139" s="1" t="s">
        <v>535</v>
      </c>
    </row>
    <row r="140" spans="3:11" x14ac:dyDescent="0.2">
      <c r="C140" s="1" t="s">
        <v>463</v>
      </c>
      <c r="F140" s="1" t="s">
        <v>517</v>
      </c>
      <c r="I140" s="1" t="s">
        <v>471</v>
      </c>
      <c r="K140" s="1" t="s">
        <v>536</v>
      </c>
    </row>
    <row r="141" spans="3:11" x14ac:dyDescent="0.2">
      <c r="C141" s="1" t="s">
        <v>464</v>
      </c>
      <c r="F141" s="1" t="s">
        <v>518</v>
      </c>
      <c r="I141" s="1" t="s">
        <v>472</v>
      </c>
      <c r="K141" s="1" t="s">
        <v>537</v>
      </c>
    </row>
    <row r="142" spans="3:11" x14ac:dyDescent="0.2">
      <c r="C142" s="1" t="s">
        <v>465</v>
      </c>
      <c r="F142" s="1" t="s">
        <v>519</v>
      </c>
      <c r="I142" s="1" t="s">
        <v>473</v>
      </c>
      <c r="K142" s="1" t="s">
        <v>538</v>
      </c>
    </row>
    <row r="143" spans="3:11" x14ac:dyDescent="0.2">
      <c r="C143" s="1" t="s">
        <v>466</v>
      </c>
      <c r="F143" s="1" t="s">
        <v>520</v>
      </c>
      <c r="I143" s="1" t="s">
        <v>474</v>
      </c>
    </row>
    <row r="144" spans="3:11" x14ac:dyDescent="0.2">
      <c r="F144" s="1" t="s">
        <v>521</v>
      </c>
      <c r="I144" s="1" t="s">
        <v>475</v>
      </c>
      <c r="K144" s="1" t="s">
        <v>190</v>
      </c>
    </row>
    <row r="145" spans="3:12" x14ac:dyDescent="0.2">
      <c r="C145" s="1" t="s">
        <v>505</v>
      </c>
      <c r="F145" s="1" t="s">
        <v>522</v>
      </c>
      <c r="H145" s="1" t="s">
        <v>543</v>
      </c>
    </row>
    <row r="146" spans="3:12" x14ac:dyDescent="0.2">
      <c r="C146" s="1" t="s">
        <v>506</v>
      </c>
      <c r="F146" s="1" t="s">
        <v>405</v>
      </c>
      <c r="H146" s="1" t="s">
        <v>548</v>
      </c>
      <c r="K146" s="1" t="s">
        <v>539</v>
      </c>
    </row>
    <row r="147" spans="3:12" x14ac:dyDescent="0.2">
      <c r="C147" s="1" t="s">
        <v>507</v>
      </c>
      <c r="F147" s="1" t="s">
        <v>406</v>
      </c>
      <c r="H147" s="1" t="s">
        <v>549</v>
      </c>
      <c r="K147" s="1" t="s">
        <v>540</v>
      </c>
    </row>
    <row r="148" spans="3:12" x14ac:dyDescent="0.2">
      <c r="C148" s="1" t="s">
        <v>508</v>
      </c>
      <c r="F148" s="1" t="s">
        <v>407</v>
      </c>
      <c r="H148" s="1" t="s">
        <v>550</v>
      </c>
    </row>
    <row r="149" spans="3:12" x14ac:dyDescent="0.2">
      <c r="F149" s="1" t="s">
        <v>408</v>
      </c>
    </row>
    <row r="150" spans="3:12" ht="15" x14ac:dyDescent="0.2">
      <c r="C150" s="1" t="s">
        <v>401</v>
      </c>
      <c r="F150" s="1" t="s">
        <v>409</v>
      </c>
      <c r="J150" s="3" t="s">
        <v>444</v>
      </c>
      <c r="K150" s="3" t="s">
        <v>413</v>
      </c>
      <c r="L150" s="3" t="s">
        <v>455</v>
      </c>
    </row>
    <row r="151" spans="3:12" ht="15" x14ac:dyDescent="0.2">
      <c r="C151" s="1" t="s">
        <v>402</v>
      </c>
      <c r="F151" s="1" t="s">
        <v>410</v>
      </c>
      <c r="J151" s="3" t="s">
        <v>445</v>
      </c>
      <c r="K151" s="3" t="s">
        <v>414</v>
      </c>
      <c r="L151" s="3" t="s">
        <v>456</v>
      </c>
    </row>
    <row r="152" spans="3:12" ht="15" x14ac:dyDescent="0.2">
      <c r="C152" s="1" t="s">
        <v>403</v>
      </c>
      <c r="F152" s="1" t="s">
        <v>411</v>
      </c>
      <c r="J152" s="3" t="s">
        <v>446</v>
      </c>
      <c r="K152" s="3" t="s">
        <v>415</v>
      </c>
      <c r="L152" s="3" t="s">
        <v>457</v>
      </c>
    </row>
    <row r="153" spans="3:12" ht="15" x14ac:dyDescent="0.2">
      <c r="C153" s="1" t="s">
        <v>404</v>
      </c>
      <c r="F153" s="1" t="s">
        <v>412</v>
      </c>
      <c r="J153" s="3" t="s">
        <v>447</v>
      </c>
      <c r="K153" s="3" t="s">
        <v>416</v>
      </c>
      <c r="L153" s="3" t="s">
        <v>458</v>
      </c>
    </row>
    <row r="154" spans="3:12" ht="15" x14ac:dyDescent="0.2">
      <c r="J154" s="3" t="s">
        <v>448</v>
      </c>
      <c r="K154" s="3" t="s">
        <v>417</v>
      </c>
      <c r="L154" s="3" t="s">
        <v>459</v>
      </c>
    </row>
    <row r="155" spans="3:12" ht="15" x14ac:dyDescent="0.2">
      <c r="C155" s="1" t="s">
        <v>399</v>
      </c>
      <c r="J155" s="3" t="s">
        <v>449</v>
      </c>
      <c r="K155" s="3" t="s">
        <v>418</v>
      </c>
      <c r="L155" s="3" t="s">
        <v>460</v>
      </c>
    </row>
    <row r="156" spans="3:12" ht="15" x14ac:dyDescent="0.2">
      <c r="C156" s="1" t="s">
        <v>400</v>
      </c>
      <c r="F156" s="1" t="s">
        <v>395</v>
      </c>
      <c r="G156" s="1" t="s">
        <v>393</v>
      </c>
      <c r="J156" s="3" t="s">
        <v>450</v>
      </c>
      <c r="K156" s="3" t="s">
        <v>419</v>
      </c>
    </row>
    <row r="157" spans="3:12" ht="15" x14ac:dyDescent="0.2">
      <c r="C157" s="1" t="s">
        <v>397</v>
      </c>
      <c r="F157" s="1" t="s">
        <v>396</v>
      </c>
      <c r="G157" s="1" t="s">
        <v>394</v>
      </c>
      <c r="J157" s="3" t="s">
        <v>451</v>
      </c>
      <c r="K157" s="3" t="s">
        <v>420</v>
      </c>
    </row>
    <row r="158" spans="3:12" ht="15" x14ac:dyDescent="0.2">
      <c r="C158" s="1" t="s">
        <v>398</v>
      </c>
      <c r="F158" s="1" t="s">
        <v>192</v>
      </c>
      <c r="J158" s="3" t="s">
        <v>450</v>
      </c>
      <c r="K158" s="3" t="s">
        <v>421</v>
      </c>
    </row>
    <row r="159" spans="3:12" ht="15" x14ac:dyDescent="0.2">
      <c r="F159" s="1" t="s">
        <v>193</v>
      </c>
      <c r="J159" s="3" t="s">
        <v>452</v>
      </c>
      <c r="K159" s="3" t="s">
        <v>422</v>
      </c>
    </row>
    <row r="160" spans="3:12" ht="15" x14ac:dyDescent="0.2">
      <c r="F160" s="1" t="s">
        <v>194</v>
      </c>
      <c r="J160" s="3" t="s">
        <v>453</v>
      </c>
      <c r="K160" s="3" t="s">
        <v>423</v>
      </c>
    </row>
    <row r="161" spans="3:11" ht="15" x14ac:dyDescent="0.2">
      <c r="C161" s="1" t="s">
        <v>467</v>
      </c>
      <c r="F161" s="1" t="s">
        <v>195</v>
      </c>
      <c r="J161" s="3" t="s">
        <v>454</v>
      </c>
      <c r="K161" s="3" t="s">
        <v>424</v>
      </c>
    </row>
    <row r="162" spans="3:11" ht="15" x14ac:dyDescent="0.2">
      <c r="C162" s="1" t="s">
        <v>468</v>
      </c>
      <c r="F162" s="1" t="s">
        <v>196</v>
      </c>
      <c r="K162" s="3" t="s">
        <v>425</v>
      </c>
    </row>
    <row r="163" spans="3:11" ht="15" x14ac:dyDescent="0.2">
      <c r="F163" s="1" t="s">
        <v>197</v>
      </c>
      <c r="I163" s="1" t="s">
        <v>501</v>
      </c>
      <c r="K163" s="3" t="s">
        <v>426</v>
      </c>
    </row>
    <row r="164" spans="3:11" ht="15" x14ac:dyDescent="0.2">
      <c r="C164" s="1" t="s">
        <v>384</v>
      </c>
      <c r="F164" s="1" t="s">
        <v>191</v>
      </c>
      <c r="I164" s="1" t="s">
        <v>502</v>
      </c>
      <c r="K164" s="3" t="s">
        <v>427</v>
      </c>
    </row>
    <row r="165" spans="3:11" ht="15" x14ac:dyDescent="0.2">
      <c r="C165" s="1" t="s">
        <v>385</v>
      </c>
      <c r="F165" s="1" t="s">
        <v>198</v>
      </c>
      <c r="I165" s="1" t="s">
        <v>503</v>
      </c>
      <c r="K165" s="3" t="s">
        <v>428</v>
      </c>
    </row>
    <row r="166" spans="3:11" ht="15" x14ac:dyDescent="0.2">
      <c r="C166" s="1" t="s">
        <v>386</v>
      </c>
      <c r="F166" s="1" t="s">
        <v>199</v>
      </c>
      <c r="I166" s="1" t="s">
        <v>504</v>
      </c>
      <c r="K166" s="3" t="s">
        <v>429</v>
      </c>
    </row>
    <row r="167" spans="3:11" ht="15" x14ac:dyDescent="0.2">
      <c r="C167" s="1" t="s">
        <v>387</v>
      </c>
      <c r="K167" s="3" t="s">
        <v>430</v>
      </c>
    </row>
    <row r="168" spans="3:11" ht="15" x14ac:dyDescent="0.2">
      <c r="C168" s="1" t="s">
        <v>388</v>
      </c>
      <c r="K168" s="3" t="s">
        <v>431</v>
      </c>
    </row>
    <row r="169" spans="3:11" ht="15" x14ac:dyDescent="0.2">
      <c r="C169" s="1" t="s">
        <v>386</v>
      </c>
      <c r="K169" s="3" t="s">
        <v>432</v>
      </c>
    </row>
    <row r="170" spans="3:11" ht="15" x14ac:dyDescent="0.2">
      <c r="C170" s="1" t="s">
        <v>389</v>
      </c>
      <c r="K170" s="3" t="s">
        <v>433</v>
      </c>
    </row>
    <row r="171" spans="3:11" ht="15" x14ac:dyDescent="0.2">
      <c r="C171" s="1" t="s">
        <v>390</v>
      </c>
      <c r="K171" s="3" t="s">
        <v>434</v>
      </c>
    </row>
    <row r="172" spans="3:11" ht="15" x14ac:dyDescent="0.2">
      <c r="C172" s="1" t="s">
        <v>391</v>
      </c>
      <c r="K172" s="3" t="s">
        <v>435</v>
      </c>
    </row>
    <row r="173" spans="3:11" ht="15" x14ac:dyDescent="0.2">
      <c r="C173" s="1" t="s">
        <v>392</v>
      </c>
      <c r="K173" s="3" t="s">
        <v>436</v>
      </c>
    </row>
    <row r="174" spans="3:11" ht="15" x14ac:dyDescent="0.2">
      <c r="K174" s="3" t="s">
        <v>437</v>
      </c>
    </row>
    <row r="175" spans="3:11" ht="15" x14ac:dyDescent="0.2">
      <c r="K175" s="3" t="s">
        <v>438</v>
      </c>
    </row>
    <row r="176" spans="3:11" ht="15" x14ac:dyDescent="0.2">
      <c r="K176" s="3" t="s">
        <v>439</v>
      </c>
    </row>
    <row r="177" spans="11:11" ht="15" x14ac:dyDescent="0.2">
      <c r="K177" s="3" t="s">
        <v>440</v>
      </c>
    </row>
    <row r="178" spans="11:11" ht="15" x14ac:dyDescent="0.2">
      <c r="K178" s="3" t="s">
        <v>441</v>
      </c>
    </row>
    <row r="179" spans="11:11" ht="15" x14ac:dyDescent="0.2">
      <c r="K179" s="3" t="s">
        <v>442</v>
      </c>
    </row>
    <row r="180" spans="11:11" ht="15" x14ac:dyDescent="0.2">
      <c r="K180" s="3" t="s">
        <v>443</v>
      </c>
    </row>
  </sheetData>
  <mergeCells count="1">
    <mergeCell ref="A71:F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PDRNTEMP</vt:lpstr>
      <vt:lpstr>PDRN</vt:lpstr>
      <vt:lpstr>DROPDOWN LIST</vt:lpstr>
      <vt:lpstr>PDRN!Print_Area</vt:lpstr>
      <vt:lpstr>PDRNTEMP!Print_Area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ctnunez</dc:creator>
  <cp:lastModifiedBy>Dodong Pogi</cp:lastModifiedBy>
  <cp:lastPrinted>2018-04-27T06:40:36Z</cp:lastPrinted>
  <dcterms:created xsi:type="dcterms:W3CDTF">2011-06-27T02:53:21Z</dcterms:created>
  <dcterms:modified xsi:type="dcterms:W3CDTF">2020-02-21T03:14:35Z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  <property fmtid="{D5CDD505-2E9C-101B-9397-08002B2CF9AE}" pid="3" name="KSOReadingLayout">
    <vt:bool>false</vt:bool>
  </property>
</Properties>
</file>