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w/"/>
    </mc:Choice>
  </mc:AlternateContent>
  <xr:revisionPtr revIDLastSave="0" documentId="13_ncr:1_{F1B9EC18-1C1D-B545-AEC2-06EDF9234C3A}" xr6:coauthVersionLast="45" xr6:coauthVersionMax="45" xr10:uidLastSave="{00000000-0000-0000-0000-000000000000}"/>
  <bookViews>
    <workbookView xWindow="380" yWindow="460" windowWidth="28040" windowHeight="16240" xr2:uid="{CC0F6655-63F9-FE46-96AC-65C08237C66A}"/>
  </bookViews>
  <sheets>
    <sheet name="Sheet1" sheetId="1" r:id="rId1"/>
  </sheets>
  <definedNames>
    <definedName name="_xlchart.v1.0" hidden="1">Sheet1!$D$1:$D$42</definedName>
    <definedName name="_xlchart.v1.1" hidden="1">Sheet1!$D$2:$D$42</definedName>
    <definedName name="_xlchart.v1.10" hidden="1">Sheet1!$I$1</definedName>
    <definedName name="_xlchart.v1.11" hidden="1">Sheet1!$I$2:$I$42</definedName>
    <definedName name="_xlchart.v1.12" hidden="1">Sheet1!$D$1:$D$42</definedName>
    <definedName name="_xlchart.v1.13" hidden="1">Sheet1!$D$2:$D$42</definedName>
    <definedName name="_xlchart.v1.14" hidden="1">Sheet1!$E$1</definedName>
    <definedName name="_xlchart.v1.15" hidden="1">Sheet1!$E$2:$E$42</definedName>
    <definedName name="_xlchart.v1.16" hidden="1">Sheet1!$I$1</definedName>
    <definedName name="_xlchart.v1.17" hidden="1">Sheet1!$I$2:$I$42</definedName>
    <definedName name="_xlchart.v1.18" hidden="1">Sheet1!$D$1:$D$42</definedName>
    <definedName name="_xlchart.v1.19" hidden="1">Sheet1!$D$2:$D$42</definedName>
    <definedName name="_xlchart.v1.2" hidden="1">Sheet1!$E$1</definedName>
    <definedName name="_xlchart.v1.20" hidden="1">Sheet1!$E$1</definedName>
    <definedName name="_xlchart.v1.21" hidden="1">Sheet1!$E$2:$E$42</definedName>
    <definedName name="_xlchart.v1.22" hidden="1">Sheet1!$I$1</definedName>
    <definedName name="_xlchart.v1.23" hidden="1">Sheet1!$I$2:$I$42</definedName>
    <definedName name="_xlchart.v1.24" hidden="1">Sheet1!$D$1:$D$42</definedName>
    <definedName name="_xlchart.v1.25" hidden="1">Sheet1!$D$2:$D$42</definedName>
    <definedName name="_xlchart.v1.26" hidden="1">Sheet1!$E$1</definedName>
    <definedName name="_xlchart.v1.27" hidden="1">Sheet1!$E$2:$E$42</definedName>
    <definedName name="_xlchart.v1.28" hidden="1">Sheet1!$I$1</definedName>
    <definedName name="_xlchart.v1.29" hidden="1">Sheet1!$I$2:$I$42</definedName>
    <definedName name="_xlchart.v1.3" hidden="1">Sheet1!$E$2:$E$42</definedName>
    <definedName name="_xlchart.v1.4" hidden="1">Sheet1!$I$1</definedName>
    <definedName name="_xlchart.v1.5" hidden="1">Sheet1!$I$2:$I$42</definedName>
    <definedName name="_xlchart.v1.6" hidden="1">Sheet1!$D$1:$D$42</definedName>
    <definedName name="_xlchart.v1.7" hidden="1">Sheet1!$D$2:$D$42</definedName>
    <definedName name="_xlchart.v1.8" hidden="1">Sheet1!$E$1</definedName>
    <definedName name="_xlchart.v1.9" hidden="1">Sheet1!$E$2:$E$42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7" i="1"/>
  <c r="F7" i="1"/>
  <c r="G7" i="1"/>
  <c r="G22" i="1"/>
  <c r="H25" i="1"/>
  <c r="H4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B8" i="1"/>
  <c r="D35" i="1" l="1"/>
  <c r="D36" i="1" s="1"/>
  <c r="D37" i="1" s="1"/>
  <c r="D38" i="1" s="1"/>
  <c r="D39" i="1" s="1"/>
  <c r="D40" i="1" s="1"/>
  <c r="D41" i="1" s="1"/>
  <c r="D4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2" i="1"/>
</calcChain>
</file>

<file path=xl/sharedStrings.xml><?xml version="1.0" encoding="utf-8"?>
<sst xmlns="http://schemas.openxmlformats.org/spreadsheetml/2006/main" count="13" uniqueCount="13">
  <si>
    <t>K</t>
  </si>
  <si>
    <t>q</t>
  </si>
  <si>
    <t>T</t>
  </si>
  <si>
    <t>sigma</t>
  </si>
  <si>
    <t>S</t>
  </si>
  <si>
    <t>P(di)</t>
  </si>
  <si>
    <t>x1</t>
  </si>
  <si>
    <t>B</t>
  </si>
  <si>
    <t>lambda</t>
  </si>
  <si>
    <t>y</t>
  </si>
  <si>
    <t>r</t>
  </si>
  <si>
    <t>y1</t>
  </si>
  <si>
    <t>payoff at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</si>
</sst>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P(di)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20.473339650514891</c:v>
                </c:pt>
                <c:pt idx="1">
                  <c:v>19.522766962736782</c:v>
                </c:pt>
                <c:pt idx="2">
                  <c:v>18.573288313639321</c:v>
                </c:pt>
                <c:pt idx="3">
                  <c:v>17.626128956731534</c:v>
                </c:pt>
                <c:pt idx="4">
                  <c:v>16.683211379204476</c:v>
                </c:pt>
                <c:pt idx="5">
                  <c:v>15.746972736229413</c:v>
                </c:pt>
                <c:pt idx="6">
                  <c:v>14.819688755053345</c:v>
                </c:pt>
                <c:pt idx="7">
                  <c:v>13.902319419619822</c:v>
                </c:pt>
                <c:pt idx="8">
                  <c:v>12.993235578070358</c:v>
                </c:pt>
                <c:pt idx="9">
                  <c:v>12.087481799511758</c:v>
                </c:pt>
                <c:pt idx="10">
                  <c:v>11.177242956851114</c:v>
                </c:pt>
                <c:pt idx="11">
                  <c:v>10.253799368155425</c:v>
                </c:pt>
                <c:pt idx="12">
                  <c:v>9.3106081948567638</c:v>
                </c:pt>
                <c:pt idx="13">
                  <c:v>8.3465584695054975</c:v>
                </c:pt>
                <c:pt idx="14">
                  <c:v>7.368234507976366</c:v>
                </c:pt>
                <c:pt idx="15">
                  <c:v>6.3903119268454667</c:v>
                </c:pt>
                <c:pt idx="16">
                  <c:v>5.4338636900556629</c:v>
                </c:pt>
                <c:pt idx="17">
                  <c:v>4.523064343812873</c:v>
                </c:pt>
                <c:pt idx="18">
                  <c:v>3.6812510483946586</c:v>
                </c:pt>
                <c:pt idx="19">
                  <c:v>2.9273824188319217</c:v>
                </c:pt>
                <c:pt idx="20">
                  <c:v>2.273670021650509</c:v>
                </c:pt>
                <c:pt idx="21">
                  <c:v>1.7247087367112144</c:v>
                </c:pt>
                <c:pt idx="22">
                  <c:v>1.2779924788426591</c:v>
                </c:pt>
                <c:pt idx="23">
                  <c:v>0.92540569577991905</c:v>
                </c:pt>
                <c:pt idx="24">
                  <c:v>0.65517433638886224</c:v>
                </c:pt>
                <c:pt idx="25">
                  <c:v>0.45381301999672807</c:v>
                </c:pt>
                <c:pt idx="26">
                  <c:v>0.30774991422830644</c:v>
                </c:pt>
                <c:pt idx="27">
                  <c:v>0.2044774237048641</c:v>
                </c:pt>
                <c:pt idx="28">
                  <c:v>0.13321592330045207</c:v>
                </c:pt>
                <c:pt idx="29">
                  <c:v>8.516713099536477E-2</c:v>
                </c:pt>
                <c:pt idx="30">
                  <c:v>5.3473012477851939E-2</c:v>
                </c:pt>
                <c:pt idx="31">
                  <c:v>3.2997567417601625E-2</c:v>
                </c:pt>
                <c:pt idx="32">
                  <c:v>2.0028355116411947E-2</c:v>
                </c:pt>
                <c:pt idx="33">
                  <c:v>1.1965967836829045E-2</c:v>
                </c:pt>
                <c:pt idx="34">
                  <c:v>7.0421135608003983E-3</c:v>
                </c:pt>
                <c:pt idx="35">
                  <c:v>4.0852045878430852E-3</c:v>
                </c:pt>
                <c:pt idx="36">
                  <c:v>2.3376103463772727E-3</c:v>
                </c:pt>
                <c:pt idx="37">
                  <c:v>1.3202573998950294E-3</c:v>
                </c:pt>
                <c:pt idx="38">
                  <c:v>7.3644887743084132E-4</c:v>
                </c:pt>
                <c:pt idx="39">
                  <c:v>4.0595900710915832E-4</c:v>
                </c:pt>
                <c:pt idx="40">
                  <c:v>2.2127093133187834E-4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4-0F44-83DE-53C7B70767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payoff at 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64-0F44-83DE-53C7B707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44608"/>
        <c:axId val="2045109344"/>
      </c:scatterChart>
      <c:valAx>
        <c:axId val="20447446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9344"/>
        <c:crosses val="autoZero"/>
        <c:crossBetween val="midCat"/>
      </c:valAx>
      <c:valAx>
        <c:axId val="2045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</xdr:row>
      <xdr:rowOff>0</xdr:rowOff>
    </xdr:from>
    <xdr:to>
      <xdr:col>19</xdr:col>
      <xdr:colOff>101600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2460C-DBF8-474B-B549-2DEE3DFA5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07D4-A3B6-9B4E-9707-2EEE42E911BA}">
  <dimension ref="A1:I42"/>
  <sheetViews>
    <sheetView tabSelected="1" workbookViewId="0">
      <selection activeCell="N28" sqref="N28"/>
    </sheetView>
  </sheetViews>
  <sheetFormatPr baseColWidth="10" defaultRowHeight="16" x14ac:dyDescent="0.2"/>
  <sheetData>
    <row r="1" spans="1:9" x14ac:dyDescent="0.2">
      <c r="A1" t="s">
        <v>0</v>
      </c>
      <c r="B1">
        <v>50</v>
      </c>
      <c r="D1" t="s">
        <v>4</v>
      </c>
      <c r="E1" t="s">
        <v>5</v>
      </c>
      <c r="F1" t="s">
        <v>9</v>
      </c>
      <c r="G1" t="s">
        <v>6</v>
      </c>
      <c r="H1" t="s">
        <v>11</v>
      </c>
      <c r="I1" t="s">
        <v>12</v>
      </c>
    </row>
    <row r="2" spans="1:9" x14ac:dyDescent="0.2">
      <c r="A2" t="s">
        <v>1</v>
      </c>
      <c r="B2" s="1">
        <v>0.05</v>
      </c>
      <c r="D2">
        <f>30</f>
        <v>30</v>
      </c>
      <c r="E2">
        <f t="shared" ref="E2:E21" si="0">-D2*_xlfn.NORM.S.DIST(-G2, TRUE)*EXP(-$B$2*$B$3)+$B$1*EXP(-$B$6*$B$3)*_xlfn.NORM.S.DIST(-G2+$B$4*SQRT($B$3),TRUE )+D2*EXP(-$B$2*$B$3)*($B$5/D2)^(2*$B$8)*(_xlfn.NORM.S.DIST(F2,TRUE)-_xlfn.NORM.S.DIST(H2, TRUE))-$B$1*EXP(-$B$6*$B$3)*($B$5/D2)^(2*$B$8-2)*(_xlfn.NORM.S.DIST((F2-$B$4*SQRT($B$3)),TRUE)-_xlfn.NORM.S.DIST(H2-$B$4*SQRT($B$3), TRUE))</f>
        <v>20.473339650514891</v>
      </c>
      <c r="F2">
        <f t="shared" ref="F2:F42" si="1">LN($B$5^2/($B$1*D2))/($B$4*SQRT($B$3))+$B$8*$B$4*SQRT($B$3)</f>
        <v>2.7510459245033814</v>
      </c>
      <c r="G2">
        <f t="shared" ref="G2:G42" si="2">LN(D2/$B$5)/($B$4*SQRT($B$3))+$B$8*$B$4*SQRT($B$3)</f>
        <v>-4.3046510810816443</v>
      </c>
      <c r="H2">
        <f t="shared" ref="H2:H21" si="3">LN($B$5/D2)/($B$4*SQRT($B$3))+$B$4*$B$8*SQRT($B$3)</f>
        <v>3.8046510810816434</v>
      </c>
      <c r="I2">
        <f>MAX($B$1-D2, 0)</f>
        <v>20</v>
      </c>
    </row>
    <row r="3" spans="1:9" x14ac:dyDescent="0.2">
      <c r="A3" t="s">
        <v>2</v>
      </c>
      <c r="B3">
        <v>1</v>
      </c>
      <c r="D3">
        <f>D2+1</f>
        <v>31</v>
      </c>
      <c r="E3">
        <f t="shared" si="0"/>
        <v>19.522766962736782</v>
      </c>
      <c r="F3">
        <f t="shared" si="1"/>
        <v>2.4231476962734715</v>
      </c>
      <c r="G3">
        <f t="shared" si="2"/>
        <v>-3.9767528528517349</v>
      </c>
      <c r="H3">
        <f t="shared" si="3"/>
        <v>3.4767528528517349</v>
      </c>
      <c r="I3">
        <f t="shared" ref="I3:I42" si="4">MAX($B$1-D3, 0)</f>
        <v>19</v>
      </c>
    </row>
    <row r="4" spans="1:9" x14ac:dyDescent="0.2">
      <c r="A4" t="s">
        <v>3</v>
      </c>
      <c r="B4" s="1">
        <v>0.1</v>
      </c>
      <c r="D4">
        <f t="shared" ref="D4:D42" si="5">D3+1</f>
        <v>32</v>
      </c>
      <c r="E4">
        <f t="shared" si="0"/>
        <v>18.573288313639321</v>
      </c>
      <c r="F4">
        <f t="shared" si="1"/>
        <v>2.1056607131276688</v>
      </c>
      <c r="G4">
        <f t="shared" si="2"/>
        <v>-3.6592658697059317</v>
      </c>
      <c r="H4">
        <f>LN($B$5/D4)/($B$4*SQRT($B$3))+$B$4*$B$8*SQRT($B$3)</f>
        <v>3.1592658697059317</v>
      </c>
      <c r="I4">
        <f t="shared" si="4"/>
        <v>18</v>
      </c>
    </row>
    <row r="5" spans="1:9" x14ac:dyDescent="0.2">
      <c r="A5" t="s">
        <v>7</v>
      </c>
      <c r="B5">
        <v>45</v>
      </c>
      <c r="D5">
        <f t="shared" si="5"/>
        <v>33</v>
      </c>
      <c r="E5">
        <f t="shared" si="0"/>
        <v>17.626128956731534</v>
      </c>
      <c r="F5">
        <f t="shared" si="1"/>
        <v>1.7979441264601319</v>
      </c>
      <c r="G5">
        <f t="shared" si="2"/>
        <v>-3.3515492830383962</v>
      </c>
      <c r="H5">
        <f t="shared" si="3"/>
        <v>2.8515492830383944</v>
      </c>
      <c r="I5">
        <f t="shared" si="4"/>
        <v>17</v>
      </c>
    </row>
    <row r="6" spans="1:9" x14ac:dyDescent="0.2">
      <c r="A6" t="s">
        <v>10</v>
      </c>
      <c r="B6" s="1">
        <v>0.02</v>
      </c>
      <c r="D6">
        <f t="shared" si="5"/>
        <v>34</v>
      </c>
      <c r="E6">
        <f t="shared" si="0"/>
        <v>16.683211379204476</v>
      </c>
      <c r="F6">
        <f t="shared" si="1"/>
        <v>1.4994144949633206</v>
      </c>
      <c r="G6">
        <f t="shared" si="2"/>
        <v>-3.0530196515415837</v>
      </c>
      <c r="H6">
        <f t="shared" si="3"/>
        <v>2.5530196515415833</v>
      </c>
      <c r="I6">
        <f t="shared" si="4"/>
        <v>16</v>
      </c>
    </row>
    <row r="7" spans="1:9" x14ac:dyDescent="0.2">
      <c r="D7">
        <f t="shared" si="5"/>
        <v>35</v>
      </c>
      <c r="E7">
        <f t="shared" si="0"/>
        <v>15.746972736229413</v>
      </c>
      <c r="F7">
        <f>LN($B$5^2/($B$1*D7))/($B$4*SQRT($B$3))+$B$8*$B$4*SQRT($B$3)</f>
        <v>1.2095391262307984</v>
      </c>
      <c r="G7">
        <f>LN(D7/$B$5)/($B$4*SQRT($B$3))+$B$8*$B$4*SQRT($B$3)</f>
        <v>-2.7631442828090602</v>
      </c>
      <c r="H7">
        <f t="shared" si="3"/>
        <v>2.2631442828090615</v>
      </c>
      <c r="I7">
        <f t="shared" si="4"/>
        <v>15</v>
      </c>
    </row>
    <row r="8" spans="1:9" x14ac:dyDescent="0.2">
      <c r="A8" t="s">
        <v>8</v>
      </c>
      <c r="B8">
        <f>(B6-B2+B4^2/2)/B4^2</f>
        <v>-2.4999999999999996</v>
      </c>
      <c r="D8">
        <f t="shared" si="5"/>
        <v>36</v>
      </c>
      <c r="E8">
        <f t="shared" si="0"/>
        <v>14.819688755053345</v>
      </c>
      <c r="F8">
        <f t="shared" si="1"/>
        <v>0.92783035656383439</v>
      </c>
      <c r="G8">
        <f t="shared" si="2"/>
        <v>-2.4814355131420971</v>
      </c>
      <c r="H8">
        <f t="shared" si="3"/>
        <v>1.9814355131420975</v>
      </c>
      <c r="I8">
        <f t="shared" si="4"/>
        <v>14</v>
      </c>
    </row>
    <row r="9" spans="1:9" x14ac:dyDescent="0.2">
      <c r="D9">
        <f t="shared" si="5"/>
        <v>37</v>
      </c>
      <c r="E9">
        <f t="shared" si="0"/>
        <v>13.902319419619822</v>
      </c>
      <c r="F9">
        <f t="shared" si="1"/>
        <v>0.65384061468268939</v>
      </c>
      <c r="G9">
        <f t="shared" si="2"/>
        <v>-2.2074457712609532</v>
      </c>
      <c r="H9">
        <f t="shared" si="3"/>
        <v>1.7074457712609532</v>
      </c>
      <c r="I9">
        <f t="shared" si="4"/>
        <v>13</v>
      </c>
    </row>
    <row r="10" spans="1:9" x14ac:dyDescent="0.2">
      <c r="D10">
        <f t="shared" si="5"/>
        <v>38</v>
      </c>
      <c r="E10">
        <f t="shared" si="0"/>
        <v>12.993235578070358</v>
      </c>
      <c r="F10">
        <f t="shared" si="1"/>
        <v>0.38715814386107772</v>
      </c>
      <c r="G10">
        <f t="shared" si="2"/>
        <v>-1.9407633004393399</v>
      </c>
      <c r="H10">
        <f t="shared" si="3"/>
        <v>1.440763300439339</v>
      </c>
      <c r="I10">
        <f t="shared" si="4"/>
        <v>12</v>
      </c>
    </row>
    <row r="11" spans="1:9" x14ac:dyDescent="0.2">
      <c r="D11">
        <f t="shared" si="5"/>
        <v>39</v>
      </c>
      <c r="E11">
        <f t="shared" si="0"/>
        <v>12.087481799511758</v>
      </c>
      <c r="F11">
        <f t="shared" si="1"/>
        <v>0.12740327982847113</v>
      </c>
      <c r="G11">
        <f t="shared" si="2"/>
        <v>-1.6810084364067328</v>
      </c>
      <c r="H11">
        <f t="shared" si="3"/>
        <v>1.1810084364067324</v>
      </c>
      <c r="I11">
        <f t="shared" si="4"/>
        <v>11</v>
      </c>
    </row>
    <row r="12" spans="1:9" x14ac:dyDescent="0.2">
      <c r="D12">
        <f t="shared" si="5"/>
        <v>40</v>
      </c>
      <c r="E12">
        <f t="shared" si="0"/>
        <v>11.177242956851114</v>
      </c>
      <c r="F12">
        <f t="shared" si="1"/>
        <v>-0.12577480001442887</v>
      </c>
      <c r="G12">
        <f t="shared" si="2"/>
        <v>-1.4278303565638351</v>
      </c>
      <c r="H12">
        <f t="shared" si="3"/>
        <v>0.92783035656383439</v>
      </c>
      <c r="I12">
        <f t="shared" si="4"/>
        <v>10</v>
      </c>
    </row>
    <row r="13" spans="1:9" x14ac:dyDescent="0.2">
      <c r="D13">
        <f t="shared" si="5"/>
        <v>41</v>
      </c>
      <c r="E13">
        <f t="shared" si="0"/>
        <v>10.253799368155425</v>
      </c>
      <c r="F13">
        <f t="shared" si="1"/>
        <v>-0.37270092591814358</v>
      </c>
      <c r="G13">
        <f t="shared" si="2"/>
        <v>-1.1809042306601196</v>
      </c>
      <c r="H13">
        <f t="shared" si="3"/>
        <v>0.68090423066012029</v>
      </c>
      <c r="I13">
        <f t="shared" si="4"/>
        <v>9</v>
      </c>
    </row>
    <row r="14" spans="1:9" x14ac:dyDescent="0.2">
      <c r="D14">
        <f t="shared" si="5"/>
        <v>42</v>
      </c>
      <c r="E14">
        <f t="shared" si="0"/>
        <v>9.3106081948567638</v>
      </c>
      <c r="F14">
        <f t="shared" si="1"/>
        <v>-0.61367644170874824</v>
      </c>
      <c r="G14">
        <f t="shared" si="2"/>
        <v>-0.93992871486951435</v>
      </c>
      <c r="H14">
        <f t="shared" si="3"/>
        <v>0.43992871486951413</v>
      </c>
      <c r="I14">
        <f t="shared" si="4"/>
        <v>8</v>
      </c>
    </row>
    <row r="15" spans="1:9" x14ac:dyDescent="0.2">
      <c r="D15">
        <f t="shared" si="5"/>
        <v>43</v>
      </c>
      <c r="E15">
        <f t="shared" si="0"/>
        <v>8.3465584695054975</v>
      </c>
      <c r="F15">
        <f t="shared" si="1"/>
        <v>-0.84898141581068953</v>
      </c>
      <c r="G15">
        <f t="shared" si="2"/>
        <v>-0.70462374076757284</v>
      </c>
      <c r="H15">
        <f t="shared" si="3"/>
        <v>0.20462374076757414</v>
      </c>
      <c r="I15">
        <f t="shared" si="4"/>
        <v>7</v>
      </c>
    </row>
    <row r="16" spans="1:9" x14ac:dyDescent="0.2">
      <c r="D16">
        <f t="shared" si="5"/>
        <v>44</v>
      </c>
      <c r="E16">
        <f t="shared" si="0"/>
        <v>7.368234507976366</v>
      </c>
      <c r="F16">
        <f t="shared" si="1"/>
        <v>-1.0788765980576773</v>
      </c>
      <c r="G16">
        <f t="shared" si="2"/>
        <v>-0.47472855852058626</v>
      </c>
      <c r="H16">
        <f t="shared" si="3"/>
        <v>-2.5271441479414208E-2</v>
      </c>
      <c r="I16">
        <f t="shared" si="4"/>
        <v>6</v>
      </c>
    </row>
    <row r="17" spans="4:9" x14ac:dyDescent="0.2">
      <c r="D17">
        <f t="shared" si="5"/>
        <v>45</v>
      </c>
      <c r="E17">
        <f t="shared" si="0"/>
        <v>6.3903119268454667</v>
      </c>
      <c r="F17">
        <f t="shared" si="1"/>
        <v>-1.3036051565782627</v>
      </c>
      <c r="G17">
        <f t="shared" si="2"/>
        <v>-0.24999999999999997</v>
      </c>
      <c r="H17">
        <f t="shared" si="3"/>
        <v>-0.24999999999999997</v>
      </c>
      <c r="I17">
        <f t="shared" si="4"/>
        <v>5</v>
      </c>
    </row>
    <row r="18" spans="4:9" x14ac:dyDescent="0.2">
      <c r="D18">
        <f t="shared" si="5"/>
        <v>46</v>
      </c>
      <c r="E18">
        <f t="shared" si="0"/>
        <v>5.4338636900556629</v>
      </c>
      <c r="F18">
        <f t="shared" si="1"/>
        <v>-1.523394223766015</v>
      </c>
      <c r="G18">
        <f t="shared" si="2"/>
        <v>-3.021093281224832E-2</v>
      </c>
      <c r="H18">
        <f t="shared" si="3"/>
        <v>-0.46978906718775226</v>
      </c>
      <c r="I18">
        <f t="shared" si="4"/>
        <v>4</v>
      </c>
    </row>
    <row r="19" spans="4:9" x14ac:dyDescent="0.2">
      <c r="D19">
        <f t="shared" si="5"/>
        <v>47</v>
      </c>
      <c r="E19">
        <f t="shared" si="0"/>
        <v>4.523064343812873</v>
      </c>
      <c r="F19">
        <f t="shared" si="1"/>
        <v>-1.7384562759756517</v>
      </c>
      <c r="G19">
        <f t="shared" si="2"/>
        <v>0.18485111939738894</v>
      </c>
      <c r="H19">
        <f t="shared" si="3"/>
        <v>-0.68485111939738774</v>
      </c>
      <c r="I19">
        <f t="shared" si="4"/>
        <v>3</v>
      </c>
    </row>
    <row r="20" spans="4:9" x14ac:dyDescent="0.2">
      <c r="D20">
        <f t="shared" si="5"/>
        <v>48</v>
      </c>
      <c r="E20">
        <f t="shared" si="0"/>
        <v>3.6812510483946586</v>
      </c>
      <c r="F20">
        <f t="shared" si="1"/>
        <v>-1.9489903679539746</v>
      </c>
      <c r="G20">
        <f t="shared" si="2"/>
        <v>0.39538521137571159</v>
      </c>
      <c r="H20">
        <f t="shared" si="3"/>
        <v>-0.8953852113757117</v>
      </c>
      <c r="I20">
        <f t="shared" si="4"/>
        <v>2</v>
      </c>
    </row>
    <row r="21" spans="4:9" x14ac:dyDescent="0.2">
      <c r="D21">
        <f t="shared" si="5"/>
        <v>49</v>
      </c>
      <c r="E21">
        <f t="shared" si="0"/>
        <v>2.9273824188319217</v>
      </c>
      <c r="F21">
        <f t="shared" si="1"/>
        <v>-2.1551832399813309</v>
      </c>
      <c r="G21">
        <f t="shared" si="2"/>
        <v>0.60157808340306762</v>
      </c>
      <c r="H21">
        <f t="shared" si="3"/>
        <v>-1.1015780834030682</v>
      </c>
      <c r="I21">
        <f t="shared" si="4"/>
        <v>1</v>
      </c>
    </row>
    <row r="22" spans="4:9" x14ac:dyDescent="0.2">
      <c r="D22">
        <f t="shared" si="5"/>
        <v>50</v>
      </c>
      <c r="E22">
        <f>-D22*_xlfn.NORM.S.DIST(-G22, TRUE)*EXP(-$B$2*$B$3)+$B$1*EXP(-$B$6*$B$3)*_xlfn.NORM.S.DIST(-G22+$B$4*SQRT($B$3),TRUE )+D22*EXP(-$B$2*$B$3)*($B$5/D22)^(2*$B$8)*(_xlfn.NORM.S.DIST(F22,TRUE)-_xlfn.NORM.S.DIST(H22, TRUE))-$B$1*EXP(-$B$6*$B$3)*($B$5/D22)^(2*$B$8-2)*(_xlfn.NORM.S.DIST((F22-$B$4*SQRT($B$3)),TRUE)-_xlfn.NORM.S.DIST(H22-$B$4*SQRT($B$3), TRUE))</f>
        <v>2.273670021650509</v>
      </c>
      <c r="F22">
        <f>LN($B$5^2/($B$1*D22))/($B$4*SQRT($B$3))+$B$8*$B$4*SQRT($B$3)</f>
        <v>-2.3572103131565254</v>
      </c>
      <c r="G22">
        <f>LN(D22/$B$5)/($B$4*SQRT($B$3))+$B$8*$B$4*SQRT($B$3)</f>
        <v>0.80360515657826337</v>
      </c>
      <c r="H22">
        <f>LN($B$5/D22)/($B$4*SQRT($B$3))+$B$4*$B$8*SQRT($B$3)</f>
        <v>-1.3036051565782627</v>
      </c>
      <c r="I22">
        <f t="shared" si="4"/>
        <v>0</v>
      </c>
    </row>
    <row r="23" spans="4:9" x14ac:dyDescent="0.2">
      <c r="D23">
        <f t="shared" si="5"/>
        <v>51</v>
      </c>
      <c r="E23">
        <f t="shared" ref="E23:E42" si="6">-D23*_xlfn.NORM.S.DIST(-G23, TRUE)*EXP(-$B$2*$B$3)+$B$1*EXP(-$B$6*$B$3)*_xlfn.NORM.S.DIST(-G23+$B$4*SQRT($B$3),TRUE )+D23*EXP(-$B$2*$B$3)*($B$5/D23)^(2*$B$8)*(_xlfn.NORM.S.DIST(F23,TRUE)-_xlfn.NORM.S.DIST(H23, TRUE))-$B$1*EXP(-$B$6*$B$3)*($B$5/D23)^(2*$B$8-2)*(_xlfn.NORM.S.DIST((F23-$B$4*SQRT($B$3)),TRUE)-_xlfn.NORM.S.DIST(H23-$B$4*SQRT($B$3), TRUE))</f>
        <v>1.7247087367112144</v>
      </c>
      <c r="F23">
        <f t="shared" si="1"/>
        <v>-2.5552365861183235</v>
      </c>
      <c r="G23">
        <f t="shared" si="2"/>
        <v>1.0016314295400599</v>
      </c>
      <c r="H23">
        <f>LN($B$5/D23)/($B$4*SQRT($B$3))+$B$4*$B$8*SQRT($B$3)</f>
        <v>-1.5016314295400603</v>
      </c>
      <c r="I23">
        <f t="shared" si="4"/>
        <v>0</v>
      </c>
    </row>
    <row r="24" spans="4:9" x14ac:dyDescent="0.2">
      <c r="D24">
        <f t="shared" si="5"/>
        <v>52</v>
      </c>
      <c r="E24">
        <f t="shared" si="6"/>
        <v>1.2779924788426591</v>
      </c>
      <c r="F24">
        <f t="shared" si="1"/>
        <v>-2.7494174446893389</v>
      </c>
      <c r="G24">
        <f t="shared" si="2"/>
        <v>1.1958122881110749</v>
      </c>
      <c r="H24">
        <f t="shared" ref="H23:H42" si="7">LN($B$5/D24)/($B$4*SQRT($B$3))+$B$4*$B$8*SQRT($B$3)</f>
        <v>-1.6958122881110753</v>
      </c>
      <c r="I24">
        <f t="shared" si="4"/>
        <v>0</v>
      </c>
    </row>
    <row r="25" spans="4:9" x14ac:dyDescent="0.2">
      <c r="D25">
        <f t="shared" si="5"/>
        <v>53</v>
      </c>
      <c r="E25">
        <f t="shared" si="6"/>
        <v>0.92540569577991905</v>
      </c>
      <c r="F25">
        <f t="shared" si="1"/>
        <v>-2.9398993943962828</v>
      </c>
      <c r="G25">
        <f t="shared" si="2"/>
        <v>1.3862942378180212</v>
      </c>
      <c r="H25">
        <f>LN($B$5/D25)/($B$4*SQRT($B$3))+$B$4*$B$8*SQRT($B$3)</f>
        <v>-1.8862942378180203</v>
      </c>
      <c r="I25">
        <f t="shared" si="4"/>
        <v>0</v>
      </c>
    </row>
    <row r="26" spans="4:9" x14ac:dyDescent="0.2">
      <c r="D26">
        <f t="shared" si="5"/>
        <v>54</v>
      </c>
      <c r="E26">
        <f t="shared" si="6"/>
        <v>0.65517433638886224</v>
      </c>
      <c r="F26">
        <f t="shared" si="1"/>
        <v>-3.1268207245178088</v>
      </c>
      <c r="G26">
        <f t="shared" si="2"/>
        <v>1.5732155679395459</v>
      </c>
      <c r="H26">
        <f t="shared" si="7"/>
        <v>-2.0732155679395459</v>
      </c>
      <c r="I26">
        <f t="shared" si="4"/>
        <v>0</v>
      </c>
    </row>
    <row r="27" spans="4:9" x14ac:dyDescent="0.2">
      <c r="D27">
        <f t="shared" si="5"/>
        <v>55</v>
      </c>
      <c r="E27">
        <f t="shared" si="6"/>
        <v>0.45381301999672807</v>
      </c>
      <c r="F27">
        <f>LN($B$5^2/($B$1*D27))/($B$4*SQRT($B$3))+$B$8*$B$4*SQRT($B$3)</f>
        <v>-3.3103121111997749</v>
      </c>
      <c r="G27">
        <f t="shared" si="2"/>
        <v>1.7567069546215124</v>
      </c>
      <c r="H27">
        <f t="shared" si="7"/>
        <v>-2.2567069546215111</v>
      </c>
      <c r="I27">
        <f t="shared" si="4"/>
        <v>0</v>
      </c>
    </row>
    <row r="28" spans="4:9" x14ac:dyDescent="0.2">
      <c r="D28">
        <f t="shared" si="5"/>
        <v>56</v>
      </c>
      <c r="E28">
        <f t="shared" si="6"/>
        <v>0.30774991422830644</v>
      </c>
      <c r="F28">
        <f t="shared" si="1"/>
        <v>-3.4904971662265578</v>
      </c>
      <c r="G28">
        <f t="shared" si="2"/>
        <v>1.9368920096482949</v>
      </c>
      <c r="H28">
        <f t="shared" si="7"/>
        <v>-2.4368920096482944</v>
      </c>
      <c r="I28">
        <f t="shared" si="4"/>
        <v>0</v>
      </c>
    </row>
    <row r="29" spans="4:9" x14ac:dyDescent="0.2">
      <c r="D29">
        <f t="shared" si="5"/>
        <v>57</v>
      </c>
      <c r="E29">
        <f t="shared" si="6"/>
        <v>0.2044774237048641</v>
      </c>
      <c r="F29">
        <f t="shared" si="1"/>
        <v>-3.6674929372205667</v>
      </c>
      <c r="G29">
        <f t="shared" si="2"/>
        <v>2.1138877806423033</v>
      </c>
      <c r="H29">
        <f t="shared" si="7"/>
        <v>-2.6138877806423038</v>
      </c>
      <c r="I29">
        <f t="shared" si="4"/>
        <v>0</v>
      </c>
    </row>
    <row r="30" spans="4:9" x14ac:dyDescent="0.2">
      <c r="D30">
        <f t="shared" si="5"/>
        <v>58</v>
      </c>
      <c r="E30">
        <f t="shared" si="6"/>
        <v>0.13321592330045207</v>
      </c>
      <c r="F30">
        <f t="shared" si="1"/>
        <v>-3.8414103643392585</v>
      </c>
      <c r="G30">
        <f t="shared" si="2"/>
        <v>2.2878052077609961</v>
      </c>
      <c r="H30">
        <f t="shared" si="7"/>
        <v>-2.7878052077609956</v>
      </c>
      <c r="I30">
        <f t="shared" si="4"/>
        <v>0</v>
      </c>
    </row>
    <row r="31" spans="4:9" x14ac:dyDescent="0.2">
      <c r="D31">
        <f t="shared" si="5"/>
        <v>59</v>
      </c>
      <c r="E31">
        <f t="shared" si="6"/>
        <v>8.516713099536477E-2</v>
      </c>
      <c r="F31">
        <f t="shared" si="1"/>
        <v>-4.0123546979322606</v>
      </c>
      <c r="G31">
        <f t="shared" si="2"/>
        <v>2.4587495413539968</v>
      </c>
      <c r="H31">
        <f t="shared" si="7"/>
        <v>-2.9587495413539973</v>
      </c>
      <c r="I31">
        <f t="shared" si="4"/>
        <v>0</v>
      </c>
    </row>
    <row r="32" spans="4:9" x14ac:dyDescent="0.2">
      <c r="D32">
        <f t="shared" si="5"/>
        <v>60</v>
      </c>
      <c r="E32">
        <f t="shared" si="6"/>
        <v>5.3473012477851939E-2</v>
      </c>
      <c r="F32">
        <f t="shared" si="1"/>
        <v>-4.1804258810960713</v>
      </c>
      <c r="G32">
        <f t="shared" si="2"/>
        <v>2.6268207245178083</v>
      </c>
      <c r="H32">
        <f t="shared" si="7"/>
        <v>-3.1268207245178088</v>
      </c>
      <c r="I32">
        <f t="shared" si="4"/>
        <v>0</v>
      </c>
    </row>
    <row r="33" spans="4:9" x14ac:dyDescent="0.2">
      <c r="D33">
        <f t="shared" si="5"/>
        <v>61</v>
      </c>
      <c r="E33">
        <f t="shared" si="6"/>
        <v>3.2997567417601625E-2</v>
      </c>
      <c r="F33">
        <f t="shared" si="1"/>
        <v>-4.345718900608178</v>
      </c>
      <c r="G33">
        <f t="shared" si="2"/>
        <v>2.7921137440299155</v>
      </c>
      <c r="H33">
        <f t="shared" si="7"/>
        <v>-3.2921137440299142</v>
      </c>
      <c r="I33">
        <f t="shared" si="4"/>
        <v>0</v>
      </c>
    </row>
    <row r="34" spans="4:9" x14ac:dyDescent="0.2">
      <c r="D34">
        <f t="shared" si="5"/>
        <v>62</v>
      </c>
      <c r="E34">
        <f t="shared" si="6"/>
        <v>2.0028355116411947E-2</v>
      </c>
      <c r="F34">
        <f t="shared" si="1"/>
        <v>-4.5083241093259812</v>
      </c>
      <c r="G34">
        <f t="shared" si="2"/>
        <v>2.9547189527477173</v>
      </c>
      <c r="H34">
        <f t="shared" si="7"/>
        <v>-3.4547189527477173</v>
      </c>
      <c r="I34">
        <f t="shared" si="4"/>
        <v>0</v>
      </c>
    </row>
    <row r="35" spans="4:9" x14ac:dyDescent="0.2">
      <c r="D35">
        <f>D34+1</f>
        <v>63</v>
      </c>
      <c r="E35">
        <f t="shared" si="6"/>
        <v>1.1965967836829045E-2</v>
      </c>
      <c r="F35">
        <f t="shared" si="1"/>
        <v>-4.6683275227903911</v>
      </c>
      <c r="G35">
        <f t="shared" si="2"/>
        <v>3.1147223662121286</v>
      </c>
      <c r="H35">
        <f t="shared" si="7"/>
        <v>-3.6147223662121286</v>
      </c>
      <c r="I35">
        <f t="shared" si="4"/>
        <v>0</v>
      </c>
    </row>
    <row r="36" spans="4:9" x14ac:dyDescent="0.2">
      <c r="D36">
        <f t="shared" si="5"/>
        <v>64</v>
      </c>
      <c r="E36">
        <f t="shared" si="6"/>
        <v>7.0421135608003983E-3</v>
      </c>
      <c r="F36">
        <f t="shared" si="1"/>
        <v>-4.8258110924717839</v>
      </c>
      <c r="G36">
        <f t="shared" si="2"/>
        <v>3.2722059358935214</v>
      </c>
      <c r="H36">
        <f t="shared" si="7"/>
        <v>-3.7722059358935209</v>
      </c>
      <c r="I36">
        <f t="shared" si="4"/>
        <v>0</v>
      </c>
    </row>
    <row r="37" spans="4:9" x14ac:dyDescent="0.2">
      <c r="D37">
        <f t="shared" si="5"/>
        <v>65</v>
      </c>
      <c r="E37">
        <f t="shared" si="6"/>
        <v>4.0852045878430852E-3</v>
      </c>
      <c r="F37">
        <f t="shared" si="1"/>
        <v>-4.980852957831436</v>
      </c>
      <c r="G37">
        <f t="shared" si="2"/>
        <v>3.4272478012531731</v>
      </c>
      <c r="H37">
        <f t="shared" si="7"/>
        <v>-3.927247801253174</v>
      </c>
      <c r="I37">
        <f t="shared" si="4"/>
        <v>0</v>
      </c>
    </row>
    <row r="38" spans="4:9" x14ac:dyDescent="0.2">
      <c r="D38">
        <f t="shared" si="5"/>
        <v>66</v>
      </c>
      <c r="E38">
        <f t="shared" si="6"/>
        <v>2.3376103463772727E-3</v>
      </c>
      <c r="F38">
        <f t="shared" si="1"/>
        <v>-5.1335276791393207</v>
      </c>
      <c r="G38">
        <f t="shared" si="2"/>
        <v>3.5799225225610569</v>
      </c>
      <c r="H38">
        <f t="shared" si="7"/>
        <v>-4.0799225225610583</v>
      </c>
      <c r="I38">
        <f t="shared" si="4"/>
        <v>0</v>
      </c>
    </row>
    <row r="39" spans="4:9" x14ac:dyDescent="0.2">
      <c r="D39">
        <f t="shared" si="5"/>
        <v>67</v>
      </c>
      <c r="E39">
        <f t="shared" si="6"/>
        <v>1.3202573998950294E-3</v>
      </c>
      <c r="F39">
        <f t="shared" si="1"/>
        <v>-5.2839064527847261</v>
      </c>
      <c r="G39">
        <f t="shared" si="2"/>
        <v>3.7303012962064632</v>
      </c>
      <c r="H39">
        <f t="shared" si="7"/>
        <v>-4.2303012962064619</v>
      </c>
      <c r="I39">
        <f t="shared" si="4"/>
        <v>0</v>
      </c>
    </row>
    <row r="40" spans="4:9" x14ac:dyDescent="0.2">
      <c r="D40">
        <f t="shared" si="5"/>
        <v>68</v>
      </c>
      <c r="E40">
        <f t="shared" si="6"/>
        <v>7.3644887743084132E-4</v>
      </c>
      <c r="F40">
        <f t="shared" si="1"/>
        <v>-5.4320573106361323</v>
      </c>
      <c r="G40">
        <f t="shared" si="2"/>
        <v>3.8784521540578689</v>
      </c>
      <c r="H40">
        <f t="shared" si="7"/>
        <v>-4.3784521540578689</v>
      </c>
      <c r="I40">
        <f t="shared" si="4"/>
        <v>0</v>
      </c>
    </row>
    <row r="41" spans="4:9" x14ac:dyDescent="0.2">
      <c r="D41">
        <f t="shared" si="5"/>
        <v>69</v>
      </c>
      <c r="E41">
        <f t="shared" si="6"/>
        <v>4.0595900710915832E-4</v>
      </c>
      <c r="F41">
        <f t="shared" si="1"/>
        <v>-5.5780453048476577</v>
      </c>
      <c r="G41">
        <f t="shared" si="2"/>
        <v>4.0244401482693961</v>
      </c>
      <c r="H41">
        <f t="shared" si="7"/>
        <v>-4.5244401482693961</v>
      </c>
      <c r="I41">
        <f t="shared" si="4"/>
        <v>0</v>
      </c>
    </row>
    <row r="42" spans="4:9" x14ac:dyDescent="0.2">
      <c r="D42">
        <f t="shared" si="5"/>
        <v>70</v>
      </c>
      <c r="E42">
        <f t="shared" si="6"/>
        <v>2.2127093133187834E-4</v>
      </c>
      <c r="F42">
        <f>LN($B$5^2/($B$1*D42))/($B$4*SQRT($B$3))+$B$8*$B$4*SQRT($B$3)</f>
        <v>-5.7219326793686536</v>
      </c>
      <c r="G42">
        <f t="shared" si="2"/>
        <v>4.168327522790392</v>
      </c>
      <c r="H42">
        <f t="shared" si="7"/>
        <v>-4.6683275227903911</v>
      </c>
      <c r="I4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Chi Wing</dc:creator>
  <cp:lastModifiedBy>CHAN, Chi Wing</cp:lastModifiedBy>
  <dcterms:created xsi:type="dcterms:W3CDTF">2020-08-28T11:52:28Z</dcterms:created>
  <dcterms:modified xsi:type="dcterms:W3CDTF">2020-08-31T03:35:30Z</dcterms:modified>
</cp:coreProperties>
</file>