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8_{606754FF-D0B7-4438-A3BA-B1896C5176CB}" xr6:coauthVersionLast="45" xr6:coauthVersionMax="45" xr10:uidLastSave="{00000000-0000-0000-0000-000000000000}"/>
  <bookViews>
    <workbookView xWindow="-108" yWindow="-108" windowWidth="17496" windowHeight="10416" activeTab="1" xr2:uid="{00000000-000D-0000-FFFF-FFFF00000000}"/>
  </bookViews>
  <sheets>
    <sheet name="開始" sheetId="2" r:id="rId1"/>
    <sheet name="個人每月預算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3" i="1" l="1"/>
  <c r="J61" i="1"/>
  <c r="E60" i="1"/>
  <c r="E61" i="1"/>
  <c r="E62" i="1"/>
  <c r="E63" i="1"/>
  <c r="E64" i="1"/>
  <c r="E65" i="1"/>
  <c r="E59" i="1"/>
  <c r="J56" i="1"/>
  <c r="J57" i="1"/>
  <c r="J58" i="1"/>
  <c r="J55" i="1"/>
  <c r="J50" i="1"/>
  <c r="J52" i="1" s="1"/>
  <c r="J51" i="1"/>
  <c r="J49" i="1"/>
  <c r="E52" i="1"/>
  <c r="E53" i="1"/>
  <c r="E56" i="1" s="1"/>
  <c r="E54" i="1"/>
  <c r="E55" i="1"/>
  <c r="E51" i="1"/>
  <c r="J44" i="1"/>
  <c r="J46" i="1" s="1"/>
  <c r="J45" i="1"/>
  <c r="J43" i="1"/>
  <c r="E46" i="1"/>
  <c r="E48" i="1" s="1"/>
  <c r="E47" i="1"/>
  <c r="E45" i="1"/>
  <c r="J37" i="1"/>
  <c r="J38" i="1"/>
  <c r="J39" i="1"/>
  <c r="J36" i="1"/>
  <c r="E39" i="1"/>
  <c r="E40" i="1"/>
  <c r="E41" i="1"/>
  <c r="E38" i="1"/>
  <c r="J28" i="1"/>
  <c r="J29" i="1"/>
  <c r="J30" i="1"/>
  <c r="J31" i="1"/>
  <c r="J32" i="1"/>
  <c r="J27" i="1"/>
  <c r="E29" i="1"/>
  <c r="E30" i="1"/>
  <c r="E31" i="1"/>
  <c r="E32" i="1"/>
  <c r="E33" i="1"/>
  <c r="E35" i="1" s="1"/>
  <c r="E34" i="1"/>
  <c r="E28" i="1"/>
  <c r="J16" i="1"/>
  <c r="J17" i="1"/>
  <c r="J18" i="1"/>
  <c r="J19" i="1"/>
  <c r="J20" i="1"/>
  <c r="J21" i="1"/>
  <c r="J22" i="1"/>
  <c r="J23" i="1"/>
  <c r="J15" i="1"/>
  <c r="J59" i="1"/>
  <c r="E42" i="1"/>
  <c r="E16" i="1"/>
  <c r="E17" i="1"/>
  <c r="E18" i="1"/>
  <c r="E19" i="1"/>
  <c r="E20" i="1"/>
  <c r="E21" i="1"/>
  <c r="E22" i="1"/>
  <c r="E23" i="1"/>
  <c r="E24" i="1"/>
  <c r="E15" i="1"/>
  <c r="J24" i="1" l="1"/>
  <c r="J40" i="1"/>
  <c r="J33" i="1"/>
  <c r="E66" i="1"/>
  <c r="E25" i="1"/>
  <c r="C12" i="1"/>
  <c r="C7" i="1"/>
  <c r="H4" i="1" l="1"/>
  <c r="J65" i="1"/>
  <c r="H6" i="1"/>
  <c r="H8" i="1" l="1"/>
</calcChain>
</file>

<file path=xl/sharedStrings.xml><?xml version="1.0" encoding="utf-8"?>
<sst xmlns="http://schemas.openxmlformats.org/spreadsheetml/2006/main" count="159" uniqueCount="97">
  <si>
    <t>關於此範本</t>
  </si>
  <si>
    <t>使用這個「個人每月預算」工作表來追蹤每月的預計與實際收入，和預計與實際支出。</t>
  </si>
  <si>
    <t>在各自表格中的各種類別上輸入發生費用。</t>
  </si>
  <si>
    <t>會自動計算預計餘額、實際結餘與差額。</t>
  </si>
  <si>
    <t>附註： </t>
  </si>
  <si>
    <t>我們已在「個人˙每月預算」工作表的 A 欄提供額外指示。此文字已刻意隱藏。若要移除文字，請選取欄 A，然後選取 [刪除]。若要取消隱藏文字，請選取 A 欄，然後變更字型色彩。</t>
  </si>
  <si>
    <t>若要深入了解此工作表中的表格，請在表格內按 SHIFT 並按 F10，選取 [表格] 選項，然後選取 [替代文字]。</t>
  </si>
  <si>
    <t>在此工作表中建立個人每月預算。您可以在此欄的儲存格中找到有關如何使用此工作表的實用指示。按向下箭號以開始。</t>
  </si>
  <si>
    <t>右側儲存格是此工作表的標題。下一個指示在儲存格 A5。</t>
  </si>
  <si>
    <t>右側儲存格為每月的預計收入標籤。在儲存格 C5 中輸入收入 1 並在 C6 中輸入額外收入，以在 C7 中計算每月總收入。下一個指示在儲存格 A7。</t>
  </si>
  <si>
    <t>儲存格 H4 會自動計算預計餘額、H6 會自動計算實際餘額，而 H8 會自動計算差額。下一個指示在儲存格 A9。</t>
  </si>
  <si>
    <t>右側儲存格為每月的實際收入標籤。在儲存格 C10 中輸入收入 1 並在 C11 中輸入額外收入，以在 C12 中計算每月總收入。下一個指示在儲存格 A14。</t>
  </si>
  <si>
    <t>在從右側儲存格開始的 [住宅] 表格中輸入詳細資料，並在從儲存格 G14 開始的 [娛樂活動] 表格中輸入詳細資料。下一個指示在儲存格 A27。</t>
  </si>
  <si>
    <t>在從右側儲存格開始的 [交通] 表格中輸入詳細資料，並在從儲存格 G26 開始的 [貸款] 表格中輸入詳細資料。下一個指示在儲存格 A37。</t>
  </si>
  <si>
    <t>在從右側儲存格開始的 [保險] 表格中輸入詳細資料，並在從儲存格 G35 開始的 [稅金] 表格中輸入詳細資料。下一個指示在儲存格 A44。</t>
  </si>
  <si>
    <t>在從右側儲存格開始的 [伙食] 表格中輸入詳細資料，並在從儲存格 G42 開始的 [儲蓄] 表格中輸入詳細資料。下一個指示在儲存格 A50。</t>
  </si>
  <si>
    <t>在從右側儲存格開始的 [寵物] 表格中輸入詳細資料，並在從儲存格 G48 開始的 [禮物] 表格中輸入詳細資料。下一個指示在儲存格 A58。</t>
  </si>
  <si>
    <t>在從右側儲存格開始的 [個人保健] 表格中輸入詳細資料，並在從儲存格 G54 開始的 [法律] 表格中輸入詳細資料。下一個指示在儲存格 A61。</t>
  </si>
  <si>
    <t>儲存格 J61 會自動計算總預計支出，儲存格 J63 會自動計算實際支出，而儲存格 J65 會自動計算總差額。</t>
  </si>
  <si>
    <t>預計月收入</t>
  </si>
  <si>
    <t>收入 1</t>
  </si>
  <si>
    <t>額外收入</t>
  </si>
  <si>
    <t>月總收入</t>
  </si>
  <si>
    <t>月實際收入</t>
  </si>
  <si>
    <t>每月總收入</t>
  </si>
  <si>
    <t>住宅</t>
  </si>
  <si>
    <t>貸款或房租</t>
  </si>
  <si>
    <t>電話</t>
  </si>
  <si>
    <t>電費</t>
  </si>
  <si>
    <t>瓦斯費</t>
  </si>
  <si>
    <t>水費和汙水處理費</t>
  </si>
  <si>
    <t>有線電視</t>
  </si>
  <si>
    <t>垃圾處理</t>
  </si>
  <si>
    <t>保養或維修</t>
  </si>
  <si>
    <t>日用品</t>
  </si>
  <si>
    <t>其他</t>
  </si>
  <si>
    <t>小計</t>
  </si>
  <si>
    <t>交通</t>
  </si>
  <si>
    <t>汽車還款</t>
  </si>
  <si>
    <t>公車/計程車費</t>
  </si>
  <si>
    <t>保險</t>
  </si>
  <si>
    <t>牌照</t>
  </si>
  <si>
    <t>燃料</t>
  </si>
  <si>
    <t>保養</t>
  </si>
  <si>
    <t>住宅險</t>
  </si>
  <si>
    <t>醫療險</t>
  </si>
  <si>
    <t>壽險</t>
  </si>
  <si>
    <t>伙食</t>
  </si>
  <si>
    <t>雜貨</t>
  </si>
  <si>
    <t>外食</t>
  </si>
  <si>
    <t>寵物</t>
  </si>
  <si>
    <t>醫療</t>
  </si>
  <si>
    <t>寵物美容</t>
  </si>
  <si>
    <t>玩具</t>
  </si>
  <si>
    <t>個人保健</t>
  </si>
  <si>
    <t>剪髮/美甲</t>
  </si>
  <si>
    <t>服裝</t>
  </si>
  <si>
    <t>乾洗</t>
  </si>
  <si>
    <t>健康俱樂部</t>
  </si>
  <si>
    <t>社團會費或費用</t>
  </si>
  <si>
    <t>個人每月預算</t>
  </si>
  <si>
    <t>預計支出</t>
  </si>
  <si>
    <t>實際支出</t>
  </si>
  <si>
    <t>預計餘額
(預計收入減去支出)</t>
  </si>
  <si>
    <t>實際餘額
(實際收入減去支出)</t>
  </si>
  <si>
    <t>差額
(實際減去預計)</t>
  </si>
  <si>
    <t>差額</t>
  </si>
  <si>
    <t>娛樂活動</t>
  </si>
  <si>
    <t>錄影帶/DVD</t>
  </si>
  <si>
    <t>CD</t>
  </si>
  <si>
    <t>電影</t>
  </si>
  <si>
    <t>演唱會</t>
  </si>
  <si>
    <t>體育活動</t>
  </si>
  <si>
    <t>舞臺劇</t>
  </si>
  <si>
    <t>貸款</t>
  </si>
  <si>
    <t>個人</t>
  </si>
  <si>
    <t>助學貸款</t>
  </si>
  <si>
    <t>信用卡</t>
  </si>
  <si>
    <t>稅金</t>
  </si>
  <si>
    <t>聯邦稅</t>
  </si>
  <si>
    <t>州稅</t>
  </si>
  <si>
    <t>地方稅</t>
  </si>
  <si>
    <t>儲蓄或投資</t>
  </si>
  <si>
    <t>退休帳戶</t>
  </si>
  <si>
    <t>投資帳戶</t>
  </si>
  <si>
    <t>禮物和捐款</t>
  </si>
  <si>
    <t>慈善機構 1</t>
  </si>
  <si>
    <t>慈善機構 2</t>
  </si>
  <si>
    <t>慈善機構 3</t>
  </si>
  <si>
    <t>法律</t>
  </si>
  <si>
    <t>律師</t>
  </si>
  <si>
    <t>贍養費</t>
  </si>
  <si>
    <t>留置權或判決的款項</t>
  </si>
  <si>
    <t>總預計支出</t>
  </si>
  <si>
    <t>總實際支出</t>
  </si>
  <si>
    <t>總差額</t>
  </si>
  <si>
    <t>小計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</si>
</sst>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.00_);[Red]\(&quot;$&quot;#,##0.00\)"/>
    <numFmt numFmtId="177" formatCode="[&lt;=9999999]###\-####;\(###\)\ ###\-####"/>
    <numFmt numFmtId="178" formatCode="&quot;NT$&quot;#,##0.00_);[Red]\(&quot;NT$&quot;#,##0.00\)"/>
    <numFmt numFmtId="179" formatCode="&quot;NT$&quot;#,##0.00"/>
  </numFmts>
  <fonts count="32" x14ac:knownFonts="1">
    <font>
      <sz val="10"/>
      <color theme="1" tint="0.24994659260841701"/>
      <name val="Microsoft JhengHei UI"/>
      <family val="2"/>
      <charset val="136"/>
    </font>
    <font>
      <sz val="11"/>
      <color theme="4" tint="-0.499984740745262"/>
      <name val="Microsoft JhengHei UI"/>
      <family val="2"/>
      <charset val="136"/>
    </font>
    <font>
      <sz val="10"/>
      <color theme="1" tint="0.24994659260841701"/>
      <name val="Microsoft JhengHei UI"/>
      <family val="2"/>
      <charset val="136"/>
    </font>
    <font>
      <sz val="12"/>
      <color rgb="FF9C6500"/>
      <name val="Microsoft JhengHei UI"/>
      <family val="2"/>
      <charset val="136"/>
    </font>
    <font>
      <sz val="12"/>
      <color rgb="FF006100"/>
      <name val="Microsoft JhengHei UI"/>
      <family val="2"/>
      <charset val="136"/>
    </font>
    <font>
      <sz val="12"/>
      <color rgb="FF9C0006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  <font>
      <sz val="12"/>
      <color rgb="FFFA7D00"/>
      <name val="Microsoft JhengHei UI"/>
      <family val="2"/>
      <charset val="136"/>
    </font>
    <font>
      <i/>
      <sz val="12"/>
      <color rgb="FF7F7F7F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0"/>
      <name val="Microsoft JhengHei UI"/>
      <family val="2"/>
      <charset val="136"/>
    </font>
    <font>
      <sz val="12"/>
      <color rgb="FFFF0000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sz val="18"/>
      <color theme="3"/>
      <name val="Microsoft JhengHei UI"/>
      <family val="2"/>
      <charset val="136"/>
    </font>
    <font>
      <sz val="22"/>
      <color theme="3" tint="0.24994659260841701"/>
      <name val="Microsoft JhengHei UI"/>
      <family val="2"/>
      <charset val="136"/>
    </font>
    <font>
      <b/>
      <sz val="10"/>
      <color theme="1" tint="0.24994659260841701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i/>
      <sz val="10"/>
      <color theme="1" tint="0.24994659260841701"/>
      <name val="Microsoft JhengHei UI"/>
      <family val="2"/>
      <charset val="136"/>
    </font>
    <font>
      <sz val="16"/>
      <color theme="5" tint="-0.499984740745262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9"/>
      <name val="Microsoft JhengHei UI"/>
      <family val="2"/>
      <charset val="136"/>
    </font>
    <font>
      <sz val="11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36"/>
      <color theme="5" tint="-0.499984740745262"/>
      <name val="Microsoft JhengHei UI"/>
      <family val="2"/>
      <charset val="136"/>
    </font>
    <font>
      <sz val="10"/>
      <color theme="0"/>
      <name val="Microsoft JhengHei UI"/>
      <family val="2"/>
      <charset val="136"/>
    </font>
    <font>
      <sz val="14"/>
      <color theme="0"/>
      <name val="Microsoft JhengHei UI"/>
      <family val="2"/>
      <charset val="136"/>
    </font>
    <font>
      <sz val="12"/>
      <name val="Microsoft JhengHei UI"/>
      <family val="2"/>
      <charset val="136"/>
    </font>
    <font>
      <b/>
      <sz val="12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b/>
      <sz val="12"/>
      <color theme="1" tint="0.24994659260841701"/>
      <name val="Microsoft JhengHei UI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">
    <xf numFmtId="0" fontId="0" fillId="0" borderId="0"/>
    <xf numFmtId="0" fontId="15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16" fillId="0" borderId="3" applyNumberFormat="0" applyFill="0" applyBorder="0" applyAlignment="0" applyProtection="0"/>
    <xf numFmtId="177" fontId="1" fillId="0" borderId="0" applyFill="0" applyBorder="0" applyAlignment="0" applyProtection="0"/>
    <xf numFmtId="14" fontId="1" fillId="0" borderId="0" applyFill="0" applyBorder="0" applyAlignment="0" applyProtection="0"/>
    <xf numFmtId="43" fontId="2" fillId="0" borderId="0" applyFill="0" applyBorder="0" applyAlignment="0" applyProtection="0">
      <alignment vertical="center"/>
    </xf>
    <xf numFmtId="41" fontId="2" fillId="0" borderId="0" applyFill="0" applyBorder="0" applyAlignment="0" applyProtection="0">
      <alignment vertical="center"/>
    </xf>
    <xf numFmtId="44" fontId="2" fillId="0" borderId="0" applyFill="0" applyBorder="0" applyAlignment="0" applyProtection="0">
      <alignment vertical="center"/>
    </xf>
    <xf numFmtId="42" fontId="18" fillId="0" borderId="0" applyFill="0" applyBorder="0" applyAlignment="0" applyProtection="0">
      <alignment vertical="center"/>
    </xf>
    <xf numFmtId="9" fontId="2" fillId="0" borderId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6" fillId="12" borderId="8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1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</cellStyleXfs>
  <cellXfs count="34">
    <xf numFmtId="0" fontId="0" fillId="0" borderId="0" xfId="0"/>
    <xf numFmtId="0" fontId="19" fillId="3" borderId="0" xfId="2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Font="1"/>
    <xf numFmtId="0" fontId="21" fillId="0" borderId="0" xfId="0" applyFont="1" applyAlignment="1">
      <alignment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24" fillId="3" borderId="0" xfId="0" applyFont="1" applyFill="1"/>
    <xf numFmtId="0" fontId="25" fillId="3" borderId="0" xfId="1" applyFont="1" applyFill="1" applyBorder="1" applyAlignment="1">
      <alignment vertical="center"/>
    </xf>
    <xf numFmtId="0" fontId="15" fillId="3" borderId="0" xfId="1" applyFont="1" applyFill="1" applyBorder="1"/>
    <xf numFmtId="0" fontId="26" fillId="0" borderId="0" xfId="0" applyFont="1"/>
    <xf numFmtId="0" fontId="0" fillId="0" borderId="0" xfId="2" applyFont="1" applyBorder="1" applyAlignment="1">
      <alignment vertical="center" wrapText="1"/>
    </xf>
    <xf numFmtId="0" fontId="28" fillId="2" borderId="4" xfId="2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176" fontId="16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/>
    <xf numFmtId="0" fontId="31" fillId="0" borderId="0" xfId="0" applyFont="1" applyAlignment="1">
      <alignment vertical="center"/>
    </xf>
    <xf numFmtId="178" fontId="28" fillId="2" borderId="6" xfId="0" applyNumberFormat="1" applyFont="1" applyFill="1" applyBorder="1" applyAlignment="1">
      <alignment vertical="center"/>
    </xf>
    <xf numFmtId="178" fontId="29" fillId="5" borderId="6" xfId="0" applyNumberFormat="1" applyFont="1" applyFill="1" applyBorder="1" applyAlignment="1">
      <alignment vertical="center"/>
    </xf>
    <xf numFmtId="0" fontId="31" fillId="0" borderId="0" xfId="0" applyFont="1" applyFill="1" applyAlignment="1">
      <alignment vertical="center"/>
    </xf>
    <xf numFmtId="179" fontId="30" fillId="0" borderId="0" xfId="0" applyNumberFormat="1" applyFont="1" applyAlignment="1">
      <alignment vertical="center"/>
    </xf>
    <xf numFmtId="179" fontId="30" fillId="0" borderId="0" xfId="0" applyNumberFormat="1" applyFont="1" applyFill="1" applyAlignment="1">
      <alignment vertical="center"/>
    </xf>
    <xf numFmtId="179" fontId="31" fillId="0" borderId="0" xfId="0" applyNumberFormat="1" applyFont="1" applyAlignment="1">
      <alignment vertical="center"/>
    </xf>
    <xf numFmtId="0" fontId="30" fillId="0" borderId="0" xfId="0" applyFont="1" applyAlignment="1">
      <alignment horizontal="center"/>
    </xf>
    <xf numFmtId="0" fontId="28" fillId="6" borderId="6" xfId="2" applyFont="1" applyFill="1" applyBorder="1" applyAlignment="1">
      <alignment horizontal="left" vertical="center" wrapText="1" indent="1"/>
    </xf>
    <xf numFmtId="0" fontId="27" fillId="4" borderId="4" xfId="3" applyFont="1" applyFill="1" applyBorder="1" applyAlignment="1">
      <alignment vertical="center"/>
    </xf>
    <xf numFmtId="0" fontId="27" fillId="4" borderId="7" xfId="3" applyFont="1" applyFill="1" applyBorder="1" applyAlignment="1">
      <alignment vertical="center"/>
    </xf>
    <xf numFmtId="0" fontId="27" fillId="4" borderId="5" xfId="3" applyFont="1" applyFill="1" applyBorder="1" applyAlignment="1">
      <alignment vertical="center"/>
    </xf>
    <xf numFmtId="178" fontId="29" fillId="7" borderId="6" xfId="0" applyNumberFormat="1" applyFont="1" applyFill="1" applyBorder="1" applyAlignment="1">
      <alignment horizontal="right" vertical="center" indent="1"/>
    </xf>
    <xf numFmtId="0" fontId="0" fillId="0" borderId="0" xfId="0" applyFont="1" applyAlignment="1">
      <alignment horizontal="center"/>
    </xf>
  </cellXfs>
  <cellStyles count="25">
    <cellStyle name="一般" xfId="0" builtinId="0" customBuiltin="1"/>
    <cellStyle name="千分位" xfId="6" builtinId="3" customBuiltin="1"/>
    <cellStyle name="千分位[0]" xfId="7" builtinId="6" customBuiltin="1"/>
    <cellStyle name="中等" xfId="15" builtinId="28" customBuiltin="1"/>
    <cellStyle name="日期" xfId="5" xr:uid="{00000000-0005-0000-0000-000004000000}"/>
    <cellStyle name="合計" xfId="24" builtinId="25" customBuiltin="1"/>
    <cellStyle name="好" xfId="13" builtinId="26" customBuiltin="1"/>
    <cellStyle name="百分比" xfId="10" builtinId="5" customBuiltin="1"/>
    <cellStyle name="計算方式" xfId="18" builtinId="22" customBuiltin="1"/>
    <cellStyle name="貨幣" xfId="8" builtinId="4" customBuiltin="1"/>
    <cellStyle name="貨幣 [0]" xfId="9" builtinId="7" customBuiltin="1"/>
    <cellStyle name="連結的儲存格" xfId="19" builtinId="24" customBuiltin="1"/>
    <cellStyle name="備註" xfId="22" builtinId="10" customBuiltin="1"/>
    <cellStyle name="電話" xfId="4" xr:uid="{00000000-0005-0000-0000-00000D000000}"/>
    <cellStyle name="說明文字" xfId="23" builtinId="53" customBuiltin="1"/>
    <cellStyle name="標題" xfId="11" builtinId="15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12" builtinId="19" customBuiltin="1"/>
    <cellStyle name="輸入" xfId="16" builtinId="20" customBuiltin="1"/>
    <cellStyle name="輸出" xfId="17" builtinId="21" customBuiltin="1"/>
    <cellStyle name="檢查儲存格" xfId="20" builtinId="23" customBuiltin="1"/>
    <cellStyle name="壞" xfId="14" builtinId="27" customBuiltin="1"/>
    <cellStyle name="警告文字" xfId="21" builtinId="11" customBuiltin="1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80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numFmt numFmtId="179" formatCode="&quot;NT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JhengHei UI"/>
        <family val="2"/>
        <charset val="136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 xr9:uid="{00000000-0011-0000-FFFF-FFFF00000000}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 xr9:uid="{00000000-0011-0000-FFFF-FFFF01000000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圖片 1" descr="裝飾元素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住宅" displayName="住宅" ref="B14:E25" totalsRowCount="1" headerRowDxfId="131" dataDxfId="130" totalsRowDxfId="129">
  <autoFilter ref="B14:E24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住宅" totalsRowLabel="小計" dataDxfId="128" totalsRowDxfId="127"/>
    <tableColumn id="2" xr3:uid="{00000000-0010-0000-0000-000002000000}" name="預計支出" dataDxfId="126" totalsRowDxfId="125"/>
    <tableColumn id="3" xr3:uid="{00000000-0010-0000-0000-000003000000}" name="實際支出" dataDxfId="124" totalsRowDxfId="123"/>
    <tableColumn id="4" xr3:uid="{00000000-0010-0000-0000-000004000000}" name="差額" totalsRowFunction="sum" dataDxfId="122" totalsRowDxfId="121">
      <calculatedColumnFormula>住宅[[#This Row],[預計支出]]-住宅[[#This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住宅支出。會自動計算差額。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寵物" displayName="寵物" ref="B50:E56" totalsRowCount="1" headerRowDxfId="32" dataDxfId="31" totalsRowDxfId="30">
  <autoFilter ref="B50:E55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寵物" totalsRowLabel="小計" dataDxfId="29" totalsRowDxfId="28"/>
    <tableColumn id="2" xr3:uid="{00000000-0010-0000-0900-000002000000}" name="預計支出" dataDxfId="27" totalsRowDxfId="26"/>
    <tableColumn id="3" xr3:uid="{00000000-0010-0000-0900-000003000000}" name="實際支出" dataDxfId="25" totalsRowDxfId="24"/>
    <tableColumn id="4" xr3:uid="{00000000-0010-0000-0900-000004000000}" name="差額" totalsRowFunction="sum" dataDxfId="23" totalsRowDxfId="22">
      <calculatedColumnFormula>寵物[[#This Row],[預計支出]]-寵物[[#This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寵物支出。會自動計算差額。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法律" displayName="法律" ref="G54:J59" totalsRowCount="1" headerRowDxfId="21" dataDxfId="20" totalsRowDxfId="19">
  <autoFilter ref="G54:J5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法律" totalsRowLabel="小計" dataDxfId="18" totalsRowDxfId="17"/>
    <tableColumn id="2" xr3:uid="{00000000-0010-0000-0A00-000002000000}" name="預計支出" dataDxfId="16" totalsRowDxfId="15"/>
    <tableColumn id="3" xr3:uid="{00000000-0010-0000-0A00-000003000000}" name="實際支出" dataDxfId="14" totalsRowDxfId="13"/>
    <tableColumn id="4" xr3:uid="{00000000-0010-0000-0A00-000004000000}" name="差額" totalsRowFunction="sum" dataDxfId="12" totalsRowDxfId="11">
      <calculatedColumnFormula>法律[[#This Row],[預計支出]]-法律[[#This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法律支出。會自動計算差額。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個人保健" displayName="個人保健" ref="B58:E66" totalsRowCount="1" headerRowDxfId="10" dataDxfId="9" totalsRowDxfId="8">
  <autoFilter ref="B58:E65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個人保健" totalsRowLabel="小計" dataDxfId="7" totalsRowDxfId="6"/>
    <tableColumn id="2" xr3:uid="{00000000-0010-0000-0B00-000002000000}" name="預計支出" dataDxfId="5" totalsRowDxfId="4"/>
    <tableColumn id="3" xr3:uid="{00000000-0010-0000-0B00-000003000000}" name="實際支出" dataDxfId="3" totalsRowDxfId="2"/>
    <tableColumn id="4" xr3:uid="{00000000-0010-0000-0B00-000004000000}" name="差額" totalsRowFunction="sum" dataDxfId="1" totalsRowDxfId="0">
      <calculatedColumnFormula>個人保健[[#This Row],[預計支出]]-個人保健[[#This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個人保健支出。會自動計算差額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娛樂活動" displayName="娛樂活動" ref="G14:J24" totalsRowCount="1" headerRowDxfId="120" dataDxfId="119" totalsRowDxfId="118">
  <autoFilter ref="G14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娛樂活動" totalsRowLabel="小計" dataDxfId="117" totalsRowDxfId="116"/>
    <tableColumn id="2" xr3:uid="{00000000-0010-0000-0100-000002000000}" name="預計支出" dataDxfId="115" totalsRowDxfId="114"/>
    <tableColumn id="3" xr3:uid="{00000000-0010-0000-0100-000003000000}" name="實際支出" dataDxfId="113" totalsRowDxfId="112"/>
    <tableColumn id="4" xr3:uid="{00000000-0010-0000-0100-000004000000}" name="差額" totalsRowFunction="sum" dataDxfId="111" totalsRowDxfId="110">
      <calculatedColumnFormula>娛樂活動[[#This Row],[預計支出]]-娛樂活動[[#This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娛樂活動支出。會自動計算差額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貸款" displayName="貸款" ref="G26:J33" totalsRowCount="1" headerRowDxfId="109" dataDxfId="108" totalsRowDxfId="107">
  <autoFilter ref="G26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貸款" totalsRowLabel="小計" dataDxfId="106" totalsRowDxfId="105"/>
    <tableColumn id="2" xr3:uid="{00000000-0010-0000-0200-000002000000}" name="預計支出" dataDxfId="104" totalsRowDxfId="103"/>
    <tableColumn id="3" xr3:uid="{00000000-0010-0000-0200-000003000000}" name="實際支出" dataDxfId="102" totalsRowDxfId="101"/>
    <tableColumn id="4" xr3:uid="{00000000-0010-0000-0200-000004000000}" name="差額" totalsRowFunction="sum" dataDxfId="100" totalsRowDxfId="99">
      <calculatedColumnFormula>貸款[[#This Row],[預計支出]]-貸款[[#This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貸款支出。會自動計算差額。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交通" displayName="交通" ref="B27:E35" totalsRowCount="1" headerRowDxfId="98" dataDxfId="97" totalsRowDxfId="96">
  <autoFilter ref="B27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交通" totalsRowLabel="小計" dataDxfId="95" totalsRowDxfId="94"/>
    <tableColumn id="2" xr3:uid="{00000000-0010-0000-0300-000002000000}" name="預計支出" dataDxfId="93" totalsRowDxfId="92"/>
    <tableColumn id="3" xr3:uid="{00000000-0010-0000-0300-000003000000}" name="實際支出" dataDxfId="91" totalsRowDxfId="90"/>
    <tableColumn id="4" xr3:uid="{00000000-0010-0000-0300-000004000000}" name="差額" totalsRowFunction="sum" dataDxfId="89" totalsRowDxfId="88">
      <calculatedColumnFormula>交通[[#This Row],[預計支出]]-交通[[#This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交通支出。會自動計算差額。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保險" displayName="保險" ref="B37:E42" totalsRowCount="1" headerRowDxfId="87" dataDxfId="86" totalsRowDxfId="85">
  <autoFilter ref="B37:E41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保險" totalsRowLabel="小計" dataDxfId="84" totalsRowDxfId="83"/>
    <tableColumn id="2" xr3:uid="{00000000-0010-0000-0400-000002000000}" name="預計支出" dataDxfId="82" totalsRowDxfId="81"/>
    <tableColumn id="3" xr3:uid="{00000000-0010-0000-0400-000003000000}" name="實際支出" dataDxfId="80" totalsRowDxfId="79"/>
    <tableColumn id="4" xr3:uid="{00000000-0010-0000-0400-000004000000}" name="差額" totalsRowFunction="sum" dataDxfId="78" totalsRowDxfId="77">
      <calculatedColumnFormula>保險[[#This Row],[預計支出]]-保險[[#This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保險支出。會自動計算差額。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稅金" displayName="稅金" ref="G35:J40" totalsRowCount="1" headerRowDxfId="76" dataDxfId="75" totalsRowDxfId="74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稅金" totalsRowLabel="小計" dataDxfId="73" totalsRowDxfId="72"/>
    <tableColumn id="2" xr3:uid="{00000000-0010-0000-0500-000002000000}" name="預計支出" dataDxfId="71" totalsRowDxfId="70"/>
    <tableColumn id="3" xr3:uid="{00000000-0010-0000-0500-000003000000}" name="實際支出" dataDxfId="69" totalsRowDxfId="68"/>
    <tableColumn id="4" xr3:uid="{00000000-0010-0000-0500-000004000000}" name="差額" totalsRowFunction="sum" dataDxfId="67" totalsRowDxfId="66">
      <calculatedColumnFormula>稅金[[#This Row],[預計支出]]-稅金[[#This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稅金支出。會自動計算差額。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儲蓄" displayName="儲蓄" ref="G42:J46" totalsRowCount="1" headerRowDxfId="65" dataDxfId="64" totalsRowDxfId="63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儲蓄或投資" totalsRowLabel="小計" dataDxfId="62" totalsRowDxfId="61"/>
    <tableColumn id="2" xr3:uid="{00000000-0010-0000-0600-000002000000}" name="預計支出" dataDxfId="60" totalsRowDxfId="59"/>
    <tableColumn id="3" xr3:uid="{00000000-0010-0000-0600-000003000000}" name="實際支出" dataDxfId="58" totalsRowDxfId="57"/>
    <tableColumn id="4" xr3:uid="{00000000-0010-0000-0600-000004000000}" name="差額" totalsRowFunction="sum" dataDxfId="56" totalsRowDxfId="55">
      <calculatedColumnFormula>儲蓄[[#This Row],[預計支出]]-儲蓄[[#This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儲蓄支出。會自動計算差額。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伙食" displayName="伙食" ref="B44:E48" totalsRowCount="1" headerRowDxfId="54" dataDxfId="53" totalsRowDxfId="52">
  <autoFilter ref="B44:E47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伙食" totalsRowLabel="小計" dataDxfId="51" totalsRowDxfId="50"/>
    <tableColumn id="2" xr3:uid="{00000000-0010-0000-0700-000002000000}" name="預計支出" dataDxfId="49" totalsRowDxfId="48"/>
    <tableColumn id="3" xr3:uid="{00000000-0010-0000-0700-000003000000}" name="實際支出" dataDxfId="47" totalsRowDxfId="46"/>
    <tableColumn id="4" xr3:uid="{00000000-0010-0000-0700-000004000000}" name="差額" totalsRowFunction="sum" dataDxfId="45" totalsRowDxfId="44">
      <calculatedColumnFormula>伙食[[#This Row],[預計支出]]-伙食[[#This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伙食支出。會自動計算差額。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禮物" displayName="禮物" ref="G48:J52" totalsRowCount="1" headerRowDxfId="43" dataDxfId="42" totalsRowDxfId="41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禮物和捐款" totalsRowLabel="小計" dataDxfId="40" totalsRowDxfId="39"/>
    <tableColumn id="2" xr3:uid="{00000000-0010-0000-0800-000002000000}" name="預計支出" dataDxfId="38" totalsRowDxfId="37"/>
    <tableColumn id="3" xr3:uid="{00000000-0010-0000-0800-000003000000}" name="實際支出" dataDxfId="36" totalsRowDxfId="35"/>
    <tableColumn id="4" xr3:uid="{00000000-0010-0000-0800-000004000000}" name="差額" totalsRowFunction="sum" dataDxfId="34" totalsRowDxfId="33">
      <calculatedColumnFormula>禮物[[#This Row],[預計支出]]-禮物[[#This Row],[實際支出]]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在此表格中輸入預計與實際禮物和捐款支出。會自動計算差額。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B1:B7"/>
  <sheetViews>
    <sheetView showGridLines="0" workbookViewId="0"/>
  </sheetViews>
  <sheetFormatPr defaultColWidth="9" defaultRowHeight="13.8" x14ac:dyDescent="0.3"/>
  <cols>
    <col min="1" max="1" width="2.3984375" style="4" customWidth="1"/>
    <col min="2" max="2" width="82.3984375" style="4" customWidth="1"/>
    <col min="3" max="3" width="2.59765625" style="4" customWidth="1"/>
    <col min="4" max="16384" width="9" style="4"/>
  </cols>
  <sheetData>
    <row r="1" spans="2:2" s="2" customFormat="1" ht="30" customHeight="1" x14ac:dyDescent="0.3">
      <c r="B1" s="1" t="s">
        <v>0</v>
      </c>
    </row>
    <row r="2" spans="2:2" ht="36" customHeight="1" x14ac:dyDescent="0.3">
      <c r="B2" s="3" t="s">
        <v>1</v>
      </c>
    </row>
    <row r="3" spans="2:2" ht="27.75" customHeight="1" x14ac:dyDescent="0.3">
      <c r="B3" s="3" t="s">
        <v>2</v>
      </c>
    </row>
    <row r="4" spans="2:2" ht="33.75" customHeight="1" x14ac:dyDescent="0.3">
      <c r="B4" s="3" t="s">
        <v>3</v>
      </c>
    </row>
    <row r="5" spans="2:2" ht="34.35" customHeight="1" x14ac:dyDescent="0.3">
      <c r="B5" s="5" t="s">
        <v>4</v>
      </c>
    </row>
    <row r="6" spans="2:2" ht="28.8" x14ac:dyDescent="0.3">
      <c r="B6" s="3" t="s">
        <v>5</v>
      </c>
    </row>
    <row r="7" spans="2:2" ht="60.75" customHeight="1" x14ac:dyDescent="0.3">
      <c r="B7" s="3" t="s">
        <v>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A1:J67"/>
  <sheetViews>
    <sheetView showGridLines="0" tabSelected="1" zoomScaleNormal="100" workbookViewId="0">
      <selection activeCell="C5" sqref="C5"/>
    </sheetView>
  </sheetViews>
  <sheetFormatPr defaultColWidth="9" defaultRowHeight="13.8" x14ac:dyDescent="0.3"/>
  <cols>
    <col min="1" max="1" width="2.59765625" style="12" customWidth="1"/>
    <col min="2" max="2" width="30.59765625" style="4" customWidth="1"/>
    <col min="3" max="3" width="15.8984375" style="4" customWidth="1"/>
    <col min="4" max="4" width="12.8984375" style="4" customWidth="1"/>
    <col min="5" max="5" width="12.5" style="4" customWidth="1"/>
    <col min="6" max="6" width="2.59765625" style="4" customWidth="1"/>
    <col min="7" max="7" width="30.59765625" style="4" customWidth="1"/>
    <col min="8" max="8" width="15.8984375" style="4" customWidth="1"/>
    <col min="9" max="9" width="12.8984375" style="4" customWidth="1"/>
    <col min="10" max="10" width="17.59765625" style="4" customWidth="1"/>
    <col min="11" max="11" width="2.59765625" style="4" customWidth="1"/>
    <col min="12" max="16384" width="9" style="4"/>
  </cols>
  <sheetData>
    <row r="1" spans="1:10" s="7" customFormat="1" ht="14.4" x14ac:dyDescent="0.3">
      <c r="A1" s="6" t="s">
        <v>7</v>
      </c>
    </row>
    <row r="2" spans="1:10" s="7" customFormat="1" ht="71.25" customHeight="1" x14ac:dyDescent="0.55000000000000004">
      <c r="A2" s="8" t="s">
        <v>8</v>
      </c>
      <c r="B2" s="9"/>
      <c r="C2" s="10" t="s">
        <v>60</v>
      </c>
      <c r="D2" s="11"/>
      <c r="E2" s="11"/>
      <c r="F2" s="11"/>
      <c r="G2" s="11"/>
      <c r="H2" s="11"/>
      <c r="I2" s="11"/>
      <c r="J2" s="11"/>
    </row>
    <row r="4" spans="1:10" ht="24.9" customHeight="1" x14ac:dyDescent="0.3">
      <c r="A4" s="12" t="s">
        <v>9</v>
      </c>
      <c r="B4" s="29" t="s">
        <v>19</v>
      </c>
      <c r="C4" s="30"/>
      <c r="D4" s="13"/>
      <c r="E4" s="28" t="s">
        <v>63</v>
      </c>
      <c r="F4" s="28"/>
      <c r="G4" s="28"/>
      <c r="H4" s="32">
        <f>C7-J61</f>
        <v>3405</v>
      </c>
    </row>
    <row r="5" spans="1:10" ht="24.9" customHeight="1" x14ac:dyDescent="0.3">
      <c r="B5" s="14" t="s">
        <v>20</v>
      </c>
      <c r="C5" s="21">
        <v>4300</v>
      </c>
      <c r="E5" s="28"/>
      <c r="F5" s="28"/>
      <c r="G5" s="28"/>
      <c r="H5" s="32"/>
      <c r="I5" s="15"/>
    </row>
    <row r="6" spans="1:10" ht="24.9" customHeight="1" x14ac:dyDescent="0.3">
      <c r="B6" s="14" t="s">
        <v>21</v>
      </c>
      <c r="C6" s="21">
        <v>300</v>
      </c>
      <c r="E6" s="28" t="s">
        <v>64</v>
      </c>
      <c r="F6" s="28"/>
      <c r="G6" s="28"/>
      <c r="H6" s="32">
        <f>C12-J63</f>
        <v>3064</v>
      </c>
      <c r="I6" s="15"/>
    </row>
    <row r="7" spans="1:10" ht="24.9" customHeight="1" x14ac:dyDescent="0.3">
      <c r="A7" s="12" t="s">
        <v>10</v>
      </c>
      <c r="B7" s="14" t="s">
        <v>22</v>
      </c>
      <c r="C7" s="22">
        <f>SUM(C5:C6)</f>
        <v>4600</v>
      </c>
      <c r="E7" s="28"/>
      <c r="F7" s="28"/>
      <c r="G7" s="28"/>
      <c r="H7" s="32"/>
      <c r="I7" s="15"/>
    </row>
    <row r="8" spans="1:10" ht="24.9" customHeight="1" x14ac:dyDescent="0.3">
      <c r="E8" s="28" t="s">
        <v>65</v>
      </c>
      <c r="F8" s="28"/>
      <c r="G8" s="28"/>
      <c r="H8" s="32">
        <f>H6-H4</f>
        <v>-341</v>
      </c>
      <c r="I8" s="15"/>
    </row>
    <row r="9" spans="1:10" ht="24.9" customHeight="1" x14ac:dyDescent="0.3">
      <c r="A9" s="12" t="s">
        <v>11</v>
      </c>
      <c r="B9" s="29" t="s">
        <v>23</v>
      </c>
      <c r="C9" s="31"/>
      <c r="D9" s="13"/>
      <c r="E9" s="28"/>
      <c r="F9" s="28"/>
      <c r="G9" s="28"/>
      <c r="H9" s="32"/>
      <c r="I9" s="16"/>
    </row>
    <row r="10" spans="1:10" ht="24.9" customHeight="1" x14ac:dyDescent="0.3">
      <c r="B10" s="14" t="s">
        <v>20</v>
      </c>
      <c r="C10" s="21">
        <v>4000</v>
      </c>
      <c r="I10" s="15"/>
    </row>
    <row r="11" spans="1:10" ht="24.9" customHeight="1" x14ac:dyDescent="0.3">
      <c r="B11" s="14" t="s">
        <v>21</v>
      </c>
      <c r="C11" s="21">
        <v>300</v>
      </c>
      <c r="E11" s="15"/>
      <c r="H11" s="17"/>
      <c r="I11" s="15"/>
    </row>
    <row r="12" spans="1:10" ht="24.9" customHeight="1" x14ac:dyDescent="0.3">
      <c r="B12" s="14" t="s">
        <v>24</v>
      </c>
      <c r="C12" s="22">
        <f>SUM(C10:C11)</f>
        <v>4300</v>
      </c>
    </row>
    <row r="14" spans="1:10" ht="24.9" customHeight="1" x14ac:dyDescent="0.3">
      <c r="A14" s="12" t="s">
        <v>12</v>
      </c>
      <c r="B14" s="18" t="s">
        <v>25</v>
      </c>
      <c r="C14" s="18" t="s">
        <v>61</v>
      </c>
      <c r="D14" s="18" t="s">
        <v>62</v>
      </c>
      <c r="E14" s="18" t="s">
        <v>66</v>
      </c>
      <c r="F14" s="19"/>
      <c r="G14" s="18" t="s">
        <v>67</v>
      </c>
      <c r="H14" s="18" t="s">
        <v>61</v>
      </c>
      <c r="I14" s="18" t="s">
        <v>62</v>
      </c>
      <c r="J14" s="18" t="s">
        <v>66</v>
      </c>
    </row>
    <row r="15" spans="1:10" ht="24.9" customHeight="1" x14ac:dyDescent="0.3">
      <c r="B15" s="18" t="s">
        <v>26</v>
      </c>
      <c r="C15" s="24">
        <v>1000</v>
      </c>
      <c r="D15" s="24">
        <v>1000</v>
      </c>
      <c r="E15" s="24">
        <f>住宅[[#This Row],[預計支出]]-住宅[[#This Row],[實際支出]]</f>
        <v>0</v>
      </c>
      <c r="F15" s="19"/>
      <c r="G15" s="18" t="s">
        <v>68</v>
      </c>
      <c r="H15" s="24"/>
      <c r="I15" s="24"/>
      <c r="J15" s="24">
        <f>娛樂活動[[#This Row],[預計支出]]-娛樂活動[[#This Row],[實際支出]]</f>
        <v>0</v>
      </c>
    </row>
    <row r="16" spans="1:10" ht="24.9" customHeight="1" x14ac:dyDescent="0.3">
      <c r="B16" s="18" t="s">
        <v>27</v>
      </c>
      <c r="C16" s="24">
        <v>54</v>
      </c>
      <c r="D16" s="24">
        <v>100</v>
      </c>
      <c r="E16" s="24">
        <f>住宅[[#This Row],[預計支出]]-住宅[[#This Row],[實際支出]]</f>
        <v>-46</v>
      </c>
      <c r="F16" s="19"/>
      <c r="G16" s="18" t="s">
        <v>69</v>
      </c>
      <c r="H16" s="24"/>
      <c r="I16" s="24"/>
      <c r="J16" s="24">
        <f>娛樂活動[[#This Row],[預計支出]]-娛樂活動[[#This Row],[實際支出]]</f>
        <v>0</v>
      </c>
    </row>
    <row r="17" spans="1:10" ht="24.9" customHeight="1" x14ac:dyDescent="0.3">
      <c r="B17" s="18" t="s">
        <v>28</v>
      </c>
      <c r="C17" s="24">
        <v>44</v>
      </c>
      <c r="D17" s="24">
        <v>56</v>
      </c>
      <c r="E17" s="24">
        <f>住宅[[#This Row],[預計支出]]-住宅[[#This Row],[實際支出]]</f>
        <v>-12</v>
      </c>
      <c r="F17" s="19"/>
      <c r="G17" s="18" t="s">
        <v>70</v>
      </c>
      <c r="H17" s="24"/>
      <c r="I17" s="24"/>
      <c r="J17" s="24">
        <f>娛樂活動[[#This Row],[預計支出]]-娛樂活動[[#This Row],[實際支出]]</f>
        <v>0</v>
      </c>
    </row>
    <row r="18" spans="1:10" ht="24.9" customHeight="1" x14ac:dyDescent="0.3">
      <c r="B18" s="18" t="s">
        <v>29</v>
      </c>
      <c r="C18" s="24">
        <v>22</v>
      </c>
      <c r="D18" s="24">
        <v>28</v>
      </c>
      <c r="E18" s="24">
        <f>住宅[[#This Row],[預計支出]]-住宅[[#This Row],[實際支出]]</f>
        <v>-6</v>
      </c>
      <c r="F18" s="19"/>
      <c r="G18" s="18" t="s">
        <v>71</v>
      </c>
      <c r="H18" s="24"/>
      <c r="I18" s="24"/>
      <c r="J18" s="24">
        <f>娛樂活動[[#This Row],[預計支出]]-娛樂活動[[#This Row],[實際支出]]</f>
        <v>0</v>
      </c>
    </row>
    <row r="19" spans="1:10" ht="24.9" customHeight="1" x14ac:dyDescent="0.3">
      <c r="B19" s="18" t="s">
        <v>30</v>
      </c>
      <c r="C19" s="24">
        <v>8</v>
      </c>
      <c r="D19" s="24">
        <v>8</v>
      </c>
      <c r="E19" s="24">
        <f>住宅[[#This Row],[預計支出]]-住宅[[#This Row],[實際支出]]</f>
        <v>0</v>
      </c>
      <c r="F19" s="19"/>
      <c r="G19" s="18" t="s">
        <v>72</v>
      </c>
      <c r="H19" s="24"/>
      <c r="I19" s="24"/>
      <c r="J19" s="24">
        <f>娛樂活動[[#This Row],[預計支出]]-娛樂活動[[#This Row],[實際支出]]</f>
        <v>0</v>
      </c>
    </row>
    <row r="20" spans="1:10" ht="24.9" customHeight="1" x14ac:dyDescent="0.3">
      <c r="B20" s="18" t="s">
        <v>31</v>
      </c>
      <c r="C20" s="24">
        <v>34</v>
      </c>
      <c r="D20" s="24">
        <v>34</v>
      </c>
      <c r="E20" s="24">
        <f>住宅[[#This Row],[預計支出]]-住宅[[#This Row],[實際支出]]</f>
        <v>0</v>
      </c>
      <c r="F20" s="19"/>
      <c r="G20" s="18" t="s">
        <v>73</v>
      </c>
      <c r="H20" s="24"/>
      <c r="I20" s="24"/>
      <c r="J20" s="24">
        <f>娛樂活動[[#This Row],[預計支出]]-娛樂活動[[#This Row],[實際支出]]</f>
        <v>0</v>
      </c>
    </row>
    <row r="21" spans="1:10" ht="24.9" customHeight="1" x14ac:dyDescent="0.3">
      <c r="B21" s="18" t="s">
        <v>32</v>
      </c>
      <c r="C21" s="24">
        <v>10</v>
      </c>
      <c r="D21" s="24">
        <v>10</v>
      </c>
      <c r="E21" s="24">
        <f>住宅[[#This Row],[預計支出]]-住宅[[#This Row],[實際支出]]</f>
        <v>0</v>
      </c>
      <c r="F21" s="19"/>
      <c r="G21" s="18" t="s">
        <v>35</v>
      </c>
      <c r="H21" s="24"/>
      <c r="I21" s="24"/>
      <c r="J21" s="24">
        <f>娛樂活動[[#This Row],[預計支出]]-娛樂活動[[#This Row],[實際支出]]</f>
        <v>0</v>
      </c>
    </row>
    <row r="22" spans="1:10" ht="24.9" customHeight="1" x14ac:dyDescent="0.3">
      <c r="B22" s="18" t="s">
        <v>33</v>
      </c>
      <c r="C22" s="24">
        <v>23</v>
      </c>
      <c r="D22" s="24">
        <v>0</v>
      </c>
      <c r="E22" s="24">
        <f>住宅[[#This Row],[預計支出]]-住宅[[#This Row],[實際支出]]</f>
        <v>23</v>
      </c>
      <c r="F22" s="19"/>
      <c r="G22" s="18" t="s">
        <v>35</v>
      </c>
      <c r="H22" s="24"/>
      <c r="I22" s="24"/>
      <c r="J22" s="24">
        <f>娛樂活動[[#This Row],[預計支出]]-娛樂活動[[#This Row],[實際支出]]</f>
        <v>0</v>
      </c>
    </row>
    <row r="23" spans="1:10" ht="24.9" customHeight="1" x14ac:dyDescent="0.3">
      <c r="B23" s="18" t="s">
        <v>34</v>
      </c>
      <c r="C23" s="24">
        <v>0</v>
      </c>
      <c r="D23" s="24">
        <v>0</v>
      </c>
      <c r="E23" s="24">
        <f>住宅[[#This Row],[預計支出]]-住宅[[#This Row],[實際支出]]</f>
        <v>0</v>
      </c>
      <c r="F23" s="19"/>
      <c r="G23" s="18" t="s">
        <v>35</v>
      </c>
      <c r="H23" s="24"/>
      <c r="I23" s="24"/>
      <c r="J23" s="24">
        <f>娛樂活動[[#This Row],[預計支出]]-娛樂活動[[#This Row],[實際支出]]</f>
        <v>0</v>
      </c>
    </row>
    <row r="24" spans="1:10" ht="24.9" customHeight="1" x14ac:dyDescent="0.3">
      <c r="B24" s="18" t="s">
        <v>35</v>
      </c>
      <c r="C24" s="24">
        <v>0</v>
      </c>
      <c r="D24" s="24">
        <v>0</v>
      </c>
      <c r="E24" s="24">
        <f>住宅[[#This Row],[預計支出]]-住宅[[#This Row],[實際支出]]</f>
        <v>0</v>
      </c>
      <c r="F24" s="19"/>
      <c r="G24" s="20" t="s">
        <v>36</v>
      </c>
      <c r="H24" s="24"/>
      <c r="I24" s="24"/>
      <c r="J24" s="24">
        <f>SUBTOTAL(109,娛樂活動[差額])</f>
        <v>0</v>
      </c>
    </row>
    <row r="25" spans="1:10" ht="24.9" customHeight="1" x14ac:dyDescent="0.3">
      <c r="B25" s="23" t="s">
        <v>36</v>
      </c>
      <c r="C25" s="25"/>
      <c r="D25" s="25"/>
      <c r="E25" s="25">
        <f>SUBTOTAL(109,住宅[差額])</f>
        <v>-41</v>
      </c>
      <c r="F25" s="19"/>
      <c r="G25" s="27"/>
      <c r="H25" s="27"/>
      <c r="I25" s="27"/>
      <c r="J25" s="27"/>
    </row>
    <row r="26" spans="1:10" ht="24.9" customHeight="1" x14ac:dyDescent="0.3">
      <c r="B26" s="27"/>
      <c r="C26" s="27"/>
      <c r="D26" s="27"/>
      <c r="E26" s="27"/>
      <c r="F26" s="19"/>
      <c r="G26" s="18" t="s">
        <v>74</v>
      </c>
      <c r="H26" s="18" t="s">
        <v>61</v>
      </c>
      <c r="I26" s="18" t="s">
        <v>62</v>
      </c>
      <c r="J26" s="18" t="s">
        <v>66</v>
      </c>
    </row>
    <row r="27" spans="1:10" ht="24.9" customHeight="1" x14ac:dyDescent="0.3">
      <c r="A27" s="12" t="s">
        <v>13</v>
      </c>
      <c r="B27" s="18" t="s">
        <v>37</v>
      </c>
      <c r="C27" s="18" t="s">
        <v>61</v>
      </c>
      <c r="D27" s="18" t="s">
        <v>62</v>
      </c>
      <c r="E27" s="18" t="s">
        <v>66</v>
      </c>
      <c r="F27" s="19"/>
      <c r="G27" s="18" t="s">
        <v>75</v>
      </c>
      <c r="H27" s="24"/>
      <c r="I27" s="24"/>
      <c r="J27" s="24">
        <f>貸款[[#This Row],[預計支出]]-貸款[[#This Row],[實際支出]]</f>
        <v>0</v>
      </c>
    </row>
    <row r="28" spans="1:10" ht="24.9" customHeight="1" x14ac:dyDescent="0.3">
      <c r="B28" s="18" t="s">
        <v>38</v>
      </c>
      <c r="C28" s="24"/>
      <c r="D28" s="24"/>
      <c r="E28" s="24">
        <f>交通[[#This Row],[預計支出]]-交通[[#This Row],[實際支出]]</f>
        <v>0</v>
      </c>
      <c r="F28" s="19"/>
      <c r="G28" s="18" t="s">
        <v>76</v>
      </c>
      <c r="H28" s="24"/>
      <c r="I28" s="24"/>
      <c r="J28" s="24">
        <f>貸款[[#This Row],[預計支出]]-貸款[[#This Row],[實際支出]]</f>
        <v>0</v>
      </c>
    </row>
    <row r="29" spans="1:10" ht="24.9" customHeight="1" x14ac:dyDescent="0.3">
      <c r="B29" s="18" t="s">
        <v>39</v>
      </c>
      <c r="C29" s="24"/>
      <c r="D29" s="24"/>
      <c r="E29" s="24">
        <f>交通[[#This Row],[預計支出]]-交通[[#This Row],[實際支出]]</f>
        <v>0</v>
      </c>
      <c r="F29" s="19"/>
      <c r="G29" s="18" t="s">
        <v>77</v>
      </c>
      <c r="H29" s="24"/>
      <c r="I29" s="24"/>
      <c r="J29" s="24">
        <f>貸款[[#This Row],[預計支出]]-貸款[[#This Row],[實際支出]]</f>
        <v>0</v>
      </c>
    </row>
    <row r="30" spans="1:10" ht="24.9" customHeight="1" x14ac:dyDescent="0.3">
      <c r="B30" s="18" t="s">
        <v>40</v>
      </c>
      <c r="C30" s="24"/>
      <c r="D30" s="24"/>
      <c r="E30" s="24">
        <f>交通[[#This Row],[預計支出]]-交通[[#This Row],[實際支出]]</f>
        <v>0</v>
      </c>
      <c r="F30" s="19"/>
      <c r="G30" s="18" t="s">
        <v>77</v>
      </c>
      <c r="H30" s="24"/>
      <c r="I30" s="24"/>
      <c r="J30" s="24">
        <f>貸款[[#This Row],[預計支出]]-貸款[[#This Row],[實際支出]]</f>
        <v>0</v>
      </c>
    </row>
    <row r="31" spans="1:10" ht="24.9" customHeight="1" x14ac:dyDescent="0.3">
      <c r="B31" s="18" t="s">
        <v>41</v>
      </c>
      <c r="C31" s="24"/>
      <c r="D31" s="24"/>
      <c r="E31" s="24">
        <f>交通[[#This Row],[預計支出]]-交通[[#This Row],[實際支出]]</f>
        <v>0</v>
      </c>
      <c r="F31" s="19"/>
      <c r="G31" s="18" t="s">
        <v>77</v>
      </c>
      <c r="H31" s="24"/>
      <c r="I31" s="24"/>
      <c r="J31" s="24">
        <f>貸款[[#This Row],[預計支出]]-貸款[[#This Row],[實際支出]]</f>
        <v>0</v>
      </c>
    </row>
    <row r="32" spans="1:10" ht="24.9" customHeight="1" x14ac:dyDescent="0.3">
      <c r="B32" s="18" t="s">
        <v>42</v>
      </c>
      <c r="C32" s="24"/>
      <c r="D32" s="24"/>
      <c r="E32" s="24">
        <f>交通[[#This Row],[預計支出]]-交通[[#This Row],[實際支出]]</f>
        <v>0</v>
      </c>
      <c r="F32" s="19"/>
      <c r="G32" s="18" t="s">
        <v>35</v>
      </c>
      <c r="H32" s="24"/>
      <c r="I32" s="24"/>
      <c r="J32" s="24">
        <f>貸款[[#This Row],[預計支出]]-貸款[[#This Row],[實際支出]]</f>
        <v>0</v>
      </c>
    </row>
    <row r="33" spans="1:10" ht="24.9" customHeight="1" x14ac:dyDescent="0.3">
      <c r="B33" s="18" t="s">
        <v>43</v>
      </c>
      <c r="C33" s="24"/>
      <c r="D33" s="24"/>
      <c r="E33" s="24">
        <f>交通[[#This Row],[預計支出]]-交通[[#This Row],[實際支出]]</f>
        <v>0</v>
      </c>
      <c r="F33" s="19"/>
      <c r="G33" s="20" t="s">
        <v>36</v>
      </c>
      <c r="H33" s="24"/>
      <c r="I33" s="24"/>
      <c r="J33" s="24">
        <f>SUBTOTAL(109,貸款[差額])</f>
        <v>0</v>
      </c>
    </row>
    <row r="34" spans="1:10" ht="24.9" customHeight="1" x14ac:dyDescent="0.3">
      <c r="B34" s="18" t="s">
        <v>35</v>
      </c>
      <c r="C34" s="24"/>
      <c r="D34" s="24"/>
      <c r="E34" s="24">
        <f>交通[[#This Row],[預計支出]]-交通[[#This Row],[實際支出]]</f>
        <v>0</v>
      </c>
      <c r="F34" s="19"/>
      <c r="G34" s="27"/>
      <c r="H34" s="27"/>
      <c r="I34" s="27"/>
      <c r="J34" s="27"/>
    </row>
    <row r="35" spans="1:10" ht="24.9" customHeight="1" x14ac:dyDescent="0.3">
      <c r="B35" s="20" t="s">
        <v>36</v>
      </c>
      <c r="C35" s="26"/>
      <c r="D35" s="26"/>
      <c r="E35" s="26">
        <f>SUBTOTAL(109,交通[差額])</f>
        <v>0</v>
      </c>
      <c r="F35" s="19"/>
      <c r="G35" s="18" t="s">
        <v>78</v>
      </c>
      <c r="H35" s="18" t="s">
        <v>61</v>
      </c>
      <c r="I35" s="18" t="s">
        <v>62</v>
      </c>
      <c r="J35" s="18" t="s">
        <v>66</v>
      </c>
    </row>
    <row r="36" spans="1:10" ht="24.9" customHeight="1" x14ac:dyDescent="0.3">
      <c r="B36" s="27"/>
      <c r="C36" s="27"/>
      <c r="D36" s="27"/>
      <c r="E36" s="27"/>
      <c r="F36" s="19"/>
      <c r="G36" s="18" t="s">
        <v>79</v>
      </c>
      <c r="H36" s="24"/>
      <c r="I36" s="24"/>
      <c r="J36" s="24">
        <f>稅金[[#This Row],[預計支出]]-稅金[[#This Row],[實際支出]]</f>
        <v>0</v>
      </c>
    </row>
    <row r="37" spans="1:10" ht="24.9" customHeight="1" x14ac:dyDescent="0.3">
      <c r="A37" s="12" t="s">
        <v>14</v>
      </c>
      <c r="B37" s="18" t="s">
        <v>40</v>
      </c>
      <c r="C37" s="18" t="s">
        <v>61</v>
      </c>
      <c r="D37" s="18" t="s">
        <v>62</v>
      </c>
      <c r="E37" s="18" t="s">
        <v>66</v>
      </c>
      <c r="F37" s="19"/>
      <c r="G37" s="18" t="s">
        <v>80</v>
      </c>
      <c r="H37" s="24"/>
      <c r="I37" s="24"/>
      <c r="J37" s="24">
        <f>稅金[[#This Row],[預計支出]]-稅金[[#This Row],[實際支出]]</f>
        <v>0</v>
      </c>
    </row>
    <row r="38" spans="1:10" ht="24.9" customHeight="1" x14ac:dyDescent="0.3">
      <c r="B38" s="18" t="s">
        <v>44</v>
      </c>
      <c r="C38" s="24"/>
      <c r="D38" s="24"/>
      <c r="E38" s="24">
        <f>保險[[#This Row],[預計支出]]-保險[[#This Row],[實際支出]]</f>
        <v>0</v>
      </c>
      <c r="F38" s="19"/>
      <c r="G38" s="18" t="s">
        <v>81</v>
      </c>
      <c r="H38" s="24"/>
      <c r="I38" s="24"/>
      <c r="J38" s="24">
        <f>稅金[[#This Row],[預計支出]]-稅金[[#This Row],[實際支出]]</f>
        <v>0</v>
      </c>
    </row>
    <row r="39" spans="1:10" ht="24.9" customHeight="1" x14ac:dyDescent="0.3">
      <c r="B39" s="18" t="s">
        <v>45</v>
      </c>
      <c r="C39" s="24"/>
      <c r="D39" s="24"/>
      <c r="E39" s="24">
        <f>保險[[#This Row],[預計支出]]-保險[[#This Row],[實際支出]]</f>
        <v>0</v>
      </c>
      <c r="F39" s="19"/>
      <c r="G39" s="18" t="s">
        <v>35</v>
      </c>
      <c r="H39" s="24"/>
      <c r="I39" s="24"/>
      <c r="J39" s="24">
        <f>稅金[[#This Row],[預計支出]]-稅金[[#This Row],[實際支出]]</f>
        <v>0</v>
      </c>
    </row>
    <row r="40" spans="1:10" ht="24.9" customHeight="1" x14ac:dyDescent="0.3">
      <c r="B40" s="18" t="s">
        <v>46</v>
      </c>
      <c r="C40" s="24"/>
      <c r="D40" s="24"/>
      <c r="E40" s="24">
        <f>保險[[#This Row],[預計支出]]-保險[[#This Row],[實際支出]]</f>
        <v>0</v>
      </c>
      <c r="F40" s="19"/>
      <c r="G40" s="20" t="s">
        <v>36</v>
      </c>
      <c r="H40" s="24"/>
      <c r="I40" s="24"/>
      <c r="J40" s="24">
        <f>SUBTOTAL(109,稅金[差額])</f>
        <v>0</v>
      </c>
    </row>
    <row r="41" spans="1:10" ht="24.9" customHeight="1" x14ac:dyDescent="0.3">
      <c r="B41" s="18" t="s">
        <v>35</v>
      </c>
      <c r="C41" s="24"/>
      <c r="D41" s="24"/>
      <c r="E41" s="24">
        <f>保險[[#This Row],[預計支出]]-保險[[#This Row],[實際支出]]</f>
        <v>0</v>
      </c>
      <c r="F41" s="19"/>
      <c r="G41" s="27"/>
      <c r="H41" s="27"/>
      <c r="I41" s="27"/>
      <c r="J41" s="27"/>
    </row>
    <row r="42" spans="1:10" ht="24.9" customHeight="1" x14ac:dyDescent="0.3">
      <c r="B42" s="20" t="s">
        <v>36</v>
      </c>
      <c r="C42" s="24"/>
      <c r="D42" s="24"/>
      <c r="E42" s="24">
        <f>SUBTOTAL(109,保險[差額])</f>
        <v>0</v>
      </c>
      <c r="F42" s="19"/>
      <c r="G42" s="18" t="s">
        <v>82</v>
      </c>
      <c r="H42" s="18" t="s">
        <v>61</v>
      </c>
      <c r="I42" s="18" t="s">
        <v>62</v>
      </c>
      <c r="J42" s="18" t="s">
        <v>66</v>
      </c>
    </row>
    <row r="43" spans="1:10" ht="24.9" customHeight="1" x14ac:dyDescent="0.3">
      <c r="B43" s="27"/>
      <c r="C43" s="27"/>
      <c r="D43" s="27"/>
      <c r="E43" s="27"/>
      <c r="F43" s="19"/>
      <c r="G43" s="18" t="s">
        <v>83</v>
      </c>
      <c r="H43" s="24"/>
      <c r="I43" s="24"/>
      <c r="J43" s="24">
        <f>儲蓄[[#This Row],[預計支出]]-儲蓄[[#This Row],[實際支出]]</f>
        <v>0</v>
      </c>
    </row>
    <row r="44" spans="1:10" ht="24.9" customHeight="1" x14ac:dyDescent="0.3">
      <c r="A44" s="12" t="s">
        <v>15</v>
      </c>
      <c r="B44" s="18" t="s">
        <v>47</v>
      </c>
      <c r="C44" s="18" t="s">
        <v>61</v>
      </c>
      <c r="D44" s="18" t="s">
        <v>62</v>
      </c>
      <c r="E44" s="18" t="s">
        <v>66</v>
      </c>
      <c r="F44" s="19"/>
      <c r="G44" s="18" t="s">
        <v>84</v>
      </c>
      <c r="H44" s="24"/>
      <c r="I44" s="24"/>
      <c r="J44" s="24">
        <f>儲蓄[[#This Row],[預計支出]]-儲蓄[[#This Row],[實際支出]]</f>
        <v>0</v>
      </c>
    </row>
    <row r="45" spans="1:10" ht="24.9" customHeight="1" x14ac:dyDescent="0.3">
      <c r="B45" s="18" t="s">
        <v>48</v>
      </c>
      <c r="C45" s="24"/>
      <c r="D45" s="24"/>
      <c r="E45" s="24">
        <f>伙食[[#This Row],[預計支出]]-伙食[[#This Row],[實際支出]]</f>
        <v>0</v>
      </c>
      <c r="F45" s="19"/>
      <c r="G45" s="18" t="s">
        <v>35</v>
      </c>
      <c r="H45" s="24"/>
      <c r="I45" s="24"/>
      <c r="J45" s="24">
        <f>儲蓄[[#This Row],[預計支出]]-儲蓄[[#This Row],[實際支出]]</f>
        <v>0</v>
      </c>
    </row>
    <row r="46" spans="1:10" ht="24.9" customHeight="1" x14ac:dyDescent="0.3">
      <c r="B46" s="18" t="s">
        <v>49</v>
      </c>
      <c r="C46" s="24"/>
      <c r="D46" s="24"/>
      <c r="E46" s="24">
        <f>伙食[[#This Row],[預計支出]]-伙食[[#This Row],[實際支出]]</f>
        <v>0</v>
      </c>
      <c r="F46" s="19"/>
      <c r="G46" s="20" t="s">
        <v>36</v>
      </c>
      <c r="H46" s="24"/>
      <c r="I46" s="24"/>
      <c r="J46" s="24">
        <f>SUBTOTAL(109,儲蓄[差額])</f>
        <v>0</v>
      </c>
    </row>
    <row r="47" spans="1:10" ht="24.9" customHeight="1" x14ac:dyDescent="0.3">
      <c r="B47" s="18" t="s">
        <v>35</v>
      </c>
      <c r="C47" s="24"/>
      <c r="D47" s="24"/>
      <c r="E47" s="24">
        <f>伙食[[#This Row],[預計支出]]-伙食[[#This Row],[實際支出]]</f>
        <v>0</v>
      </c>
      <c r="F47" s="19"/>
      <c r="G47" s="27"/>
      <c r="H47" s="27"/>
      <c r="I47" s="27"/>
      <c r="J47" s="27"/>
    </row>
    <row r="48" spans="1:10" ht="24.9" customHeight="1" x14ac:dyDescent="0.3">
      <c r="B48" s="20" t="s">
        <v>36</v>
      </c>
      <c r="C48" s="24"/>
      <c r="D48" s="24"/>
      <c r="E48" s="24">
        <f>SUBTOTAL(109,伙食[差額])</f>
        <v>0</v>
      </c>
      <c r="F48" s="19"/>
      <c r="G48" s="18" t="s">
        <v>85</v>
      </c>
      <c r="H48" s="18" t="s">
        <v>61</v>
      </c>
      <c r="I48" s="18" t="s">
        <v>62</v>
      </c>
      <c r="J48" s="18" t="s">
        <v>66</v>
      </c>
    </row>
    <row r="49" spans="1:10" ht="24.9" customHeight="1" x14ac:dyDescent="0.3">
      <c r="B49" s="27"/>
      <c r="C49" s="27"/>
      <c r="D49" s="27"/>
      <c r="E49" s="27"/>
      <c r="F49" s="19"/>
      <c r="G49" s="18" t="s">
        <v>86</v>
      </c>
      <c r="H49" s="24"/>
      <c r="I49" s="24"/>
      <c r="J49" s="24">
        <f>禮物[[#This Row],[預計支出]]-禮物[[#This Row],[實際支出]]</f>
        <v>0</v>
      </c>
    </row>
    <row r="50" spans="1:10" ht="24.9" customHeight="1" x14ac:dyDescent="0.3">
      <c r="A50" s="12" t="s">
        <v>16</v>
      </c>
      <c r="B50" s="18" t="s">
        <v>50</v>
      </c>
      <c r="C50" s="18" t="s">
        <v>61</v>
      </c>
      <c r="D50" s="18" t="s">
        <v>62</v>
      </c>
      <c r="E50" s="18" t="s">
        <v>66</v>
      </c>
      <c r="F50" s="19"/>
      <c r="G50" s="18" t="s">
        <v>87</v>
      </c>
      <c r="H50" s="24"/>
      <c r="I50" s="24"/>
      <c r="J50" s="24">
        <f>禮物[[#This Row],[預計支出]]-禮物[[#This Row],[實際支出]]</f>
        <v>0</v>
      </c>
    </row>
    <row r="51" spans="1:10" ht="24.9" customHeight="1" x14ac:dyDescent="0.3">
      <c r="B51" s="18" t="s">
        <v>47</v>
      </c>
      <c r="C51" s="24"/>
      <c r="D51" s="24"/>
      <c r="E51" s="24">
        <f>寵物[[#This Row],[預計支出]]-寵物[[#This Row],[實際支出]]</f>
        <v>0</v>
      </c>
      <c r="F51" s="19"/>
      <c r="G51" s="18" t="s">
        <v>88</v>
      </c>
      <c r="H51" s="24"/>
      <c r="I51" s="24"/>
      <c r="J51" s="24">
        <f>禮物[[#This Row],[預計支出]]-禮物[[#This Row],[實際支出]]</f>
        <v>0</v>
      </c>
    </row>
    <row r="52" spans="1:10" ht="24.9" customHeight="1" x14ac:dyDescent="0.3">
      <c r="B52" s="18" t="s">
        <v>51</v>
      </c>
      <c r="C52" s="24"/>
      <c r="D52" s="24"/>
      <c r="E52" s="24">
        <f>寵物[[#This Row],[預計支出]]-寵物[[#This Row],[實際支出]]</f>
        <v>0</v>
      </c>
      <c r="F52" s="19"/>
      <c r="G52" s="20" t="s">
        <v>36</v>
      </c>
      <c r="H52" s="24"/>
      <c r="I52" s="24"/>
      <c r="J52" s="24">
        <f>SUBTOTAL(109,禮物[差額])</f>
        <v>0</v>
      </c>
    </row>
    <row r="53" spans="1:10" ht="24.9" customHeight="1" x14ac:dyDescent="0.3">
      <c r="B53" s="18" t="s">
        <v>52</v>
      </c>
      <c r="C53" s="24"/>
      <c r="D53" s="24"/>
      <c r="E53" s="24">
        <f>寵物[[#This Row],[預計支出]]-寵物[[#This Row],[實際支出]]</f>
        <v>0</v>
      </c>
      <c r="F53" s="19"/>
      <c r="G53" s="27"/>
      <c r="H53" s="27"/>
      <c r="I53" s="27"/>
      <c r="J53" s="27"/>
    </row>
    <row r="54" spans="1:10" ht="24.9" customHeight="1" x14ac:dyDescent="0.3">
      <c r="B54" s="18" t="s">
        <v>53</v>
      </c>
      <c r="C54" s="24"/>
      <c r="D54" s="24"/>
      <c r="E54" s="24">
        <f>寵物[[#This Row],[預計支出]]-寵物[[#This Row],[實際支出]]</f>
        <v>0</v>
      </c>
      <c r="F54" s="19"/>
      <c r="G54" s="18" t="s">
        <v>89</v>
      </c>
      <c r="H54" s="18" t="s">
        <v>61</v>
      </c>
      <c r="I54" s="18" t="s">
        <v>62</v>
      </c>
      <c r="J54" s="18" t="s">
        <v>66</v>
      </c>
    </row>
    <row r="55" spans="1:10" ht="24.9" customHeight="1" x14ac:dyDescent="0.3">
      <c r="B55" s="18" t="s">
        <v>35</v>
      </c>
      <c r="C55" s="24"/>
      <c r="D55" s="24"/>
      <c r="E55" s="24">
        <f>寵物[[#This Row],[預計支出]]-寵物[[#This Row],[實際支出]]</f>
        <v>0</v>
      </c>
      <c r="F55" s="19"/>
      <c r="G55" s="18" t="s">
        <v>90</v>
      </c>
      <c r="H55" s="24"/>
      <c r="I55" s="24"/>
      <c r="J55" s="24">
        <f>法律[[#This Row],[預計支出]]-法律[[#This Row],[實際支出]]</f>
        <v>0</v>
      </c>
    </row>
    <row r="56" spans="1:10" ht="24.9" customHeight="1" x14ac:dyDescent="0.3">
      <c r="B56" s="20" t="s">
        <v>36</v>
      </c>
      <c r="C56" s="24"/>
      <c r="D56" s="24"/>
      <c r="E56" s="24">
        <f>SUBTOTAL(109,寵物[差額])</f>
        <v>0</v>
      </c>
      <c r="F56" s="19"/>
      <c r="G56" s="18" t="s">
        <v>91</v>
      </c>
      <c r="H56" s="24"/>
      <c r="I56" s="24"/>
      <c r="J56" s="24">
        <f>法律[[#This Row],[預計支出]]-法律[[#This Row],[實際支出]]</f>
        <v>0</v>
      </c>
    </row>
    <row r="57" spans="1:10" ht="24.9" customHeight="1" x14ac:dyDescent="0.3">
      <c r="B57" s="27"/>
      <c r="C57" s="27"/>
      <c r="D57" s="27"/>
      <c r="E57" s="27"/>
      <c r="F57" s="19"/>
      <c r="G57" s="18" t="s">
        <v>92</v>
      </c>
      <c r="H57" s="24"/>
      <c r="I57" s="24"/>
      <c r="J57" s="24">
        <f>法律[[#This Row],[預計支出]]-法律[[#This Row],[實際支出]]</f>
        <v>0</v>
      </c>
    </row>
    <row r="58" spans="1:10" ht="24.9" customHeight="1" x14ac:dyDescent="0.3">
      <c r="A58" s="12" t="s">
        <v>17</v>
      </c>
      <c r="B58" s="18" t="s">
        <v>54</v>
      </c>
      <c r="C58" s="18" t="s">
        <v>61</v>
      </c>
      <c r="D58" s="18" t="s">
        <v>62</v>
      </c>
      <c r="E58" s="18" t="s">
        <v>66</v>
      </c>
      <c r="F58" s="19"/>
      <c r="G58" s="18" t="s">
        <v>35</v>
      </c>
      <c r="H58" s="24"/>
      <c r="I58" s="24"/>
      <c r="J58" s="24">
        <f>法律[[#This Row],[預計支出]]-法律[[#This Row],[實際支出]]</f>
        <v>0</v>
      </c>
    </row>
    <row r="59" spans="1:10" ht="24.9" customHeight="1" x14ac:dyDescent="0.3">
      <c r="B59" s="18" t="s">
        <v>51</v>
      </c>
      <c r="C59" s="24"/>
      <c r="D59" s="24"/>
      <c r="E59" s="24">
        <f>個人保健[[#This Row],[預計支出]]-個人保健[[#This Row],[實際支出]]</f>
        <v>0</v>
      </c>
      <c r="F59" s="19"/>
      <c r="G59" s="20" t="s">
        <v>36</v>
      </c>
      <c r="H59" s="24"/>
      <c r="I59" s="24"/>
      <c r="J59" s="24">
        <f>SUBTOTAL(109,法律[差額])</f>
        <v>0</v>
      </c>
    </row>
    <row r="60" spans="1:10" ht="24.9" customHeight="1" x14ac:dyDescent="0.3">
      <c r="B60" s="18" t="s">
        <v>55</v>
      </c>
      <c r="C60" s="24"/>
      <c r="D60" s="24"/>
      <c r="E60" s="24">
        <f>個人保健[[#This Row],[預計支出]]-個人保健[[#This Row],[實際支出]]</f>
        <v>0</v>
      </c>
      <c r="F60" s="19"/>
      <c r="G60" s="27"/>
      <c r="H60" s="27"/>
      <c r="I60" s="27"/>
      <c r="J60" s="27"/>
    </row>
    <row r="61" spans="1:10" ht="24.9" customHeight="1" x14ac:dyDescent="0.3">
      <c r="A61" s="12" t="s">
        <v>18</v>
      </c>
      <c r="B61" s="18" t="s">
        <v>56</v>
      </c>
      <c r="C61" s="24"/>
      <c r="D61" s="24"/>
      <c r="E61" s="24">
        <f>個人保健[[#This Row],[預計支出]]-個人保健[[#This Row],[實際支出]]</f>
        <v>0</v>
      </c>
      <c r="F61" s="19"/>
      <c r="G61" s="28" t="s">
        <v>93</v>
      </c>
      <c r="H61" s="28"/>
      <c r="I61" s="28"/>
      <c r="J61" s="32">
        <f>SUBTOTAL(109,住宅[預計支出],交通[預計支出],保險[預計支出],伙食[預計支出],寵物[預計支出],個人保健[預計支出],娛樂活動[預計支出],貸款[預計支出],稅金[預計支出],儲蓄[預計支出],禮物[預計支出],法律[預計支出])</f>
        <v>1195</v>
      </c>
    </row>
    <row r="62" spans="1:10" ht="24.9" customHeight="1" x14ac:dyDescent="0.3">
      <c r="B62" s="18" t="s">
        <v>57</v>
      </c>
      <c r="C62" s="24"/>
      <c r="D62" s="24"/>
      <c r="E62" s="24">
        <f>個人保健[[#This Row],[預計支出]]-個人保健[[#This Row],[實際支出]]</f>
        <v>0</v>
      </c>
      <c r="F62" s="19"/>
      <c r="G62" s="28"/>
      <c r="H62" s="28"/>
      <c r="I62" s="28"/>
      <c r="J62" s="32"/>
    </row>
    <row r="63" spans="1:10" ht="24.9" customHeight="1" x14ac:dyDescent="0.3">
      <c r="B63" s="18" t="s">
        <v>58</v>
      </c>
      <c r="C63" s="24"/>
      <c r="D63" s="24"/>
      <c r="E63" s="24">
        <f>個人保健[[#This Row],[預計支出]]-個人保健[[#This Row],[實際支出]]</f>
        <v>0</v>
      </c>
      <c r="F63" s="19"/>
      <c r="G63" s="28" t="s">
        <v>94</v>
      </c>
      <c r="H63" s="28"/>
      <c r="I63" s="28"/>
      <c r="J63" s="32">
        <f>SUBTOTAL(109,住宅[實際支出],交通[實際支出],保險[實際支出],伙食[實際支出],寵物[實際支出],個人保健[實際支出],娛樂活動[實際支出],貸款[實際支出],稅金[實際支出],儲蓄[實際支出],禮物[實際支出],法律[實際支出])</f>
        <v>1236</v>
      </c>
    </row>
    <row r="64" spans="1:10" ht="24.9" customHeight="1" x14ac:dyDescent="0.3">
      <c r="B64" s="18" t="s">
        <v>59</v>
      </c>
      <c r="C64" s="24"/>
      <c r="D64" s="24"/>
      <c r="E64" s="24">
        <f>個人保健[[#This Row],[預計支出]]-個人保健[[#This Row],[實際支出]]</f>
        <v>0</v>
      </c>
      <c r="F64" s="19"/>
      <c r="G64" s="28"/>
      <c r="H64" s="28"/>
      <c r="I64" s="28"/>
      <c r="J64" s="32"/>
    </row>
    <row r="65" spans="2:10" ht="24.9" customHeight="1" x14ac:dyDescent="0.3">
      <c r="B65" s="18" t="s">
        <v>35</v>
      </c>
      <c r="C65" s="24"/>
      <c r="D65" s="24"/>
      <c r="E65" s="24">
        <f>個人保健[[#This Row],[預計支出]]-個人保健[[#This Row],[實際支出]]</f>
        <v>0</v>
      </c>
      <c r="F65" s="19"/>
      <c r="G65" s="28" t="s">
        <v>95</v>
      </c>
      <c r="H65" s="28"/>
      <c r="I65" s="28"/>
      <c r="J65" s="32">
        <f>J61-J63</f>
        <v>-41</v>
      </c>
    </row>
    <row r="66" spans="2:10" ht="24.9" customHeight="1" x14ac:dyDescent="0.3">
      <c r="B66" s="20" t="s">
        <v>96</v>
      </c>
      <c r="C66" s="24"/>
      <c r="D66" s="24"/>
      <c r="E66" s="24">
        <f>SUBTOTAL(109,個人保健[差額])</f>
        <v>0</v>
      </c>
      <c r="F66" s="19"/>
      <c r="G66" s="28"/>
      <c r="H66" s="28"/>
      <c r="I66" s="28"/>
      <c r="J66" s="32"/>
    </row>
    <row r="67" spans="2:10" x14ac:dyDescent="0.3">
      <c r="B67" s="33"/>
      <c r="C67" s="33"/>
      <c r="D67" s="33"/>
      <c r="E67" s="33"/>
    </row>
  </sheetData>
  <mergeCells count="26"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</mergeCells>
  <phoneticPr fontId="22" type="noConversion"/>
  <dataValidations count="12">
    <dataValidation allowBlank="1" showInputMessage="1" showErrorMessage="1" prompt="在此工作表中建立個人每月預算。此欄的儲存格為如何使用此工作表的實用指示。" sqref="A1" xr:uid="{00000000-0002-0000-0100-000000000000}"/>
    <dataValidation allowBlank="1" showInputMessage="1" showErrorMessage="1" prompt="儲存格 C2 為此工作表的標題。下一個指示位於儲存格 A4。" sqref="A2" xr:uid="{00000000-0002-0000-0100-000001000000}"/>
    <dataValidation allowBlank="1" showInputMessage="1" showErrorMessage="1" prompt="右側儲存格為預計每月收入標籤。在儲存格 C5 中輸入收入 1 並在 C6 中輸入額外收入，以在 C7 中計算每月總收入。下一個指示位於儲存格 A7。" sqref="A4" xr:uid="{00000000-0002-0000-0100-000002000000}"/>
    <dataValidation allowBlank="1" showInputMessage="1" showErrorMessage="1" prompt="會在儲存格 H4 中自動計算預計餘額、在 H6 中自動計算實際餘額，並在 H8 中自動計算差額。下一個指示位於儲存格 A9。" sqref="A7" xr:uid="{00000000-0002-0000-0100-000003000000}"/>
    <dataValidation allowBlank="1" showInputMessage="1" showErrorMessage="1" prompt="右側儲存格為實際每月收入標籤。在儲存格 C10 中輸入收入 1 並在 C11 中輸入額外收入，以在 C12 中計算每月總收入。下一個指示位於儲存格 A14。" sqref="A9" xr:uid="{00000000-0002-0000-0100-000004000000}"/>
    <dataValidation allowBlank="1" showInputMessage="1" showErrorMessage="1" prompt="在「住宅」表格中從右邊的儲存格開始輸入詳細資料，並在「娛樂活動」表格中從儲存格 G14 開始輸入詳細資料。下一個指示位於儲存格 A27。" sqref="A14" xr:uid="{00000000-0002-0000-0100-000005000000}"/>
    <dataValidation allowBlank="1" showInputMessage="1" showErrorMessage="1" prompt="在「交通」表格中從右邊的儲存格開始輸入詳細資料，並在「貸款」表格中從儲存格 G26 開始輸入詳細資料。下一個指示位於儲存格 A37。" sqref="A27" xr:uid="{00000000-0002-0000-0100-000006000000}"/>
    <dataValidation allowBlank="1" showInputMessage="1" showErrorMessage="1" prompt="在「保險」表格中從右邊的儲存格開始輸入詳細資料，並在「稅金」表格中從儲存格 G35 開始輸入詳細資料。下一個指示位於儲存格 A44。" sqref="A37" xr:uid="{00000000-0002-0000-0100-000007000000}"/>
    <dataValidation allowBlank="1" showInputMessage="1" showErrorMessage="1" prompt="在「伙食」表格中從右邊的儲存格開始輸入詳細資料，並在「儲蓄」表格中從儲存格 G42 開始輸入詳細資料。下一個指示位於儲存格 A50。" sqref="A44" xr:uid="{00000000-0002-0000-0100-000008000000}"/>
    <dataValidation allowBlank="1" showInputMessage="1" showErrorMessage="1" prompt="在「寵物」表格中從右邊的儲存格開始輸入詳細資料，並在「禮物」表格中從儲存格 G48 開始輸入詳細資料。下一個指示位於儲存格 A58。" sqref="A50" xr:uid="{00000000-0002-0000-0100-000009000000}"/>
    <dataValidation allowBlank="1" showInputMessage="1" showErrorMessage="1" prompt="在「個人保健」表格中從右邊的儲存格開始輸入詳細資料，並在「法律」表格中從儲存格 G54 開始輸入詳細資料。下一個指示位於儲存格 A61。" sqref="A58" xr:uid="{00000000-0002-0000-0100-00000A000000}"/>
    <dataValidation allowBlank="1" showInputMessage="1" showErrorMessage="1" prompt="會在儲存格 J61 中自動計算總預計支出，在儲存格 J63 中自動計算實際支出，並在儲存格 J65 中自動計算總差額。" sqref="A61" xr:uid="{00000000-0002-0000-0100-00000B000000}"/>
  </dataValidations>
  <printOptions horizontalCentered="1"/>
  <pageMargins left="0.4" right="0.4" top="0.4" bottom="0.4" header="0.3" footer="0.3"/>
  <pageSetup paperSize="9" fitToHeight="0" orientation="portrait" r:id="rId1"/>
  <headerFooter differentFirst="1">
    <oddFooter>Page &amp;P of &amp;N</oddFooter>
  </headerFooter>
  <ignoredErrors>
    <ignoredError sqref="J62 J64" emptyCellReference="1"/>
    <ignoredError sqref="H4:H9" evalError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E4917D-B4E2-41EC-A344-CAB929C318E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開始</vt:lpstr>
      <vt:lpstr>個人每月預算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2020-07-24T02:14:01Z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