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valbajaria/Downloads/"/>
    </mc:Choice>
  </mc:AlternateContent>
  <xr:revisionPtr revIDLastSave="0" documentId="13_ncr:1_{BEDFD800-B90E-974E-8F14-026DD846AB6D}" xr6:coauthVersionLast="45" xr6:coauthVersionMax="45" xr10:uidLastSave="{00000000-0000-0000-0000-000000000000}"/>
  <bookViews>
    <workbookView xWindow="0" yWindow="500" windowWidth="28800" windowHeight="17500" tabRatio="678" xr2:uid="{7E4BC83B-856D-C54E-AACD-7B2B172117CE}"/>
  </bookViews>
  <sheets>
    <sheet name="Bundles" sheetId="2" r:id="rId1"/>
    <sheet name="Products" sheetId="4" r:id="rId2"/>
    <sheet name="What's included in each Bundle" sheetId="6" r:id="rId3"/>
    <sheet name="Services Pricing" sheetId="10" r:id="rId4"/>
    <sheet name="GL Import Cost Table" sheetId="7" r:id="rId5"/>
  </sheets>
  <externalReferences>
    <externalReference r:id="rId6"/>
    <externalReference r:id="rId7"/>
  </externalReferences>
  <definedNames>
    <definedName name="GroupSize" localSheetId="0">Bundles!#REF!</definedName>
    <definedName name="GroupSize" localSheetId="1">Products!#REF!</definedName>
    <definedName name="GroupSize" localSheetId="2">#REF!</definedName>
    <definedName name="GroupSize">#REF!</definedName>
    <definedName name="Levels" localSheetId="0">#REF!</definedName>
    <definedName name="Levels" localSheetId="1">#REF!</definedName>
    <definedName name="Levels" localSheetId="2">#REF!</definedName>
    <definedName name="Levels">#REF!</definedName>
    <definedName name="_xlnm.Print_Area" localSheetId="0">Bundles!$B$1:$H$61</definedName>
    <definedName name="_xlnm.Print_Area" localSheetId="1">Products!$B$1:$H$53</definedName>
    <definedName name="RestCount" localSheetId="1">Products!#REF!</definedName>
    <definedName name="RestCount" localSheetId="3">[1]Bundles!#REF!</definedName>
    <definedName name="RestCount" localSheetId="2">'[2]R365 Quote'!#REF!</definedName>
    <definedName name="RestCount">Bundles!#REF!</definedName>
    <definedName name="Yes" localSheetId="0">Bundles!#REF!</definedName>
    <definedName name="Yes" localSheetId="1">Products!#REF!</definedName>
    <definedName name="Yes" localSheetId="2">#REF!</definedName>
    <definedName name="Ye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7" i="2" l="1"/>
  <c r="H88" i="2" l="1"/>
  <c r="H86" i="2"/>
  <c r="H85" i="2"/>
  <c r="H84" i="2"/>
  <c r="D51" i="4" l="1"/>
  <c r="H35" i="4" l="1"/>
  <c r="H44" i="2"/>
  <c r="H52" i="2" l="1"/>
  <c r="H43" i="2" l="1"/>
  <c r="H41" i="2"/>
  <c r="H42" i="2"/>
  <c r="H47" i="2" l="1"/>
  <c r="K4" i="10" l="1"/>
  <c r="H25" i="2"/>
  <c r="H10" i="4"/>
  <c r="H44" i="4"/>
  <c r="H53" i="2"/>
  <c r="H42" i="4"/>
  <c r="H41" i="4"/>
  <c r="H40" i="4"/>
  <c r="H39" i="4"/>
  <c r="H38" i="4"/>
  <c r="H50" i="2" l="1"/>
  <c r="E6" i="10"/>
  <c r="G6" i="10" s="1"/>
  <c r="E7" i="10"/>
  <c r="H7" i="10" s="1"/>
  <c r="E8" i="10"/>
  <c r="G8" i="10" s="1"/>
  <c r="E9" i="10"/>
  <c r="G9" i="10" s="1"/>
  <c r="E10" i="10"/>
  <c r="H10" i="10" s="1"/>
  <c r="E11" i="10"/>
  <c r="G11" i="10" s="1"/>
  <c r="E12" i="10"/>
  <c r="G12" i="10" s="1"/>
  <c r="E13" i="10"/>
  <c r="G13" i="10" s="1"/>
  <c r="E14" i="10"/>
  <c r="G14" i="10" s="1"/>
  <c r="H14" i="10"/>
  <c r="E15" i="10"/>
  <c r="G15" i="10" s="1"/>
  <c r="E16" i="10"/>
  <c r="H16" i="10" s="1"/>
  <c r="E17" i="10"/>
  <c r="H17" i="10" s="1"/>
  <c r="E18" i="10"/>
  <c r="G18" i="10" s="1"/>
  <c r="H40" i="2"/>
  <c r="G7" i="10" l="1"/>
  <c r="G10" i="10"/>
  <c r="G17" i="10"/>
  <c r="G16" i="10"/>
  <c r="H18" i="10"/>
  <c r="H12" i="10"/>
  <c r="H9" i="10"/>
  <c r="H6" i="10"/>
  <c r="H11" i="10"/>
  <c r="H8" i="10"/>
  <c r="H13" i="10"/>
  <c r="H15" i="10"/>
  <c r="H39" i="2" l="1"/>
  <c r="H16" i="4" l="1"/>
  <c r="H23" i="4"/>
  <c r="H27" i="2"/>
  <c r="H11" i="4" l="1"/>
  <c r="H48" i="2" l="1"/>
  <c r="H49" i="2"/>
  <c r="H51" i="2"/>
  <c r="H12" i="2" l="1"/>
  <c r="H31" i="2" l="1"/>
  <c r="H10" i="2" l="1"/>
  <c r="H9" i="2" l="1"/>
  <c r="G6" i="4" l="1"/>
  <c r="H19" i="2" l="1"/>
  <c r="H18" i="2"/>
  <c r="H24" i="4"/>
  <c r="H56" i="4" s="1"/>
  <c r="H58" i="4" s="1"/>
  <c r="H18" i="4"/>
  <c r="H17" i="4"/>
  <c r="H24" i="2" l="1"/>
  <c r="H27" i="4" l="1"/>
  <c r="H26" i="4"/>
  <c r="H25" i="4"/>
  <c r="H22" i="4"/>
  <c r="H21" i="4"/>
  <c r="H20" i="4"/>
  <c r="H13" i="4" l="1"/>
  <c r="H12" i="4"/>
  <c r="H9" i="4"/>
  <c r="H8" i="4"/>
  <c r="H7" i="4"/>
  <c r="H26" i="2" l="1"/>
  <c r="H28" i="2"/>
  <c r="H29" i="2"/>
  <c r="H30" i="2"/>
  <c r="H16" i="2"/>
  <c r="H17" i="2"/>
  <c r="H21" i="2"/>
  <c r="H22" i="2"/>
  <c r="H23" i="2"/>
  <c r="H15" i="2"/>
  <c r="H8" i="2"/>
  <c r="H11" i="2"/>
  <c r="H7" i="2"/>
  <c r="G38" i="2" l="1"/>
  <c r="H38" i="2" s="1"/>
  <c r="H32" i="2"/>
  <c r="H33" i="2" s="1"/>
  <c r="H6" i="4"/>
  <c r="G43" i="2" l="1"/>
  <c r="G41" i="2"/>
  <c r="H34" i="2"/>
  <c r="H65" i="2" s="1"/>
  <c r="H67" i="2" s="1"/>
  <c r="H3" i="4"/>
  <c r="H4" i="4" s="1"/>
  <c r="H55" i="2" l="1"/>
  <c r="H56" i="2" s="1"/>
  <c r="H57" i="2" s="1"/>
  <c r="H28" i="4"/>
  <c r="G34" i="4" s="1"/>
  <c r="H60" i="2" l="1"/>
  <c r="H69" i="2"/>
  <c r="H71" i="2" s="1"/>
  <c r="H29" i="4"/>
  <c r="H30" i="4" s="1"/>
  <c r="H34" i="4" s="1"/>
  <c r="H46" i="4" s="1"/>
  <c r="H47" i="4" s="1"/>
  <c r="H4" i="2"/>
  <c r="H5" i="2" s="1"/>
  <c r="H48" i="4" l="1"/>
  <c r="H51" i="4" s="1"/>
  <c r="H60" i="4"/>
  <c r="H62" i="4" s="1"/>
  <c r="H50" i="4"/>
  <c r="H52" i="4" l="1"/>
  <c r="G60" i="2"/>
  <c r="H61" i="2"/>
</calcChain>
</file>

<file path=xl/sharedStrings.xml><?xml version="1.0" encoding="utf-8"?>
<sst xmlns="http://schemas.openxmlformats.org/spreadsheetml/2006/main" count="525" uniqueCount="225">
  <si>
    <t xml:space="preserve">     |  Pricing</t>
  </si>
  <si>
    <t>Prepared on</t>
  </si>
  <si>
    <t>Expires On</t>
  </si>
  <si>
    <t>The expiration date should be less than 14 days and before month end where appropriate</t>
  </si>
  <si>
    <t>Bundle</t>
  </si>
  <si>
    <t>Description</t>
  </si>
  <si>
    <t>Quantity</t>
  </si>
  <si>
    <t>Price</t>
  </si>
  <si>
    <t>Monthly Total</t>
  </si>
  <si>
    <t>Professional</t>
  </si>
  <si>
    <t>Accounting - Industry Financials - Inventory - Scheduling - Smart Labor - Recipe Costing - Smart Prep - Purchase Orders - Manager Log Book - Daily POS Polling - Workflows - Fixed Assets - Custom Financial Reporting - Business Analytics</t>
  </si>
  <si>
    <t>Essential</t>
  </si>
  <si>
    <t>Accounting - Industry Financials - Inventory - Scheduling - Smart Labor - Recipe Costing - Smart Prep - Purchase Orders - Manager Log Book - Daily POS Polling</t>
  </si>
  <si>
    <t>Core Accounting</t>
  </si>
  <si>
    <t>Accounting - Industry Financials - Inventory - Purchase Orders - Daily POS Polling</t>
  </si>
  <si>
    <t>Core Scheduling</t>
  </si>
  <si>
    <t>Accounting - Scheduling - Smart Labor - Daily POS Polling</t>
  </si>
  <si>
    <t>Core Operations</t>
  </si>
  <si>
    <t>Inventory - Scheduling - Recipe Costing - Smart Prep -
Purchase Orders - Daily POS Polling</t>
  </si>
  <si>
    <t>Basic</t>
  </si>
  <si>
    <r>
      <t xml:space="preserve">Basic GL/AP/AR - Bank Reconciliation - Industry Financials - 
Advanced Security - Document Management - 
Budgets - POS/Bank/Payroll Connections
</t>
    </r>
    <r>
      <rPr>
        <i/>
        <sz val="14"/>
        <color theme="1"/>
        <rFont val="Corbel"/>
        <family val="2"/>
      </rPr>
      <t>3 Unit Minimum</t>
    </r>
  </si>
  <si>
    <t>Add - Ons</t>
  </si>
  <si>
    <t>Fixed Assets*</t>
  </si>
  <si>
    <t xml:space="preserve">Fixed Asset Management - Automatic Depreciation - Track Lifetime Costs, Construction in Progress, Services Plans - Easy Asset Transfer </t>
  </si>
  <si>
    <t>No</t>
  </si>
  <si>
    <t>Custom Financial Reporting*</t>
  </si>
  <si>
    <t>Custom Financial Report Writer - Custom Formatting, Layout &amp; Appearance -  
Pre-Built Report Templates - Excel Export - Report Previews</t>
  </si>
  <si>
    <t>Franchising*</t>
  </si>
  <si>
    <t>Franchise Accounting: Royalty Billing, Contract Tracking, Sales Reporting, 
Auto-Polling of Restaurants Sold Separately</t>
  </si>
  <si>
    <t>AP Capture - 30 Invoice Pack</t>
  </si>
  <si>
    <t>Entry of up to 30 invoices per bundle, per month, across all stores. Includes line item details. Not available for integrated EDI vendors. Entry within 24 hours. $0.99 Overage Fee Per Invoice</t>
  </si>
  <si>
    <t>Not Eligible for Discount</t>
  </si>
  <si>
    <t>AP Capture - 100 Invoice Pack</t>
  </si>
  <si>
    <t>Entry of up to 100 invoices per bundle, per month, across all stores. Includes line item details. Not available for integrated EDI vendors. Entry within 24 hours. $0.99 Overage Fee Per Invoice</t>
  </si>
  <si>
    <t>AP Payments</t>
  </si>
  <si>
    <t>Automated AP Payments - $1.50/Check - .50/ACHCC - 
Payments with rebate returned to the customer</t>
  </si>
  <si>
    <t>Business Analytics*</t>
  </si>
  <si>
    <t>Ad Hoc Reporting and Dashboards</t>
  </si>
  <si>
    <t>Commissary*</t>
  </si>
  <si>
    <t>Central Commissary Management, Customer Ordering Access, 
Consolidated Production</t>
  </si>
  <si>
    <t>Catering*</t>
  </si>
  <si>
    <t xml:space="preserve">Catering Module - Event Management, Ties to A/R Management, 
Calendar Management System, Event Costing </t>
  </si>
  <si>
    <t>Workflow</t>
  </si>
  <si>
    <t xml:space="preserve">Advanced Workflows, Approvals, Custom GL/AP Routing </t>
  </si>
  <si>
    <t>Recipe Costing</t>
  </si>
  <si>
    <t>Menu Recipe Costing, Ideal vs. Actual Usage Reporting, Menu Engineering</t>
  </si>
  <si>
    <t>Schedule Enforcement</t>
  </si>
  <si>
    <t>Shift Data Sent to POS for Use with POS Time Clock - For Toast POS Only</t>
  </si>
  <si>
    <t>Smart Labor</t>
  </si>
  <si>
    <t>Smart Labor Module - Smart Labor Forecasting &amp; Recommendations, Historical Hourly Sales Data, Optimal vs. Actual Labor Comparisons, Schedule Creation</t>
  </si>
  <si>
    <t>Manager Log Book</t>
  </si>
  <si>
    <t>Manager Notes and Task Management</t>
  </si>
  <si>
    <t>Franchising Daily POS Polling</t>
  </si>
  <si>
    <t>Auto-Polling of Franchise Daily Sales Data of Franchisee POS System</t>
  </si>
  <si>
    <t>Intra-day POS Polling</t>
  </si>
  <si>
    <t>POS Integration, Intra-day Auto Sales Journal Entries and Labor Accrual Entries</t>
  </si>
  <si>
    <t>Customer must also be subscribed to Smart Labor to use Intraday Polling</t>
  </si>
  <si>
    <t>Daily POS Polling</t>
  </si>
  <si>
    <t>POS Integration, Auto Daily Sales Journal Entries and Labor Accrual Entries</t>
  </si>
  <si>
    <t>Total Monthly Cost - All Stores</t>
  </si>
  <si>
    <t>Discount</t>
  </si>
  <si>
    <t>Discounted Monthly Total</t>
  </si>
  <si>
    <t>Hide this row if no discounting</t>
  </si>
  <si>
    <t>Setup &amp; Implementation</t>
  </si>
  <si>
    <t>One-Time Total</t>
  </si>
  <si>
    <t xml:space="preserve">Standard Implementation </t>
  </si>
  <si>
    <t>Technical System Setup - POS Integration - 3 Vendor Integration/Imports - Bank Upload/Bank Connect for available Accounts - 1 Year Historical Net Sales - 1 Year GL Import - Academy/Web Training - Milestone Progress Checks and Weekly Coach Engagements</t>
  </si>
  <si>
    <t>Base fee plus MRR multiple - uses Services Pricing tab</t>
  </si>
  <si>
    <t>Plus  Implementation Upgrade</t>
  </si>
  <si>
    <t>Plus Implementation Upgrade to Standard
Tailored Rollout Plan - 2 Additional Vendor Integrations - 2 Additional Years of GL Import - 1:1 Weekly Web Coach Meetings - Additional Coach Hours - Item Build - Post Onboarding Professional Service Hours (6)</t>
  </si>
  <si>
    <t>Enterprise Plus Implementation Upgrade</t>
  </si>
  <si>
    <t>Plus Implementation Upgrade to Standard for Enterprise Customer
Tailored Rollout Plan - 5 Additional Vendor Integrations - 2 Additional Years of GL Import - 1:1 Weekly Web Coach Meetings - Additional Coach Hours - Item Build - 
3 Days Pre and 3 Days Post Onsite  (Excludes Travel)</t>
  </si>
  <si>
    <t>Hide if Non-Enterprise, 31+ Locations</t>
  </si>
  <si>
    <t>Operations Only Implementation</t>
  </si>
  <si>
    <t xml:space="preserve">Technical System Setup and training of Core Operations functionality and POS Integration. Includes COA install, Vendor Integration/Imports, Location setup, Legal Entity Setup, Fiscal Years Setup,  and 1 Inventory build </t>
  </si>
  <si>
    <t>Internal Implementation - Does not go to a servce partner</t>
  </si>
  <si>
    <t>Service Partner Implementation</t>
  </si>
  <si>
    <t>Technical System Setup and training of Accounting and Operations functionality. Includes POS Integration - 3 Vendor Integration/Imports - Bank Upload/Bank Connect for available Accounts - 1 Year Historical Net Sales - 1 Year GL Import - Web Training for Accounting and Operations Functionality with an R365 Service Partner</t>
  </si>
  <si>
    <t>Operations Internal Onboarding</t>
  </si>
  <si>
    <t>Technical System Setup and training of Core Operations functionality and POS Integration</t>
  </si>
  <si>
    <t>Only to be used when Accounting Onboarding is contracted by Victoria Rhodes</t>
  </si>
  <si>
    <t>POS Integration</t>
  </si>
  <si>
    <t>POS Connection Only</t>
  </si>
  <si>
    <t>Optional Services</t>
  </si>
  <si>
    <t>Item Build by R365</t>
  </si>
  <si>
    <t>One time format and import of digitally provided items</t>
  </si>
  <si>
    <t>Recipe Build by R365</t>
  </si>
  <si>
    <t>One time format and import of digitally provided recipes, per concept</t>
  </si>
  <si>
    <t>Vendor Integrations</t>
  </si>
  <si>
    <t>Additional F&amp;B Integrations, per vendor</t>
  </si>
  <si>
    <t>Additional Concept Setup</t>
  </si>
  <si>
    <t>Additional Setup, per concept</t>
  </si>
  <si>
    <t>Additional Imports</t>
  </si>
  <si>
    <t>Additional Imports of Vendors, Customers, Inventory Items, Stock Count Templates, etc… (Per Import)</t>
  </si>
  <si>
    <t>General Ledger Imports</t>
  </si>
  <si>
    <t>Additional Imports of historical GL data - priced per year, per legal entity</t>
  </si>
  <si>
    <t>Refer to the 'GL Import Cost Table' tab</t>
  </si>
  <si>
    <t>Professional Services</t>
  </si>
  <si>
    <t>Hourly rate for additional custom services work</t>
  </si>
  <si>
    <t>New POS Integration Build Out</t>
  </si>
  <si>
    <t>API POS: $4,000 / Non-API POS: $8,000 / Custom Quotes for other options</t>
  </si>
  <si>
    <t>Custom Quote</t>
  </si>
  <si>
    <t>Total One-Time Services</t>
  </si>
  <si>
    <t>Discounted Services Total</t>
  </si>
  <si>
    <t>Hide this rows with no discounting</t>
  </si>
  <si>
    <t>First Monthly Payment</t>
  </si>
  <si>
    <t>Total Due Upon Signing</t>
  </si>
  <si>
    <t>Totals Including Payroll &amp; HR (Detailed in a Separate Agreement)</t>
  </si>
  <si>
    <t>Hide this section if the customer did not purchase Payroll &amp; HR</t>
  </si>
  <si>
    <t>Total Monthly Cost - Restaurant365 Subscription</t>
  </si>
  <si>
    <t>Total Monthly Cost - Payroll &amp; HR</t>
  </si>
  <si>
    <t>Total Monthly Cost - Cumulative</t>
  </si>
  <si>
    <t>Total One-Time Services  Restaurant365 Subscription</t>
  </si>
  <si>
    <t>Total One-Time Services - Payroll &amp; HR</t>
  </si>
  <si>
    <t>Total One-Time Services - Cumulative</t>
  </si>
  <si>
    <t>Notes</t>
  </si>
  <si>
    <t>* Indicates products sold by database</t>
  </si>
  <si>
    <t>Yes</t>
  </si>
  <si>
    <t>Product</t>
  </si>
  <si>
    <t>Accounting</t>
  </si>
  <si>
    <t>GL, AP, AR, Bank Reconciliation, Industry Financials, Paperless AP with Mobile Document Capture, Payroll Import, Budgets, Audit Trails</t>
  </si>
  <si>
    <t>N/A</t>
  </si>
  <si>
    <t>POS integrations sold separately</t>
  </si>
  <si>
    <t>Custom Financial Report Writer - Custom Formatting, Layout &amp; Appearance - Pre-Built Report Templates - Excel Export - Report Previews</t>
  </si>
  <si>
    <t>Inventory</t>
  </si>
  <si>
    <t>Export to GL, Item Maintenance, EDI Vendor Imports, Purchasing, Transfers, Waste Log, Stock Counts, Mobile Stock Count, 
Monthly Sales Forecasting</t>
  </si>
  <si>
    <t>Menu Recipe Costing, Ideal vs. Actual Usage Reporting, 
Menu Engineering, Smart Prep</t>
  </si>
  <si>
    <t>Scheduling</t>
  </si>
  <si>
    <t>Employee Maintenance, Messaging, Job Codes, Linebar Scheduling, Schedule Templates, Monthly Sales Forecasting, Mobile Employee App, Mobile Manager App, Announcements, Employee Rating, 
Actual v. Schedule Report, POS Integration, Smart Labor</t>
  </si>
  <si>
    <t xml:space="preserve">Catering Module - Event Management, Ties to A/R Management, Calendar Management System, Event Costing </t>
  </si>
  <si>
    <t>Standard Implementation - 
Product</t>
  </si>
  <si>
    <t>Technical Setup and configuration of Restaurant365</t>
  </si>
  <si>
    <t>POS Integration Only</t>
  </si>
  <si>
    <t>F&amp;B Vendor Integrations</t>
  </si>
  <si>
    <t>Additional Integrations, per vendor</t>
  </si>
  <si>
    <t>Additional Imports of historical GL data - 
Priced per year and # of legal entities</t>
  </si>
  <si>
    <t>See 'GL Import Cost Table' Tab</t>
  </si>
  <si>
    <t>Tier</t>
  </si>
  <si>
    <t>Min</t>
  </si>
  <si>
    <t>Max</t>
  </si>
  <si>
    <t>Tier 1 (1 to 10 Locations)</t>
  </si>
  <si>
    <t>Tier 2 (11 to 20 Locations)</t>
  </si>
  <si>
    <t>Tier 3 (21 to 30 Locations)</t>
  </si>
  <si>
    <t>Tier 4 (31 to 300 Locations)</t>
  </si>
  <si>
    <t>Tier 5 (301+ Locations)</t>
  </si>
  <si>
    <t>Bundles</t>
  </si>
  <si>
    <t>Not Published</t>
  </si>
  <si>
    <t>General Ledger</t>
  </si>
  <si>
    <t>x</t>
  </si>
  <si>
    <t>Intercompany</t>
  </si>
  <si>
    <t>Budgeting</t>
  </si>
  <si>
    <t>Accounts Payable</t>
  </si>
  <si>
    <t>Accounts Receivable</t>
  </si>
  <si>
    <t>Bank Reconciliation</t>
  </si>
  <si>
    <t>Direct Connect to Bank</t>
  </si>
  <si>
    <t>Industry Financials</t>
  </si>
  <si>
    <t>Paperless AP with Mobile Document Capture</t>
  </si>
  <si>
    <t>Daily POS Integration</t>
  </si>
  <si>
    <t>Payroll GL Import</t>
  </si>
  <si>
    <t>Item Maintenance</t>
  </si>
  <si>
    <t>EDI Vendor Imports</t>
  </si>
  <si>
    <t>Purchase Orders</t>
  </si>
  <si>
    <t>Transfers</t>
  </si>
  <si>
    <t>Waste Log</t>
  </si>
  <si>
    <t>Stock Counts w/ Mobile App</t>
  </si>
  <si>
    <t>Monthly Sales Forecasting</t>
  </si>
  <si>
    <t>Smart Prep</t>
  </si>
  <si>
    <t>Commisary*</t>
  </si>
  <si>
    <t>Messaging</t>
  </si>
  <si>
    <t>Job Codes</t>
  </si>
  <si>
    <t>Employee Tracking</t>
  </si>
  <si>
    <t>Schedule Templates</t>
  </si>
  <si>
    <t>Mobile Employee App</t>
  </si>
  <si>
    <t>Mobile Manager App</t>
  </si>
  <si>
    <t>Announcements</t>
  </si>
  <si>
    <t>Employee Rating</t>
  </si>
  <si>
    <t>Actual v. Schedule Report</t>
  </si>
  <si>
    <t>X</t>
  </si>
  <si>
    <t>Daily Forecasting</t>
  </si>
  <si>
    <t>Add-On's</t>
  </si>
  <si>
    <t>AP Automation Services</t>
  </si>
  <si>
    <t xml:space="preserve">Check Printing &amp; Mailing </t>
  </si>
  <si>
    <t>$1.50/check</t>
  </si>
  <si>
    <t>ACH</t>
  </si>
  <si>
    <t>$0.50/trx</t>
  </si>
  <si>
    <t>Virtual Credit Card Rebate</t>
  </si>
  <si>
    <t>Up to 100 basis points</t>
  </si>
  <si>
    <t xml:space="preserve">*These services are billed as used </t>
  </si>
  <si>
    <t>Standard Implementation Services Calculation Examples</t>
  </si>
  <si>
    <t>Used for Formulas</t>
  </si>
  <si>
    <t>Bundle Price</t>
  </si>
  <si>
    <t>Multiple</t>
  </si>
  <si>
    <t>Discount Examples</t>
  </si>
  <si>
    <t xml:space="preserve">Multiple: </t>
  </si>
  <si>
    <t>Base Fee</t>
  </si>
  <si>
    <t>Total</t>
  </si>
  <si>
    <t>Location Count</t>
  </si>
  <si>
    <t>SMB</t>
  </si>
  <si>
    <t>MM</t>
  </si>
  <si>
    <t>ENT</t>
  </si>
  <si>
    <t>Locations</t>
  </si>
  <si>
    <t>Services Base (does not include multiple)</t>
  </si>
  <si>
    <t>1 to 5</t>
  </si>
  <si>
    <t>6 to 9</t>
  </si>
  <si>
    <t>10 to 30</t>
  </si>
  <si>
    <t>31 to 100</t>
  </si>
  <si>
    <t>101+</t>
  </si>
  <si>
    <t>SOFTWARE</t>
  </si>
  <si>
    <t>SERVICES</t>
  </si>
  <si>
    <t>v15.0</t>
  </si>
  <si>
    <t>Enter Discount into cell G33 - Hide this row if no discounting</t>
  </si>
  <si>
    <t>Enter Discount into cell G56 - Hide this row if no discounting</t>
  </si>
  <si>
    <t>Enter Discount into cell G47 - Hide this row if no discounting</t>
  </si>
  <si>
    <t>Enter Discount into cell G29 - Hide this row if no discounting</t>
  </si>
  <si>
    <t>Enter # of Service Payments into cell C60</t>
  </si>
  <si>
    <t>Enter # of Service Payments into cell C51</t>
  </si>
  <si>
    <t>$49/bundle</t>
  </si>
  <si>
    <t>$99/bundle</t>
  </si>
  <si>
    <t>MRR Payment Schedule</t>
  </si>
  <si>
    <t>Quarter 1</t>
  </si>
  <si>
    <t>Quarter 2</t>
  </si>
  <si>
    <t>Quarter 3</t>
  </si>
  <si>
    <t>Quarter 4</t>
  </si>
  <si>
    <t>Year 2, Quarter 1</t>
  </si>
  <si>
    <t>First Quarterly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</si>
</sst>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  <numFmt numFmtId="166" formatCode="0.0%"/>
    <numFmt numFmtId="167" formatCode="_(* #,##0_);_(* \(#,##0\);_(* &quot;-&quot;??_);_(@_)"/>
  </numFmts>
  <fonts count="7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orbel"/>
      <family val="2"/>
    </font>
    <font>
      <sz val="14"/>
      <color theme="1"/>
      <name val="Corbel"/>
      <family val="2"/>
    </font>
    <font>
      <sz val="8"/>
      <color theme="1"/>
      <name val="Corbel"/>
      <family val="2"/>
    </font>
    <font>
      <sz val="16"/>
      <color theme="0"/>
      <name val="Corbel"/>
      <family val="2"/>
    </font>
    <font>
      <sz val="14"/>
      <color rgb="FFFF0000"/>
      <name val="Corbel"/>
      <family val="2"/>
    </font>
    <font>
      <i/>
      <sz val="12"/>
      <color rgb="FFFF0000"/>
      <name val="Corbel"/>
      <family val="2"/>
    </font>
    <font>
      <sz val="20"/>
      <name val="Corbel"/>
      <family val="2"/>
    </font>
    <font>
      <sz val="20"/>
      <color rgb="FFFF0000"/>
      <name val="Corbel"/>
      <family val="2"/>
    </font>
    <font>
      <sz val="11"/>
      <color rgb="FFFF0000"/>
      <name val="Corbel"/>
      <family val="2"/>
    </font>
    <font>
      <sz val="11"/>
      <color theme="1"/>
      <name val="Corbel"/>
      <family val="2"/>
    </font>
    <font>
      <b/>
      <sz val="16"/>
      <color rgb="FFC00000"/>
      <name val="Corbel"/>
      <family val="2"/>
    </font>
    <font>
      <b/>
      <sz val="22"/>
      <color rgb="FFFF0000"/>
      <name val="Corbel"/>
      <family val="2"/>
    </font>
    <font>
      <b/>
      <sz val="16"/>
      <color theme="1"/>
      <name val="Corbel"/>
      <family val="2"/>
    </font>
    <font>
      <b/>
      <sz val="16"/>
      <color rgb="FFFF0000"/>
      <name val="Corbel"/>
      <family val="2"/>
    </font>
    <font>
      <b/>
      <sz val="14"/>
      <color rgb="FFFF0000"/>
      <name val="Corbel"/>
      <family val="2"/>
    </font>
    <font>
      <sz val="14"/>
      <name val="Corbel"/>
      <family val="2"/>
    </font>
    <font>
      <sz val="18"/>
      <color theme="1"/>
      <name val="Corbel"/>
      <family val="2"/>
    </font>
    <font>
      <b/>
      <u/>
      <sz val="14"/>
      <color rgb="FFFF0000"/>
      <name val="Corbel"/>
      <family val="2"/>
    </font>
    <font>
      <sz val="16"/>
      <color rgb="FFFF0000"/>
      <name val="Corbel"/>
      <family val="2"/>
    </font>
    <font>
      <sz val="11"/>
      <name val="Corbel"/>
      <family val="2"/>
    </font>
    <font>
      <b/>
      <sz val="14"/>
      <color theme="1"/>
      <name val="Corbel"/>
      <family val="2"/>
    </font>
    <font>
      <sz val="28"/>
      <color theme="1"/>
      <name val="Corbel"/>
      <family val="2"/>
    </font>
    <font>
      <b/>
      <sz val="28"/>
      <name val="Corbel"/>
      <family val="2"/>
    </font>
    <font>
      <b/>
      <sz val="20"/>
      <color rgb="FFFF0000"/>
      <name val="Corbel"/>
      <family val="2"/>
    </font>
    <font>
      <i/>
      <sz val="14"/>
      <color theme="1"/>
      <name val="Corbel"/>
      <family val="2"/>
    </font>
    <font>
      <b/>
      <sz val="18"/>
      <name val="Corbel"/>
      <family val="2"/>
    </font>
    <font>
      <b/>
      <sz val="11"/>
      <color rgb="FFFF0000"/>
      <name val="Corbel"/>
      <family val="2"/>
    </font>
    <font>
      <sz val="12"/>
      <color theme="0"/>
      <name val="Corbel"/>
      <family val="2"/>
    </font>
    <font>
      <b/>
      <sz val="16"/>
      <color theme="0"/>
      <name val="Corbel"/>
      <family val="2"/>
    </font>
    <font>
      <sz val="10"/>
      <color rgb="FFFF0000"/>
      <name val="Corbel"/>
      <family val="2"/>
    </font>
    <font>
      <sz val="10"/>
      <color theme="1"/>
      <name val="Corbel"/>
      <family val="2"/>
    </font>
    <font>
      <b/>
      <sz val="12"/>
      <color theme="0"/>
      <name val="Corbel"/>
      <family val="2"/>
    </font>
    <font>
      <sz val="8"/>
      <color theme="0"/>
      <name val="Corbel"/>
      <family val="2"/>
    </font>
    <font>
      <sz val="11"/>
      <color theme="0"/>
      <name val="Corbel"/>
      <family val="2"/>
    </font>
    <font>
      <b/>
      <sz val="16"/>
      <name val="Corbel"/>
      <family val="2"/>
    </font>
    <font>
      <b/>
      <sz val="12"/>
      <color rgb="FF000000"/>
      <name val="Corbel"/>
      <family val="2"/>
    </font>
    <font>
      <b/>
      <i/>
      <sz val="14"/>
      <color theme="1"/>
      <name val="Corbel"/>
      <family val="2"/>
    </font>
    <font>
      <sz val="12"/>
      <color rgb="FF000000"/>
      <name val="Corbel"/>
      <family val="2"/>
    </font>
    <font>
      <sz val="12"/>
      <color theme="1"/>
      <name val="Corbel"/>
      <family val="2"/>
    </font>
    <font>
      <b/>
      <u/>
      <sz val="18"/>
      <color theme="1"/>
      <name val="Corbel"/>
      <family val="2"/>
    </font>
    <font>
      <i/>
      <sz val="11"/>
      <color theme="1"/>
      <name val="Corbel"/>
      <family val="2"/>
    </font>
    <font>
      <b/>
      <sz val="12"/>
      <color theme="1"/>
      <name val="Corbel"/>
      <family val="2"/>
    </font>
    <font>
      <b/>
      <sz val="18"/>
      <color theme="1"/>
      <name val="Corbel"/>
      <family val="2"/>
    </font>
    <font>
      <i/>
      <sz val="12"/>
      <color theme="1"/>
      <name val="Corbel"/>
      <family val="2"/>
    </font>
    <font>
      <b/>
      <sz val="12"/>
      <color rgb="FF0070C0"/>
      <name val="Corbel"/>
      <family val="2"/>
    </font>
    <font>
      <sz val="12"/>
      <color rgb="FF0070C0"/>
      <name val="Corbel"/>
      <family val="2"/>
    </font>
    <font>
      <u/>
      <sz val="12"/>
      <color theme="1"/>
      <name val="Corbel"/>
      <family val="2"/>
    </font>
    <font>
      <u/>
      <sz val="12"/>
      <color rgb="FF0070C0"/>
      <name val="Corbel"/>
      <family val="2"/>
    </font>
    <font>
      <b/>
      <sz val="11"/>
      <color theme="1"/>
      <name val="Corbel"/>
      <family val="2"/>
    </font>
    <font>
      <b/>
      <u val="singleAccounting"/>
      <sz val="12"/>
      <color rgb="FF000000"/>
      <name val="Corbel"/>
      <family val="2"/>
    </font>
    <font>
      <sz val="12"/>
      <color rgb="FFFF0000"/>
      <name val="Corbel"/>
      <family val="2"/>
    </font>
    <font>
      <b/>
      <sz val="22"/>
      <color rgb="FFD6001C"/>
      <name val="Corbel"/>
      <family val="2"/>
    </font>
    <font>
      <b/>
      <sz val="16"/>
      <color rgb="FFD6001C"/>
      <name val="Corbel"/>
      <family val="2"/>
    </font>
    <font>
      <b/>
      <sz val="11"/>
      <name val="Corbel"/>
      <family val="2"/>
    </font>
    <font>
      <sz val="12"/>
      <name val="Corbel"/>
      <family val="2"/>
    </font>
    <font>
      <sz val="16"/>
      <name val="Corbel"/>
      <family val="2"/>
    </font>
    <font>
      <b/>
      <sz val="12"/>
      <name val="Corbel"/>
      <family val="2"/>
    </font>
    <font>
      <b/>
      <sz val="24"/>
      <color theme="1"/>
      <name val="Corbel"/>
    </font>
    <font>
      <b/>
      <sz val="14"/>
      <name val="Corbel"/>
      <family val="2"/>
    </font>
    <font>
      <b/>
      <sz val="14"/>
      <color theme="0"/>
      <name val="Corbel"/>
      <family val="2"/>
    </font>
    <font>
      <sz val="13"/>
      <name val="Corbel"/>
      <family val="2"/>
    </font>
    <font>
      <b/>
      <sz val="20"/>
      <name val="Corbel"/>
      <family val="2"/>
    </font>
    <font>
      <b/>
      <sz val="14"/>
      <color rgb="FFD6001C"/>
      <name val="Corbel"/>
      <family val="2"/>
    </font>
    <font>
      <b/>
      <sz val="24"/>
      <name val="Corbel"/>
      <family val="2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5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0" fontId="7" fillId="2" borderId="0" applyNumberFormat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8" fillId="4" borderId="1" applyNumberFormat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8">
    <xf numFmtId="0" fontId="0" fillId="0" borderId="0" xfId="0"/>
    <xf numFmtId="164" fontId="13" fillId="0" borderId="0" xfId="3" applyNumberFormat="1" applyFont="1" applyFill="1" applyBorder="1" applyAlignment="1" applyProtection="1">
      <alignment horizontal="left" vertical="center"/>
      <protection locked="0"/>
    </xf>
    <xf numFmtId="0" fontId="19" fillId="0" borderId="0" xfId="3" applyFont="1" applyFill="1" applyBorder="1" applyProtection="1">
      <protection locked="0"/>
    </xf>
    <xf numFmtId="14" fontId="23" fillId="0" borderId="0" xfId="3" applyNumberFormat="1" applyFont="1" applyFill="1" applyBorder="1" applyAlignment="1" applyProtection="1">
      <alignment horizontal="left"/>
      <protection locked="0"/>
    </xf>
    <xf numFmtId="0" fontId="11" fillId="0" borderId="0" xfId="3" applyFont="1" applyFill="1" applyBorder="1" applyProtection="1">
      <protection locked="0"/>
    </xf>
    <xf numFmtId="0" fontId="27" fillId="0" borderId="0" xfId="3" applyFont="1" applyFill="1" applyBorder="1" applyAlignment="1" applyProtection="1">
      <alignment horizontal="center" vertical="center" wrapText="1"/>
      <protection locked="0"/>
    </xf>
    <xf numFmtId="0" fontId="30" fillId="0" borderId="0" xfId="3" applyFont="1" applyFill="1" applyBorder="1" applyAlignment="1" applyProtection="1">
      <alignment horizontal="center" vertical="center" wrapText="1"/>
      <protection locked="0"/>
    </xf>
    <xf numFmtId="0" fontId="19" fillId="0" borderId="0" xfId="3" applyFont="1" applyFill="1" applyBorder="1" applyAlignment="1" applyProtection="1">
      <alignment vertical="center"/>
      <protection locked="0"/>
    </xf>
    <xf numFmtId="164" fontId="19" fillId="0" borderId="0" xfId="3" applyNumberFormat="1" applyFont="1" applyFill="1" applyBorder="1" applyAlignment="1" applyProtection="1">
      <alignment vertical="center"/>
      <protection locked="0"/>
    </xf>
    <xf numFmtId="44" fontId="22" fillId="0" borderId="0" xfId="5" applyNumberFormat="1" applyFont="1" applyFill="1" applyBorder="1" applyAlignment="1" applyProtection="1">
      <alignment horizontal="center" vertical="center"/>
      <protection locked="0"/>
    </xf>
    <xf numFmtId="164" fontId="14" fillId="0" borderId="0" xfId="5" applyNumberFormat="1" applyFont="1" applyFill="1" applyBorder="1" applyAlignment="1" applyProtection="1">
      <alignment horizontal="center" vertical="center" wrapText="1"/>
      <protection locked="0"/>
    </xf>
    <xf numFmtId="164" fontId="23" fillId="0" borderId="0" xfId="3" applyNumberFormat="1" applyFont="1" applyFill="1" applyBorder="1" applyAlignment="1" applyProtection="1">
      <alignment vertical="center"/>
      <protection locked="0"/>
    </xf>
    <xf numFmtId="164" fontId="38" fillId="0" borderId="0" xfId="5" applyNumberFormat="1" applyFont="1" applyFill="1" applyBorder="1" applyAlignment="1" applyProtection="1">
      <alignment vertical="center"/>
    </xf>
    <xf numFmtId="164" fontId="14" fillId="0" borderId="0" xfId="5" applyNumberFormat="1" applyFont="1" applyFill="1" applyBorder="1" applyAlignment="1" applyProtection="1">
      <alignment vertical="center" wrapText="1"/>
      <protection locked="0"/>
    </xf>
    <xf numFmtId="0" fontId="14" fillId="0" borderId="0" xfId="3" applyFont="1" applyFill="1" applyBorder="1" applyAlignment="1" applyProtection="1">
      <alignment horizontal="center" vertical="center" wrapText="1"/>
      <protection locked="0"/>
    </xf>
    <xf numFmtId="44" fontId="22" fillId="0" borderId="0" xfId="5" applyNumberFormat="1" applyFont="1" applyFill="1" applyBorder="1" applyAlignment="1" applyProtection="1">
      <alignment vertical="center"/>
      <protection locked="0"/>
    </xf>
    <xf numFmtId="164" fontId="40" fillId="0" borderId="0" xfId="3" applyNumberFormat="1" applyFont="1" applyFill="1" applyBorder="1" applyProtection="1">
      <protection locked="0"/>
    </xf>
    <xf numFmtId="0" fontId="40" fillId="0" borderId="0" xfId="3" applyFont="1" applyFill="1" applyBorder="1" applyProtection="1">
      <protection locked="0"/>
    </xf>
    <xf numFmtId="164" fontId="38" fillId="0" borderId="0" xfId="5" applyNumberFormat="1" applyFont="1" applyFill="1" applyBorder="1" applyAlignment="1" applyProtection="1">
      <alignment horizontal="left" vertical="center"/>
    </xf>
    <xf numFmtId="164" fontId="14" fillId="0" borderId="0" xfId="5" applyNumberFormat="1" applyFont="1" applyFill="1" applyBorder="1" applyAlignment="1" applyProtection="1">
      <alignment horizontal="left" vertical="center" wrapText="1"/>
      <protection locked="0"/>
    </xf>
    <xf numFmtId="44" fontId="11" fillId="0" borderId="0" xfId="3" applyNumberFormat="1" applyFont="1" applyFill="1" applyBorder="1" applyAlignment="1" applyProtection="1">
      <alignment vertical="center"/>
      <protection locked="0"/>
    </xf>
    <xf numFmtId="44" fontId="24" fillId="0" borderId="0" xfId="2" applyFont="1" applyFill="1" applyBorder="1" applyAlignment="1" applyProtection="1">
      <alignment vertical="center"/>
      <protection locked="0"/>
    </xf>
    <xf numFmtId="44" fontId="11" fillId="0" borderId="0" xfId="5" applyNumberFormat="1" applyFont="1" applyFill="1" applyBorder="1" applyAlignment="1" applyProtection="1">
      <alignment horizontal="center" vertical="center"/>
      <protection locked="0"/>
    </xf>
    <xf numFmtId="44" fontId="23" fillId="0" borderId="0" xfId="5" applyNumberFormat="1" applyFont="1" applyFill="1" applyBorder="1" applyAlignment="1" applyProtection="1">
      <alignment horizontal="left" vertical="center"/>
      <protection locked="0"/>
    </xf>
    <xf numFmtId="0" fontId="23" fillId="0" borderId="0" xfId="3" applyFont="1" applyFill="1" applyBorder="1" applyAlignment="1" applyProtection="1">
      <alignment horizontal="center" vertical="center"/>
      <protection locked="0"/>
    </xf>
    <xf numFmtId="0" fontId="28" fillId="0" borderId="0" xfId="3" applyFont="1" applyFill="1" applyBorder="1" applyAlignment="1" applyProtection="1">
      <alignment horizontal="left" vertical="top" wrapText="1"/>
      <protection locked="0"/>
    </xf>
    <xf numFmtId="0" fontId="14" fillId="0" borderId="0" xfId="30" applyFont="1" applyFill="1" applyBorder="1" applyAlignment="1" applyProtection="1">
      <alignment horizontal="center" vertical="center" wrapText="1"/>
      <protection locked="0"/>
    </xf>
    <xf numFmtId="0" fontId="19" fillId="0" borderId="0" xfId="30" applyFont="1" applyFill="1" applyBorder="1" applyAlignment="1" applyProtection="1">
      <alignment vertical="center"/>
      <protection locked="0"/>
    </xf>
    <xf numFmtId="164" fontId="14" fillId="0" borderId="0" xfId="3" applyNumberFormat="1" applyFont="1" applyFill="1" applyBorder="1" applyAlignment="1" applyProtection="1">
      <alignment vertical="center" wrapText="1"/>
      <protection locked="0"/>
    </xf>
    <xf numFmtId="42" fontId="14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48" fillId="0" borderId="0" xfId="0" applyFont="1" applyAlignment="1">
      <alignment horizontal="center" vertical="top"/>
    </xf>
    <xf numFmtId="0" fontId="48" fillId="0" borderId="0" xfId="0" applyFont="1"/>
    <xf numFmtId="0" fontId="50" fillId="0" borderId="0" xfId="0" applyFont="1" applyAlignment="1">
      <alignment horizontal="center"/>
    </xf>
    <xf numFmtId="0" fontId="51" fillId="0" borderId="0" xfId="0" applyFont="1"/>
    <xf numFmtId="0" fontId="52" fillId="0" borderId="0" xfId="0" applyFont="1"/>
    <xf numFmtId="0" fontId="51" fillId="0" borderId="6" xfId="0" applyFont="1" applyBorder="1" applyAlignment="1">
      <alignment horizontal="center" wrapText="1"/>
    </xf>
    <xf numFmtId="6" fontId="51" fillId="0" borderId="0" xfId="0" applyNumberFormat="1" applyFont="1" applyAlignment="1">
      <alignment horizontal="center"/>
    </xf>
    <xf numFmtId="6" fontId="51" fillId="0" borderId="0" xfId="0" applyNumberFormat="1" applyFont="1"/>
    <xf numFmtId="0" fontId="48" fillId="3" borderId="8" xfId="0" applyFont="1" applyFill="1" applyBorder="1"/>
    <xf numFmtId="0" fontId="48" fillId="3" borderId="8" xfId="0" applyFont="1" applyFill="1" applyBorder="1" applyAlignment="1">
      <alignment horizontal="center"/>
    </xf>
    <xf numFmtId="0" fontId="48" fillId="0" borderId="8" xfId="0" applyFont="1" applyBorder="1" applyAlignment="1">
      <alignment horizontal="center"/>
    </xf>
    <xf numFmtId="0" fontId="48" fillId="3" borderId="9" xfId="0" applyFont="1" applyFill="1" applyBorder="1" applyAlignment="1">
      <alignment horizontal="center"/>
    </xf>
    <xf numFmtId="0" fontId="48" fillId="3" borderId="0" xfId="0" applyFont="1" applyFill="1" applyBorder="1"/>
    <xf numFmtId="0" fontId="48" fillId="3" borderId="0" xfId="0" applyFont="1" applyFill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48" fillId="3" borderId="11" xfId="0" applyFont="1" applyFill="1" applyBorder="1" applyAlignment="1">
      <alignment horizontal="center"/>
    </xf>
    <xf numFmtId="6" fontId="48" fillId="3" borderId="0" xfId="0" applyNumberFormat="1" applyFont="1" applyFill="1" applyBorder="1" applyAlignment="1">
      <alignment horizontal="center"/>
    </xf>
    <xf numFmtId="6" fontId="48" fillId="3" borderId="11" xfId="0" applyNumberFormat="1" applyFont="1" applyFill="1" applyBorder="1" applyAlignment="1">
      <alignment horizontal="center"/>
    </xf>
    <xf numFmtId="0" fontId="48" fillId="0" borderId="0" xfId="0" applyFont="1" applyFill="1" applyBorder="1"/>
    <xf numFmtId="6" fontId="48" fillId="0" borderId="0" xfId="0" applyNumberFormat="1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6" fontId="48" fillId="0" borderId="11" xfId="0" applyNumberFormat="1" applyFont="1" applyFill="1" applyBorder="1" applyAlignment="1">
      <alignment horizontal="center"/>
    </xf>
    <xf numFmtId="0" fontId="48" fillId="0" borderId="0" xfId="0" applyFont="1" applyFill="1"/>
    <xf numFmtId="0" fontId="48" fillId="7" borderId="8" xfId="0" applyFont="1" applyFill="1" applyBorder="1"/>
    <xf numFmtId="0" fontId="48" fillId="7" borderId="8" xfId="0" applyFont="1" applyFill="1" applyBorder="1" applyAlignment="1">
      <alignment horizontal="center"/>
    </xf>
    <xf numFmtId="0" fontId="48" fillId="7" borderId="9" xfId="0" applyFont="1" applyFill="1" applyBorder="1" applyAlignment="1">
      <alignment horizontal="center"/>
    </xf>
    <xf numFmtId="0" fontId="48" fillId="7" borderId="0" xfId="0" applyFont="1" applyFill="1" applyBorder="1"/>
    <xf numFmtId="0" fontId="48" fillId="7" borderId="0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6" fontId="48" fillId="7" borderId="0" xfId="0" applyNumberFormat="1" applyFont="1" applyFill="1" applyBorder="1" applyAlignment="1">
      <alignment horizontal="center"/>
    </xf>
    <xf numFmtId="6" fontId="48" fillId="7" borderId="11" xfId="0" applyNumberFormat="1" applyFont="1" applyFill="1" applyBorder="1" applyAlignment="1">
      <alignment horizontal="center"/>
    </xf>
    <xf numFmtId="0" fontId="48" fillId="3" borderId="5" xfId="0" applyFont="1" applyFill="1" applyBorder="1"/>
    <xf numFmtId="0" fontId="48" fillId="3" borderId="2" xfId="0" applyFont="1" applyFill="1" applyBorder="1" applyAlignment="1">
      <alignment horizontal="center"/>
    </xf>
    <xf numFmtId="0" fontId="48" fillId="3" borderId="2" xfId="0" applyFont="1" applyFill="1" applyBorder="1"/>
    <xf numFmtId="0" fontId="48" fillId="3" borderId="18" xfId="0" applyFont="1" applyFill="1" applyBorder="1" applyAlignment="1">
      <alignment horizontal="center"/>
    </xf>
    <xf numFmtId="0" fontId="48" fillId="3" borderId="4" xfId="0" applyFont="1" applyFill="1" applyBorder="1"/>
    <xf numFmtId="0" fontId="48" fillId="3" borderId="19" xfId="0" applyFont="1" applyFill="1" applyBorder="1" applyAlignment="1">
      <alignment horizontal="center"/>
    </xf>
    <xf numFmtId="0" fontId="48" fillId="3" borderId="15" xfId="0" applyFont="1" applyFill="1" applyBorder="1"/>
    <xf numFmtId="0" fontId="48" fillId="3" borderId="6" xfId="0" applyFont="1" applyFill="1" applyBorder="1" applyAlignment="1">
      <alignment horizontal="center"/>
    </xf>
    <xf numFmtId="0" fontId="48" fillId="3" borderId="6" xfId="0" applyFont="1" applyFill="1" applyBorder="1"/>
    <xf numFmtId="6" fontId="48" fillId="3" borderId="6" xfId="0" applyNumberFormat="1" applyFont="1" applyFill="1" applyBorder="1" applyAlignment="1">
      <alignment horizontal="center"/>
    </xf>
    <xf numFmtId="6" fontId="48" fillId="3" borderId="20" xfId="0" applyNumberFormat="1" applyFont="1" applyFill="1" applyBorder="1" applyAlignment="1">
      <alignment horizontal="center"/>
    </xf>
    <xf numFmtId="0" fontId="48" fillId="7" borderId="13" xfId="0" applyFont="1" applyFill="1" applyBorder="1"/>
    <xf numFmtId="6" fontId="48" fillId="7" borderId="13" xfId="0" applyNumberFormat="1" applyFont="1" applyFill="1" applyBorder="1" applyAlignment="1">
      <alignment horizontal="center"/>
    </xf>
    <xf numFmtId="0" fontId="48" fillId="7" borderId="13" xfId="0" applyFont="1" applyFill="1" applyBorder="1" applyAlignment="1">
      <alignment horizontal="center"/>
    </xf>
    <xf numFmtId="6" fontId="48" fillId="7" borderId="14" xfId="0" applyNumberFormat="1" applyFont="1" applyFill="1" applyBorder="1" applyAlignment="1">
      <alignment horizontal="center"/>
    </xf>
    <xf numFmtId="0" fontId="53" fillId="0" borderId="0" xfId="0" applyFont="1" applyBorder="1"/>
    <xf numFmtId="0" fontId="48" fillId="0" borderId="0" xfId="0" applyFont="1" applyBorder="1"/>
    <xf numFmtId="0" fontId="53" fillId="0" borderId="0" xfId="0" applyFont="1"/>
    <xf numFmtId="0" fontId="48" fillId="0" borderId="0" xfId="0" applyFont="1" applyAlignment="1">
      <alignment horizontal="center"/>
    </xf>
    <xf numFmtId="0" fontId="48" fillId="6" borderId="0" xfId="0" applyFont="1" applyFill="1"/>
    <xf numFmtId="0" fontId="48" fillId="6" borderId="0" xfId="0" applyFont="1" applyFill="1" applyAlignment="1">
      <alignment horizontal="center"/>
    </xf>
    <xf numFmtId="6" fontId="48" fillId="6" borderId="0" xfId="0" applyNumberFormat="1" applyFont="1" applyFill="1" applyAlignment="1">
      <alignment horizontal="center"/>
    </xf>
    <xf numFmtId="6" fontId="48" fillId="6" borderId="0" xfId="0" applyNumberFormat="1" applyFont="1" applyFill="1" applyAlignment="1">
      <alignment horizontal="left"/>
    </xf>
    <xf numFmtId="0" fontId="53" fillId="0" borderId="2" xfId="0" applyFont="1" applyBorder="1"/>
    <xf numFmtId="0" fontId="48" fillId="0" borderId="2" xfId="0" applyFont="1" applyBorder="1"/>
    <xf numFmtId="0" fontId="48" fillId="0" borderId="0" xfId="0" applyFont="1" applyAlignment="1">
      <alignment horizontal="right"/>
    </xf>
    <xf numFmtId="6" fontId="48" fillId="0" borderId="0" xfId="0" applyNumberFormat="1" applyFont="1" applyFill="1"/>
    <xf numFmtId="0" fontId="55" fillId="0" borderId="0" xfId="0" applyFont="1"/>
    <xf numFmtId="0" fontId="51" fillId="0" borderId="0" xfId="0" applyFont="1" applyAlignment="1">
      <alignment horizontal="center"/>
    </xf>
    <xf numFmtId="0" fontId="56" fillId="0" borderId="0" xfId="0" applyFont="1" applyFill="1" applyAlignment="1">
      <alignment horizontal="center"/>
    </xf>
    <xf numFmtId="9" fontId="51" fillId="0" borderId="0" xfId="0" applyNumberFormat="1" applyFont="1"/>
    <xf numFmtId="0" fontId="57" fillId="0" borderId="0" xfId="0" applyFont="1" applyAlignment="1">
      <alignment horizontal="center"/>
    </xf>
    <xf numFmtId="6" fontId="48" fillId="0" borderId="0" xfId="0" applyNumberFormat="1" applyFont="1"/>
    <xf numFmtId="0" fontId="58" fillId="5" borderId="3" xfId="0" applyFont="1" applyFill="1" applyBorder="1" applyAlignment="1">
      <alignment vertical="center"/>
    </xf>
    <xf numFmtId="0" fontId="58" fillId="5" borderId="3" xfId="0" applyFont="1" applyFill="1" applyBorder="1" applyAlignment="1">
      <alignment vertical="center" wrapText="1"/>
    </xf>
    <xf numFmtId="0" fontId="19" fillId="0" borderId="3" xfId="0" applyFont="1" applyBorder="1"/>
    <xf numFmtId="164" fontId="19" fillId="0" borderId="3" xfId="2" applyNumberFormat="1" applyFont="1" applyBorder="1"/>
    <xf numFmtId="0" fontId="12" fillId="0" borderId="0" xfId="3" applyFont="1" applyFill="1" applyProtection="1">
      <protection locked="0"/>
    </xf>
    <xf numFmtId="44" fontId="59" fillId="0" borderId="0" xfId="2" applyFont="1" applyFill="1" applyBorder="1" applyAlignment="1" applyProtection="1">
      <alignment vertical="center"/>
      <protection locked="0"/>
    </xf>
    <xf numFmtId="164" fontId="47" fillId="0" borderId="0" xfId="2" applyNumberFormat="1" applyFont="1" applyFill="1" applyAlignment="1" applyProtection="1">
      <alignment horizontal="center"/>
      <protection locked="0"/>
    </xf>
    <xf numFmtId="43" fontId="47" fillId="0" borderId="0" xfId="3" applyNumberFormat="1" applyFont="1" applyFill="1" applyAlignment="1" applyProtection="1">
      <alignment horizontal="center"/>
      <protection locked="0"/>
    </xf>
    <xf numFmtId="164" fontId="48" fillId="0" borderId="0" xfId="2" applyNumberFormat="1" applyFont="1" applyFill="1" applyProtection="1">
      <protection locked="0"/>
    </xf>
    <xf numFmtId="43" fontId="60" fillId="0" borderId="0" xfId="3" applyNumberFormat="1" applyFont="1" applyFill="1" applyProtection="1">
      <protection locked="0"/>
    </xf>
    <xf numFmtId="0" fontId="33" fillId="0" borderId="0" xfId="3" applyFont="1" applyFill="1" applyBorder="1" applyAlignment="1" applyProtection="1">
      <alignment horizontal="center" vertical="center" wrapText="1"/>
      <protection locked="0"/>
    </xf>
    <xf numFmtId="0" fontId="64" fillId="0" borderId="0" xfId="3" applyFont="1" applyFill="1" applyBorder="1" applyAlignment="1" applyProtection="1">
      <alignment vertical="center"/>
      <protection locked="0"/>
    </xf>
    <xf numFmtId="0" fontId="65" fillId="0" borderId="0" xfId="3" applyFont="1" applyFill="1" applyBorder="1" applyAlignment="1" applyProtection="1">
      <alignment vertical="center"/>
      <protection locked="0"/>
    </xf>
    <xf numFmtId="0" fontId="44" fillId="0" borderId="0" xfId="3" applyFont="1" applyFill="1" applyBorder="1" applyAlignment="1" applyProtection="1">
      <alignment horizontal="right" vertical="center"/>
      <protection locked="0"/>
    </xf>
    <xf numFmtId="9" fontId="44" fillId="0" borderId="0" xfId="29" applyFont="1" applyFill="1" applyBorder="1" applyAlignment="1" applyProtection="1">
      <alignment horizontal="center" vertical="center"/>
      <protection locked="0"/>
    </xf>
    <xf numFmtId="0" fontId="66" fillId="0" borderId="0" xfId="3" applyFont="1" applyFill="1" applyBorder="1" applyAlignment="1" applyProtection="1">
      <alignment vertical="center" wrapText="1"/>
      <protection locked="0"/>
    </xf>
    <xf numFmtId="0" fontId="44" fillId="0" borderId="0" xfId="3" applyFont="1" applyFill="1" applyBorder="1" applyAlignment="1" applyProtection="1">
      <alignment vertical="center" wrapText="1"/>
      <protection locked="0"/>
    </xf>
    <xf numFmtId="0" fontId="65" fillId="0" borderId="0" xfId="3" applyFont="1" applyFill="1" applyBorder="1" applyAlignment="1" applyProtection="1">
      <alignment vertical="center" wrapText="1"/>
      <protection locked="0"/>
    </xf>
    <xf numFmtId="44" fontId="44" fillId="0" borderId="0" xfId="5" applyNumberFormat="1" applyFont="1" applyFill="1" applyBorder="1" applyAlignment="1" applyProtection="1">
      <alignment vertical="center"/>
    </xf>
    <xf numFmtId="164" fontId="14" fillId="0" borderId="0" xfId="3" applyNumberFormat="1" applyFont="1" applyFill="1" applyBorder="1" applyAlignment="1" applyProtection="1">
      <alignment horizontal="left" vertical="center" wrapText="1"/>
      <protection locked="0"/>
    </xf>
    <xf numFmtId="14" fontId="14" fillId="0" borderId="0" xfId="3" applyNumberFormat="1" applyFont="1" applyFill="1" applyBorder="1" applyAlignment="1" applyProtection="1">
      <alignment horizontal="left" wrapText="1"/>
      <protection locked="0"/>
    </xf>
    <xf numFmtId="14" fontId="24" fillId="0" borderId="0" xfId="3" applyNumberFormat="1" applyFont="1" applyFill="1" applyBorder="1" applyAlignment="1" applyProtection="1">
      <alignment horizontal="left"/>
      <protection locked="0"/>
    </xf>
    <xf numFmtId="0" fontId="62" fillId="0" borderId="0" xfId="4" applyFont="1" applyFill="1" applyBorder="1" applyAlignment="1" applyProtection="1">
      <alignment horizontal="center" vertical="center"/>
      <protection locked="0"/>
    </xf>
    <xf numFmtId="165" fontId="63" fillId="0" borderId="0" xfId="5" applyNumberFormat="1" applyFont="1" applyFill="1" applyBorder="1" applyAlignment="1" applyProtection="1">
      <alignment horizontal="center" vertical="center"/>
      <protection locked="0"/>
    </xf>
    <xf numFmtId="0" fontId="33" fillId="0" borderId="0" xfId="13" applyFont="1" applyFill="1" applyBorder="1" applyAlignment="1" applyProtection="1">
      <alignment horizontal="left" vertical="center"/>
      <protection locked="0"/>
    </xf>
    <xf numFmtId="44" fontId="22" fillId="0" borderId="0" xfId="5" applyNumberFormat="1" applyFont="1" applyFill="1" applyBorder="1" applyAlignment="1" applyProtection="1">
      <alignment horizontal="center" vertical="center" wrapText="1"/>
      <protection locked="0"/>
    </xf>
    <xf numFmtId="165" fontId="44" fillId="0" borderId="0" xfId="5" applyNumberFormat="1" applyFont="1" applyFill="1" applyBorder="1" applyAlignment="1" applyProtection="1">
      <alignment horizontal="center" vertical="center"/>
      <protection locked="0"/>
    </xf>
    <xf numFmtId="44" fontId="44" fillId="0" borderId="0" xfId="5" applyNumberFormat="1" applyFont="1" applyFill="1" applyBorder="1" applyAlignment="1" applyProtection="1">
      <alignment horizontal="left" vertical="center"/>
    </xf>
    <xf numFmtId="0" fontId="29" fillId="0" borderId="0" xfId="3" applyFont="1" applyFill="1" applyBorder="1" applyAlignment="1" applyProtection="1">
      <alignment vertical="center"/>
      <protection locked="0"/>
    </xf>
    <xf numFmtId="0" fontId="14" fillId="0" borderId="0" xfId="3" applyFont="1" applyFill="1" applyBorder="1" applyAlignment="1" applyProtection="1">
      <alignment wrapText="1"/>
      <protection locked="0"/>
    </xf>
    <xf numFmtId="0" fontId="10" fillId="0" borderId="0" xfId="3" applyFont="1" applyFill="1" applyBorder="1" applyAlignment="1" applyProtection="1">
      <alignment horizontal="left" vertical="top"/>
      <protection locked="0"/>
    </xf>
    <xf numFmtId="0" fontId="11" fillId="0" borderId="0" xfId="3" applyFont="1" applyFill="1" applyBorder="1" applyAlignment="1" applyProtection="1">
      <alignment horizontal="left"/>
      <protection locked="0"/>
    </xf>
    <xf numFmtId="0" fontId="12" fillId="0" borderId="0" xfId="3" applyFont="1" applyFill="1" applyBorder="1" applyAlignment="1" applyProtection="1">
      <alignment horizontal="left" vertical="top"/>
      <protection locked="0"/>
    </xf>
    <xf numFmtId="164" fontId="14" fillId="0" borderId="0" xfId="2" applyNumberFormat="1" applyFont="1" applyFill="1" applyBorder="1" applyProtection="1">
      <protection locked="0"/>
    </xf>
    <xf numFmtId="0" fontId="14" fillId="0" borderId="0" xfId="3" applyFont="1" applyFill="1" applyBorder="1" applyAlignment="1" applyProtection="1">
      <alignment horizontal="right" vertical="center"/>
      <protection locked="0"/>
    </xf>
    <xf numFmtId="0" fontId="15" fillId="0" borderId="0" xfId="3" applyFont="1" applyFill="1" applyBorder="1" applyAlignment="1" applyProtection="1">
      <alignment horizontal="right" vertical="center"/>
      <protection locked="0"/>
    </xf>
    <xf numFmtId="0" fontId="16" fillId="0" borderId="0" xfId="3" applyFont="1" applyFill="1" applyBorder="1" applyAlignment="1" applyProtection="1">
      <alignment vertical="top"/>
      <protection locked="0"/>
    </xf>
    <xf numFmtId="0" fontId="17" fillId="0" borderId="0" xfId="3" applyFont="1" applyFill="1" applyBorder="1" applyAlignment="1" applyProtection="1">
      <alignment vertical="top"/>
      <protection locked="0"/>
    </xf>
    <xf numFmtId="0" fontId="18" fillId="0" borderId="0" xfId="3" applyFont="1" applyFill="1" applyBorder="1" applyProtection="1">
      <protection locked="0"/>
    </xf>
    <xf numFmtId="0" fontId="61" fillId="0" borderId="0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 vertical="top"/>
      <protection locked="0"/>
    </xf>
    <xf numFmtId="0" fontId="20" fillId="0" borderId="0" xfId="3" applyFont="1" applyFill="1" applyBorder="1" applyAlignment="1" applyProtection="1">
      <alignment horizontal="center"/>
      <protection locked="0"/>
    </xf>
    <xf numFmtId="0" fontId="12" fillId="0" borderId="0" xfId="3" applyFont="1" applyFill="1" applyBorder="1" applyProtection="1">
      <protection locked="0"/>
    </xf>
    <xf numFmtId="0" fontId="22" fillId="0" borderId="0" xfId="3" applyFont="1" applyFill="1" applyBorder="1" applyAlignment="1" applyProtection="1">
      <alignment horizontal="right"/>
      <protection locked="0"/>
    </xf>
    <xf numFmtId="0" fontId="14" fillId="0" borderId="0" xfId="3" applyFont="1" applyFill="1" applyBorder="1" applyProtection="1">
      <protection locked="0"/>
    </xf>
    <xf numFmtId="0" fontId="25" fillId="0" borderId="0" xfId="3" applyFont="1" applyFill="1" applyBorder="1" applyProtection="1">
      <protection locked="0"/>
    </xf>
    <xf numFmtId="0" fontId="26" fillId="0" borderId="0" xfId="3" applyFont="1" applyFill="1" applyBorder="1" applyAlignment="1" applyProtection="1">
      <alignment horizontal="left" vertical="center"/>
      <protection locked="0"/>
    </xf>
    <xf numFmtId="0" fontId="28" fillId="0" borderId="0" xfId="3" applyFont="1" applyFill="1" applyBorder="1" applyAlignment="1" applyProtection="1">
      <alignment horizontal="left" vertical="center" indent="1"/>
      <protection locked="0"/>
    </xf>
    <xf numFmtId="164" fontId="14" fillId="0" borderId="0" xfId="2" applyNumberFormat="1" applyFont="1" applyFill="1" applyBorder="1" applyAlignment="1" applyProtection="1">
      <alignment horizontal="right" vertical="center" indent="1"/>
      <protection locked="0"/>
    </xf>
    <xf numFmtId="164" fontId="14" fillId="0" borderId="0" xfId="3" applyNumberFormat="1" applyFont="1" applyFill="1" applyBorder="1" applyAlignment="1" applyProtection="1">
      <alignment vertical="center"/>
      <protection locked="0"/>
    </xf>
    <xf numFmtId="0" fontId="18" fillId="0" borderId="0" xfId="3" applyFont="1" applyFill="1" applyBorder="1" applyAlignment="1" applyProtection="1">
      <alignment vertical="center"/>
      <protection locked="0"/>
    </xf>
    <xf numFmtId="16" fontId="18" fillId="0" borderId="0" xfId="3" applyNumberFormat="1" applyFont="1" applyFill="1" applyBorder="1" applyAlignment="1" applyProtection="1">
      <alignment vertical="center"/>
      <protection locked="0"/>
    </xf>
    <xf numFmtId="0" fontId="31" fillId="0" borderId="0" xfId="3" applyFont="1" applyFill="1" applyBorder="1" applyAlignment="1" applyProtection="1">
      <alignment horizontal="left" vertical="center"/>
      <protection locked="0"/>
    </xf>
    <xf numFmtId="0" fontId="32" fillId="0" borderId="0" xfId="3" applyFont="1" applyFill="1" applyBorder="1" applyAlignment="1" applyProtection="1">
      <alignment horizontal="center" vertical="center"/>
      <protection locked="0"/>
    </xf>
    <xf numFmtId="44" fontId="22" fillId="0" borderId="0" xfId="5" applyNumberFormat="1" applyFont="1" applyFill="1" applyBorder="1" applyAlignment="1" applyProtection="1">
      <alignment horizontal="center" vertical="center"/>
    </xf>
    <xf numFmtId="164" fontId="14" fillId="0" borderId="0" xfId="2" applyNumberFormat="1" applyFont="1" applyFill="1" applyBorder="1" applyAlignment="1" applyProtection="1">
      <alignment vertical="center"/>
      <protection locked="0"/>
    </xf>
    <xf numFmtId="0" fontId="14" fillId="0" borderId="0" xfId="3" applyFont="1" applyFill="1" applyBorder="1" applyAlignment="1" applyProtection="1">
      <alignment horizontal="left" vertical="center" indent="1"/>
      <protection locked="0"/>
    </xf>
    <xf numFmtId="44" fontId="23" fillId="0" borderId="0" xfId="2" applyFont="1" applyFill="1" applyBorder="1" applyAlignment="1" applyProtection="1">
      <alignment vertical="center"/>
    </xf>
    <xf numFmtId="0" fontId="14" fillId="0" borderId="0" xfId="3" applyFont="1" applyFill="1" applyBorder="1" applyAlignment="1" applyProtection="1">
      <alignment vertical="center"/>
      <protection locked="0"/>
    </xf>
    <xf numFmtId="164" fontId="36" fillId="0" borderId="0" xfId="3" applyNumberFormat="1" applyFont="1" applyFill="1" applyBorder="1" applyAlignment="1" applyProtection="1">
      <alignment vertical="center"/>
      <protection locked="0"/>
    </xf>
    <xf numFmtId="164" fontId="36" fillId="0" borderId="0" xfId="5" applyNumberFormat="1" applyFont="1" applyFill="1" applyBorder="1" applyAlignment="1" applyProtection="1">
      <alignment vertical="center"/>
      <protection locked="0"/>
    </xf>
    <xf numFmtId="166" fontId="36" fillId="0" borderId="0" xfId="7" applyNumberFormat="1" applyFont="1" applyFill="1" applyBorder="1" applyAlignment="1" applyProtection="1">
      <alignment vertical="center"/>
      <protection locked="0"/>
    </xf>
    <xf numFmtId="0" fontId="36" fillId="0" borderId="0" xfId="3" applyFont="1" applyFill="1" applyBorder="1" applyAlignment="1" applyProtection="1">
      <alignment vertical="center"/>
      <protection locked="0"/>
    </xf>
    <xf numFmtId="43" fontId="39" fillId="0" borderId="0" xfId="6" applyFont="1" applyFill="1" applyBorder="1" applyProtection="1">
      <protection locked="0"/>
    </xf>
    <xf numFmtId="164" fontId="29" fillId="0" borderId="0" xfId="3" applyNumberFormat="1" applyFont="1" applyFill="1" applyBorder="1" applyAlignment="1" applyProtection="1">
      <alignment vertical="center"/>
      <protection locked="0"/>
    </xf>
    <xf numFmtId="0" fontId="23" fillId="0" borderId="0" xfId="3" applyFont="1" applyFill="1" applyBorder="1" applyAlignment="1" applyProtection="1">
      <alignment vertical="center"/>
      <protection locked="0"/>
    </xf>
    <xf numFmtId="43" fontId="39" fillId="0" borderId="0" xfId="3" applyNumberFormat="1" applyFont="1" applyFill="1" applyBorder="1" applyProtection="1">
      <protection locked="0"/>
    </xf>
    <xf numFmtId="0" fontId="17" fillId="0" borderId="0" xfId="3" applyFont="1" applyFill="1" applyBorder="1" applyAlignment="1" applyProtection="1">
      <alignment horizontal="left" vertical="center" indent="1"/>
      <protection locked="0"/>
    </xf>
    <xf numFmtId="0" fontId="39" fillId="0" borderId="0" xfId="3" applyFont="1" applyFill="1" applyBorder="1" applyProtection="1">
      <protection locked="0"/>
    </xf>
    <xf numFmtId="0" fontId="29" fillId="0" borderId="0" xfId="3" applyFont="1" applyFill="1" applyBorder="1" applyProtection="1">
      <protection locked="0"/>
    </xf>
    <xf numFmtId="0" fontId="26" fillId="0" borderId="0" xfId="3" applyFont="1" applyFill="1" applyBorder="1" applyAlignment="1" applyProtection="1">
      <alignment vertical="top" wrapText="1"/>
      <protection locked="0"/>
    </xf>
    <xf numFmtId="0" fontId="42" fillId="0" borderId="0" xfId="3" applyFont="1" applyFill="1" applyBorder="1" applyAlignment="1" applyProtection="1">
      <alignment horizontal="center" vertical="center"/>
      <protection locked="0"/>
    </xf>
    <xf numFmtId="0" fontId="11" fillId="0" borderId="0" xfId="3" applyFont="1" applyFill="1" applyBorder="1" applyAlignment="1" applyProtection="1">
      <alignment vertical="center"/>
      <protection locked="0"/>
    </xf>
    <xf numFmtId="164" fontId="11" fillId="0" borderId="0" xfId="5" applyNumberFormat="1" applyFont="1" applyFill="1" applyBorder="1" applyAlignment="1" applyProtection="1">
      <alignment vertical="center"/>
      <protection locked="0"/>
    </xf>
    <xf numFmtId="0" fontId="11" fillId="0" borderId="0" xfId="3" applyFont="1" applyFill="1" applyBorder="1" applyAlignment="1" applyProtection="1">
      <alignment horizontal="right" vertical="center"/>
      <protection locked="0"/>
    </xf>
    <xf numFmtId="44" fontId="11" fillId="0" borderId="0" xfId="3" applyNumberFormat="1" applyFont="1" applyFill="1" applyBorder="1" applyAlignment="1" applyProtection="1">
      <alignment vertical="center"/>
    </xf>
    <xf numFmtId="0" fontId="43" fillId="0" borderId="0" xfId="3" applyFont="1" applyFill="1" applyBorder="1" applyAlignment="1" applyProtection="1">
      <alignment horizontal="center" vertical="center"/>
      <protection locked="0"/>
    </xf>
    <xf numFmtId="0" fontId="11" fillId="0" borderId="0" xfId="3" applyFont="1" applyFill="1" applyBorder="1" applyAlignment="1" applyProtection="1">
      <alignment horizontal="right" vertical="center"/>
    </xf>
    <xf numFmtId="44" fontId="11" fillId="0" borderId="0" xfId="5" applyNumberFormat="1" applyFont="1" applyFill="1" applyBorder="1" applyAlignment="1" applyProtection="1">
      <alignment horizontal="center" vertical="center"/>
    </xf>
    <xf numFmtId="0" fontId="24" fillId="0" borderId="0" xfId="3" applyFont="1" applyFill="1" applyBorder="1" applyAlignment="1" applyProtection="1">
      <alignment vertical="center"/>
      <protection locked="0"/>
    </xf>
    <xf numFmtId="44" fontId="62" fillId="0" borderId="0" xfId="5" applyNumberFormat="1" applyFont="1" applyFill="1" applyBorder="1" applyAlignment="1" applyProtection="1">
      <alignment horizontal="left" vertical="center"/>
      <protection locked="0"/>
    </xf>
    <xf numFmtId="14" fontId="14" fillId="0" borderId="0" xfId="3" applyNumberFormat="1" applyFont="1" applyFill="1" applyBorder="1" applyProtection="1">
      <protection locked="0"/>
    </xf>
    <xf numFmtId="167" fontId="18" fillId="0" borderId="0" xfId="1" applyNumberFormat="1" applyFont="1" applyFill="1" applyBorder="1" applyAlignment="1" applyProtection="1">
      <alignment horizontal="center"/>
      <protection locked="0"/>
    </xf>
    <xf numFmtId="167" fontId="18" fillId="0" borderId="0" xfId="3" applyNumberFormat="1" applyFont="1" applyFill="1" applyBorder="1" applyAlignment="1" applyProtection="1">
      <alignment horizontal="center"/>
      <protection locked="0"/>
    </xf>
    <xf numFmtId="164" fontId="18" fillId="0" borderId="0" xfId="3" applyNumberFormat="1" applyFont="1" applyFill="1" applyBorder="1" applyProtection="1">
      <protection locked="0"/>
    </xf>
    <xf numFmtId="164" fontId="18" fillId="0" borderId="0" xfId="2" applyNumberFormat="1" applyFont="1" applyFill="1" applyBorder="1" applyProtection="1">
      <protection locked="0"/>
    </xf>
    <xf numFmtId="0" fontId="19" fillId="0" borderId="0" xfId="3" applyFont="1" applyFill="1" applyBorder="1" applyAlignment="1" applyProtection="1">
      <alignment horizontal="center"/>
      <protection locked="0"/>
    </xf>
    <xf numFmtId="0" fontId="11" fillId="0" borderId="0" xfId="21" applyFont="1" applyFill="1" applyBorder="1" applyAlignment="1" applyProtection="1">
      <alignment horizontal="center" vertical="center" wrapText="1"/>
      <protection locked="0"/>
    </xf>
    <xf numFmtId="0" fontId="62" fillId="0" borderId="21" xfId="4" applyFont="1" applyFill="1" applyBorder="1" applyAlignment="1" applyProtection="1">
      <alignment horizontal="center" vertical="center"/>
      <protection locked="0"/>
    </xf>
    <xf numFmtId="44" fontId="22" fillId="0" borderId="21" xfId="5" applyNumberFormat="1" applyFont="1" applyFill="1" applyBorder="1" applyAlignment="1" applyProtection="1">
      <alignment horizontal="center" vertical="center" wrapText="1"/>
      <protection locked="0"/>
    </xf>
    <xf numFmtId="44" fontId="22" fillId="0" borderId="21" xfId="5" applyNumberFormat="1" applyFont="1" applyFill="1" applyBorder="1" applyAlignment="1" applyProtection="1">
      <alignment horizontal="center" vertical="center"/>
    </xf>
    <xf numFmtId="0" fontId="44" fillId="0" borderId="21" xfId="3" applyFont="1" applyFill="1" applyBorder="1" applyAlignment="1" applyProtection="1">
      <alignment horizontal="left" vertical="center"/>
      <protection locked="0"/>
    </xf>
    <xf numFmtId="14" fontId="62" fillId="0" borderId="0" xfId="3" applyNumberFormat="1" applyFont="1" applyFill="1" applyBorder="1" applyAlignment="1" applyProtection="1">
      <alignment horizontal="left"/>
      <protection locked="0"/>
    </xf>
    <xf numFmtId="0" fontId="67" fillId="0" borderId="0" xfId="3" applyFont="1" applyFill="1" applyBorder="1" applyAlignment="1" applyProtection="1">
      <alignment horizontal="left"/>
      <protection locked="0"/>
    </xf>
    <xf numFmtId="0" fontId="38" fillId="8" borderId="21" xfId="3" applyFont="1" applyFill="1" applyBorder="1" applyAlignment="1" applyProtection="1">
      <alignment horizontal="left" vertical="center"/>
      <protection locked="0"/>
    </xf>
    <xf numFmtId="0" fontId="38" fillId="8" borderId="21" xfId="3" applyFont="1" applyFill="1" applyBorder="1" applyAlignment="1" applyProtection="1">
      <alignment horizontal="left" vertical="center"/>
      <protection locked="0"/>
    </xf>
    <xf numFmtId="0" fontId="38" fillId="8" borderId="21" xfId="3" applyFont="1" applyFill="1" applyBorder="1" applyAlignment="1" applyProtection="1">
      <alignment horizontal="center" vertical="center"/>
      <protection locked="0"/>
    </xf>
    <xf numFmtId="0" fontId="38" fillId="8" borderId="21" xfId="3" applyFont="1" applyFill="1" applyBorder="1" applyAlignment="1" applyProtection="1">
      <alignment horizontal="center" vertical="center" wrapText="1"/>
      <protection locked="0"/>
    </xf>
    <xf numFmtId="165" fontId="63" fillId="3" borderId="0" xfId="5" applyNumberFormat="1" applyFont="1" applyFill="1" applyBorder="1" applyAlignment="1" applyProtection="1">
      <alignment horizontal="center" vertical="center"/>
      <protection locked="0"/>
    </xf>
    <xf numFmtId="0" fontId="64" fillId="3" borderId="0" xfId="3" applyFont="1" applyFill="1" applyBorder="1" applyAlignment="1" applyProtection="1">
      <alignment vertical="center"/>
      <protection locked="0"/>
    </xf>
    <xf numFmtId="0" fontId="65" fillId="3" borderId="0" xfId="3" applyFont="1" applyFill="1" applyBorder="1" applyAlignment="1" applyProtection="1">
      <alignment vertical="center"/>
      <protection locked="0"/>
    </xf>
    <xf numFmtId="0" fontId="44" fillId="3" borderId="0" xfId="3" applyFont="1" applyFill="1" applyBorder="1" applyAlignment="1" applyProtection="1">
      <alignment horizontal="right" vertical="center"/>
      <protection locked="0"/>
    </xf>
    <xf numFmtId="44" fontId="44" fillId="3" borderId="0" xfId="5" applyNumberFormat="1" applyFont="1" applyFill="1" applyBorder="1" applyAlignment="1" applyProtection="1">
      <alignment vertical="center"/>
    </xf>
    <xf numFmtId="9" fontId="44" fillId="3" borderId="0" xfId="29" applyFont="1" applyFill="1" applyBorder="1" applyAlignment="1" applyProtection="1">
      <alignment horizontal="center" vertical="center"/>
      <protection locked="0"/>
    </xf>
    <xf numFmtId="0" fontId="62" fillId="3" borderId="21" xfId="4" applyFont="1" applyFill="1" applyBorder="1" applyAlignment="1" applyProtection="1">
      <alignment horizontal="center" vertical="center"/>
      <protection locked="0"/>
    </xf>
    <xf numFmtId="44" fontId="22" fillId="3" borderId="21" xfId="5" applyNumberFormat="1" applyFont="1" applyFill="1" applyBorder="1" applyAlignment="1" applyProtection="1">
      <alignment horizontal="center" vertical="center" wrapText="1"/>
      <protection locked="0"/>
    </xf>
    <xf numFmtId="44" fontId="22" fillId="3" borderId="21" xfId="5" applyNumberFormat="1" applyFont="1" applyFill="1" applyBorder="1" applyAlignment="1" applyProtection="1">
      <alignment horizontal="center" vertical="center"/>
    </xf>
    <xf numFmtId="0" fontId="44" fillId="3" borderId="21" xfId="3" applyFont="1" applyFill="1" applyBorder="1" applyAlignment="1" applyProtection="1">
      <alignment horizontal="left" vertical="center"/>
      <protection locked="0"/>
    </xf>
    <xf numFmtId="0" fontId="11" fillId="0" borderId="0" xfId="3" applyFont="1" applyFill="1" applyBorder="1" applyAlignment="1" applyProtection="1">
      <alignment horizontal="left" vertical="center" wrapText="1"/>
      <protection locked="0"/>
    </xf>
    <xf numFmtId="0" fontId="44" fillId="0" borderId="0" xfId="3" applyFont="1" applyFill="1" applyBorder="1" applyAlignment="1" applyProtection="1">
      <alignment horizontal="left" vertical="center"/>
      <protection locked="0"/>
    </xf>
    <xf numFmtId="44" fontId="22" fillId="0" borderId="21" xfId="5" applyNumberFormat="1" applyFont="1" applyFill="1" applyBorder="1" applyAlignment="1" applyProtection="1">
      <alignment horizontal="center" vertical="center"/>
      <protection locked="0"/>
    </xf>
    <xf numFmtId="0" fontId="22" fillId="0" borderId="21" xfId="3" applyFont="1" applyFill="1" applyBorder="1" applyAlignment="1" applyProtection="1">
      <alignment horizontal="left" vertical="center" wrapText="1"/>
      <protection locked="0"/>
    </xf>
    <xf numFmtId="44" fontId="22" fillId="0" borderId="21" xfId="5" applyNumberFormat="1" applyFont="1" applyFill="1" applyBorder="1" applyAlignment="1" applyProtection="1">
      <alignment vertical="center"/>
    </xf>
    <xf numFmtId="44" fontId="22" fillId="0" borderId="21" xfId="5" applyNumberFormat="1" applyFont="1" applyFill="1" applyBorder="1" applyAlignment="1" applyProtection="1">
      <alignment vertical="center"/>
      <protection locked="0"/>
    </xf>
    <xf numFmtId="0" fontId="65" fillId="0" borderId="23" xfId="3" applyFont="1" applyFill="1" applyBorder="1" applyAlignment="1" applyProtection="1">
      <alignment vertical="center"/>
      <protection locked="0"/>
    </xf>
    <xf numFmtId="0" fontId="44" fillId="0" borderId="23" xfId="3" applyFont="1" applyFill="1" applyBorder="1" applyAlignment="1" applyProtection="1">
      <alignment horizontal="right" vertical="center"/>
      <protection locked="0"/>
    </xf>
    <xf numFmtId="0" fontId="29" fillId="0" borderId="23" xfId="3" applyFont="1" applyFill="1" applyBorder="1" applyAlignment="1" applyProtection="1">
      <alignment vertical="center"/>
      <protection locked="0"/>
    </xf>
    <xf numFmtId="0" fontId="44" fillId="0" borderId="24" xfId="3" applyFont="1" applyFill="1" applyBorder="1" applyAlignment="1" applyProtection="1">
      <alignment horizontal="right" vertical="center"/>
      <protection locked="0"/>
    </xf>
    <xf numFmtId="44" fontId="44" fillId="0" borderId="26" xfId="5" applyNumberFormat="1" applyFont="1" applyFill="1" applyBorder="1" applyAlignment="1" applyProtection="1">
      <alignment vertical="center"/>
    </xf>
    <xf numFmtId="0" fontId="65" fillId="0" borderId="28" xfId="3" applyFont="1" applyFill="1" applyBorder="1" applyAlignment="1" applyProtection="1">
      <alignment vertical="center"/>
      <protection locked="0"/>
    </xf>
    <xf numFmtId="0" fontId="44" fillId="0" borderId="28" xfId="3" applyFont="1" applyFill="1" applyBorder="1" applyAlignment="1" applyProtection="1">
      <alignment horizontal="right" vertical="center"/>
      <protection locked="0"/>
    </xf>
    <xf numFmtId="44" fontId="44" fillId="0" borderId="29" xfId="5" applyNumberFormat="1" applyFont="1" applyFill="1" applyBorder="1" applyAlignment="1" applyProtection="1">
      <alignment vertical="center"/>
    </xf>
    <xf numFmtId="0" fontId="64" fillId="0" borderId="22" xfId="3" applyFont="1" applyFill="1" applyBorder="1" applyAlignment="1" applyProtection="1">
      <alignment vertical="center"/>
      <protection locked="0"/>
    </xf>
    <xf numFmtId="0" fontId="64" fillId="0" borderId="25" xfId="3" applyFont="1" applyFill="1" applyBorder="1" applyAlignment="1" applyProtection="1">
      <alignment vertical="center"/>
      <protection locked="0"/>
    </xf>
    <xf numFmtId="0" fontId="64" fillId="0" borderId="27" xfId="3" applyFont="1" applyFill="1" applyBorder="1" applyAlignment="1" applyProtection="1">
      <alignment vertical="center"/>
      <protection locked="0"/>
    </xf>
    <xf numFmtId="0" fontId="11" fillId="0" borderId="0" xfId="3" applyFont="1" applyFill="1" applyBorder="1" applyAlignment="1" applyProtection="1">
      <alignment horizontal="left" vertical="center"/>
      <protection locked="0"/>
    </xf>
    <xf numFmtId="165" fontId="68" fillId="0" borderId="0" xfId="5" applyNumberFormat="1" applyFont="1" applyFill="1" applyBorder="1" applyAlignment="1" applyProtection="1">
      <alignment horizontal="center" vertical="center"/>
      <protection locked="0"/>
    </xf>
    <xf numFmtId="0" fontId="25" fillId="0" borderId="0" xfId="3" applyFont="1" applyFill="1" applyBorder="1" applyAlignment="1" applyProtection="1">
      <alignment vertical="center"/>
      <protection locked="0"/>
    </xf>
    <xf numFmtId="0" fontId="25" fillId="0" borderId="25" xfId="3" applyFont="1" applyFill="1" applyBorder="1" applyAlignment="1" applyProtection="1">
      <alignment vertical="center"/>
      <protection locked="0"/>
    </xf>
    <xf numFmtId="0" fontId="68" fillId="0" borderId="0" xfId="3" applyFont="1" applyFill="1" applyBorder="1" applyAlignment="1" applyProtection="1">
      <alignment horizontal="right" vertical="center"/>
      <protection locked="0"/>
    </xf>
    <xf numFmtId="44" fontId="68" fillId="0" borderId="26" xfId="5" applyNumberFormat="1" applyFont="1" applyFill="1" applyBorder="1" applyAlignment="1" applyProtection="1">
      <alignment vertical="center"/>
    </xf>
    <xf numFmtId="164" fontId="69" fillId="0" borderId="0" xfId="5" applyNumberFormat="1" applyFont="1" applyFill="1" applyBorder="1" applyAlignment="1" applyProtection="1">
      <alignment vertical="center"/>
    </xf>
    <xf numFmtId="44" fontId="24" fillId="0" borderId="0" xfId="2" applyFont="1" applyFill="1" applyBorder="1" applyAlignment="1" applyProtection="1">
      <alignment vertical="center"/>
    </xf>
    <xf numFmtId="164" fontId="24" fillId="0" borderId="0" xfId="3" applyNumberFormat="1" applyFont="1" applyFill="1" applyBorder="1" applyAlignment="1" applyProtection="1">
      <alignment vertical="center"/>
      <protection locked="0"/>
    </xf>
    <xf numFmtId="164" fontId="24" fillId="0" borderId="0" xfId="5" applyNumberFormat="1" applyFont="1" applyFill="1" applyBorder="1" applyAlignment="1" applyProtection="1">
      <alignment vertical="center"/>
      <protection locked="0"/>
    </xf>
    <xf numFmtId="166" fontId="24" fillId="0" borderId="0" xfId="7" applyNumberFormat="1" applyFont="1" applyFill="1" applyBorder="1" applyAlignment="1" applyProtection="1">
      <alignment vertical="center"/>
      <protection locked="0"/>
    </xf>
    <xf numFmtId="0" fontId="38" fillId="8" borderId="21" xfId="3" applyFont="1" applyFill="1" applyBorder="1" applyAlignment="1" applyProtection="1">
      <alignment horizontal="left" vertical="center"/>
      <protection locked="0"/>
    </xf>
    <xf numFmtId="0" fontId="33" fillId="0" borderId="0" xfId="3" applyFont="1" applyFill="1" applyBorder="1" applyAlignment="1" applyProtection="1">
      <alignment horizontal="center" vertical="center" wrapText="1"/>
      <protection locked="0"/>
    </xf>
    <xf numFmtId="0" fontId="22" fillId="0" borderId="0" xfId="3" applyFont="1" applyFill="1" applyBorder="1" applyAlignment="1" applyProtection="1">
      <alignment horizontal="right" vertical="top"/>
      <protection locked="0"/>
    </xf>
    <xf numFmtId="14" fontId="62" fillId="0" borderId="0" xfId="3" applyNumberFormat="1" applyFont="1" applyFill="1" applyBorder="1" applyAlignment="1" applyProtection="1">
      <alignment horizontal="left" vertical="top"/>
    </xf>
    <xf numFmtId="0" fontId="37" fillId="0" borderId="0" xfId="3" applyFont="1" applyFill="1" applyBorder="1" applyAlignment="1" applyProtection="1">
      <alignment vertical="center"/>
      <protection locked="0"/>
    </xf>
    <xf numFmtId="0" fontId="41" fillId="0" borderId="0" xfId="3" applyFont="1" applyFill="1" applyBorder="1" applyAlignment="1" applyProtection="1">
      <alignment vertical="center" wrapText="1"/>
      <protection locked="0"/>
    </xf>
    <xf numFmtId="0" fontId="38" fillId="0" borderId="0" xfId="3" applyFont="1" applyFill="1" applyBorder="1" applyAlignment="1" applyProtection="1">
      <alignment vertical="center" wrapText="1"/>
      <protection locked="0"/>
    </xf>
    <xf numFmtId="0" fontId="13" fillId="0" borderId="0" xfId="3" applyFont="1" applyFill="1" applyBorder="1" applyAlignment="1" applyProtection="1">
      <alignment vertical="center"/>
      <protection locked="0"/>
    </xf>
    <xf numFmtId="0" fontId="23" fillId="0" borderId="0" xfId="4" applyFont="1" applyFill="1" applyBorder="1" applyAlignment="1" applyProtection="1">
      <alignment horizontal="center" vertical="center"/>
      <protection locked="0"/>
    </xf>
    <xf numFmtId="0" fontId="70" fillId="0" borderId="0" xfId="3" applyFont="1" applyFill="1" applyBorder="1" applyAlignment="1" applyProtection="1">
      <alignment vertical="center"/>
      <protection locked="0"/>
    </xf>
    <xf numFmtId="44" fontId="44" fillId="0" borderId="0" xfId="3" applyNumberFormat="1" applyFont="1" applyFill="1" applyBorder="1" applyAlignment="1" applyProtection="1">
      <alignment horizontal="right" vertical="center"/>
      <protection locked="0"/>
    </xf>
    <xf numFmtId="165" fontId="23" fillId="0" borderId="0" xfId="5" applyNumberFormat="1" applyFont="1" applyFill="1" applyBorder="1" applyAlignment="1" applyProtection="1">
      <alignment horizontal="center" vertical="center"/>
      <protection locked="0"/>
    </xf>
    <xf numFmtId="165" fontId="36" fillId="0" borderId="0" xfId="5" applyNumberFormat="1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/>
    <xf numFmtId="0" fontId="28" fillId="0" borderId="0" xfId="3" applyFont="1" applyFill="1" applyBorder="1" applyAlignment="1" applyProtection="1">
      <alignment horizontal="left" vertical="center"/>
      <protection locked="0"/>
    </xf>
    <xf numFmtId="0" fontId="21" fillId="0" borderId="0" xfId="3" applyFont="1" applyFill="1" applyBorder="1" applyAlignment="1" applyProtection="1">
      <alignment horizontal="center"/>
      <protection locked="0"/>
    </xf>
    <xf numFmtId="0" fontId="24" fillId="0" borderId="0" xfId="3" applyFont="1" applyFill="1" applyBorder="1" applyAlignment="1" applyProtection="1">
      <alignment horizontal="left" vertical="center" indent="1"/>
      <protection locked="0"/>
    </xf>
    <xf numFmtId="0" fontId="45" fillId="0" borderId="0" xfId="0" applyFont="1" applyFill="1" applyBorder="1"/>
    <xf numFmtId="44" fontId="24" fillId="0" borderId="0" xfId="2" applyFont="1" applyFill="1" applyBorder="1" applyAlignment="1" applyProtection="1">
      <alignment horizontal="center" vertical="center" wrapText="1"/>
      <protection locked="0"/>
    </xf>
    <xf numFmtId="164" fontId="14" fillId="0" borderId="0" xfId="3" applyNumberFormat="1" applyFont="1" applyFill="1" applyBorder="1" applyProtection="1">
      <protection locked="0"/>
    </xf>
    <xf numFmtId="164" fontId="39" fillId="0" borderId="0" xfId="5" applyNumberFormat="1" applyFont="1" applyFill="1" applyBorder="1" applyProtection="1">
      <protection locked="0"/>
    </xf>
    <xf numFmtId="0" fontId="14" fillId="0" borderId="0" xfId="30" applyFont="1" applyFill="1" applyBorder="1" applyAlignment="1" applyProtection="1">
      <alignment vertical="center"/>
      <protection locked="0"/>
    </xf>
    <xf numFmtId="0" fontId="18" fillId="0" borderId="0" xfId="30" applyFont="1" applyFill="1" applyBorder="1" applyAlignment="1" applyProtection="1">
      <alignment vertical="center"/>
      <protection locked="0"/>
    </xf>
    <xf numFmtId="43" fontId="39" fillId="0" borderId="0" xfId="32" applyFont="1" applyFill="1" applyBorder="1" applyProtection="1">
      <protection locked="0"/>
    </xf>
    <xf numFmtId="164" fontId="29" fillId="0" borderId="0" xfId="30" applyNumberFormat="1" applyFont="1" applyFill="1" applyBorder="1" applyAlignment="1" applyProtection="1">
      <alignment vertical="center"/>
      <protection locked="0"/>
    </xf>
    <xf numFmtId="0" fontId="18" fillId="0" borderId="0" xfId="3" applyFont="1" applyFill="1" applyBorder="1" applyAlignment="1" applyProtection="1">
      <alignment horizontal="center"/>
      <protection locked="0"/>
    </xf>
    <xf numFmtId="8" fontId="47" fillId="0" borderId="0" xfId="0" applyNumberFormat="1" applyFont="1" applyFill="1" applyBorder="1"/>
    <xf numFmtId="0" fontId="48" fillId="0" borderId="0" xfId="3" applyFont="1" applyFill="1" applyBorder="1" applyAlignment="1" applyProtection="1">
      <alignment horizontal="center"/>
      <protection locked="0"/>
    </xf>
    <xf numFmtId="14" fontId="23" fillId="0" borderId="0" xfId="3" applyNumberFormat="1" applyFont="1" applyFill="1" applyBorder="1" applyAlignment="1" applyProtection="1">
      <alignment horizontal="left" vertical="top"/>
    </xf>
    <xf numFmtId="0" fontId="35" fillId="0" borderId="0" xfId="3" applyFont="1" applyFill="1" applyBorder="1" applyAlignment="1" applyProtection="1">
      <alignment horizontal="left" vertical="center"/>
      <protection locked="0"/>
    </xf>
    <xf numFmtId="44" fontId="22" fillId="0" borderId="21" xfId="5" applyFont="1" applyFill="1" applyBorder="1" applyAlignment="1" applyProtection="1">
      <alignment horizontal="center" vertical="center" wrapText="1"/>
      <protection locked="0"/>
    </xf>
    <xf numFmtId="44" fontId="22" fillId="0" borderId="21" xfId="5" applyFont="1" applyFill="1" applyBorder="1" applyAlignment="1" applyProtection="1">
      <alignment horizontal="center" vertical="center"/>
    </xf>
    <xf numFmtId="44" fontId="22" fillId="0" borderId="21" xfId="2" applyFont="1" applyFill="1" applyBorder="1" applyAlignment="1" applyProtection="1">
      <alignment horizontal="center" vertical="center"/>
    </xf>
    <xf numFmtId="0" fontId="72" fillId="0" borderId="21" xfId="3" applyFont="1" applyFill="1" applyBorder="1" applyAlignment="1" applyProtection="1">
      <alignment horizontal="center" vertical="center" wrapText="1"/>
      <protection locked="0"/>
    </xf>
    <xf numFmtId="0" fontId="71" fillId="0" borderId="21" xfId="3" applyFont="1" applyFill="1" applyBorder="1" applyAlignment="1" applyProtection="1">
      <alignment horizontal="left" vertical="center"/>
      <protection locked="0"/>
    </xf>
    <xf numFmtId="0" fontId="44" fillId="0" borderId="21" xfId="3" applyFont="1" applyFill="1" applyBorder="1" applyAlignment="1" applyProtection="1">
      <alignment horizontal="left" vertical="center" indent="1"/>
      <protection locked="0"/>
    </xf>
    <xf numFmtId="0" fontId="62" fillId="0" borderId="0" xfId="4" applyFont="1" applyFill="1" applyBorder="1" applyAlignment="1" applyProtection="1">
      <alignment horizontal="left" vertical="center"/>
      <protection locked="0"/>
    </xf>
    <xf numFmtId="44" fontId="22" fillId="0" borderId="21" xfId="31" applyNumberFormat="1" applyFont="1" applyFill="1" applyBorder="1" applyAlignment="1" applyProtection="1">
      <alignment vertical="center"/>
    </xf>
    <xf numFmtId="0" fontId="62" fillId="0" borderId="21" xfId="4" applyFont="1" applyFill="1" applyBorder="1" applyAlignment="1" applyProtection="1">
      <alignment horizontal="left" vertical="center"/>
      <protection locked="0"/>
    </xf>
    <xf numFmtId="0" fontId="38" fillId="8" borderId="21" xfId="3" applyFont="1" applyFill="1" applyBorder="1" applyAlignment="1" applyProtection="1">
      <alignment horizontal="center" vertical="center" wrapText="1"/>
    </xf>
    <xf numFmtId="44" fontId="46" fillId="0" borderId="21" xfId="5" applyNumberFormat="1" applyFont="1" applyFill="1" applyBorder="1" applyAlignment="1" applyProtection="1">
      <alignment horizontal="center" vertical="center" wrapText="1"/>
      <protection locked="0"/>
    </xf>
    <xf numFmtId="0" fontId="44" fillId="0" borderId="21" xfId="30" applyFont="1" applyFill="1" applyBorder="1" applyAlignment="1" applyProtection="1">
      <alignment horizontal="left" vertical="center" wrapText="1"/>
      <protection locked="0"/>
    </xf>
    <xf numFmtId="165" fontId="73" fillId="0" borderId="0" xfId="5" applyNumberFormat="1" applyFont="1" applyFill="1" applyBorder="1" applyAlignment="1" applyProtection="1">
      <alignment horizontal="left" vertical="center"/>
      <protection locked="0"/>
    </xf>
    <xf numFmtId="0" fontId="37" fillId="0" borderId="22" xfId="3" applyFont="1" applyFill="1" applyBorder="1" applyAlignment="1" applyProtection="1">
      <alignment vertical="center"/>
      <protection locked="0"/>
    </xf>
    <xf numFmtId="0" fontId="37" fillId="0" borderId="25" xfId="3" applyFont="1" applyFill="1" applyBorder="1" applyAlignment="1" applyProtection="1">
      <alignment vertical="center"/>
      <protection locked="0"/>
    </xf>
    <xf numFmtId="0" fontId="37" fillId="0" borderId="27" xfId="3" applyFont="1" applyFill="1" applyBorder="1" applyAlignment="1" applyProtection="1">
      <alignment vertical="center"/>
      <protection locked="0"/>
    </xf>
    <xf numFmtId="44" fontId="62" fillId="0" borderId="0" xfId="5" applyNumberFormat="1" applyFont="1" applyFill="1" applyBorder="1" applyAlignment="1" applyProtection="1">
      <alignment horizontal="left" vertical="center"/>
    </xf>
    <xf numFmtId="44" fontId="19" fillId="0" borderId="0" xfId="3" applyNumberFormat="1" applyFont="1" applyFill="1" applyBorder="1" applyProtection="1">
      <protection locked="0"/>
    </xf>
    <xf numFmtId="0" fontId="11" fillId="3" borderId="21" xfId="3" applyFont="1" applyFill="1" applyBorder="1" applyAlignment="1" applyProtection="1">
      <alignment horizontal="left" vertical="center" wrapText="1"/>
      <protection locked="0"/>
    </xf>
    <xf numFmtId="0" fontId="11" fillId="0" borderId="21" xfId="3" applyFont="1" applyFill="1" applyBorder="1" applyAlignment="1" applyProtection="1">
      <alignment horizontal="left" vertical="center" wrapText="1"/>
      <protection locked="0"/>
    </xf>
    <xf numFmtId="0" fontId="11" fillId="0" borderId="21" xfId="21" applyFont="1" applyFill="1" applyBorder="1" applyAlignment="1" applyProtection="1">
      <alignment horizontal="left" vertical="center" wrapText="1"/>
      <protection locked="0"/>
    </xf>
    <xf numFmtId="0" fontId="38" fillId="8" borderId="21" xfId="3" applyFont="1" applyFill="1" applyBorder="1" applyAlignment="1" applyProtection="1">
      <alignment horizontal="left" vertical="center"/>
      <protection locked="0"/>
    </xf>
    <xf numFmtId="0" fontId="33" fillId="0" borderId="0" xfId="3" applyFont="1" applyFill="1" applyBorder="1" applyAlignment="1" applyProtection="1">
      <alignment horizontal="center" vertical="center" wrapText="1"/>
      <protection locked="0"/>
    </xf>
    <xf numFmtId="0" fontId="28" fillId="0" borderId="32" xfId="3" applyFont="1" applyFill="1" applyBorder="1" applyAlignment="1" applyProtection="1">
      <alignment horizontal="left" vertical="top" wrapText="1"/>
      <protection locked="0"/>
    </xf>
    <xf numFmtId="0" fontId="28" fillId="0" borderId="30" xfId="3" applyFont="1" applyFill="1" applyBorder="1" applyAlignment="1" applyProtection="1">
      <alignment horizontal="left" vertical="top" wrapText="1"/>
      <protection locked="0"/>
    </xf>
    <xf numFmtId="0" fontId="28" fillId="0" borderId="34" xfId="3" applyFont="1" applyFill="1" applyBorder="1" applyAlignment="1" applyProtection="1">
      <alignment horizontal="left" vertical="top" wrapText="1"/>
      <protection locked="0"/>
    </xf>
    <xf numFmtId="0" fontId="28" fillId="0" borderId="33" xfId="3" applyFont="1" applyFill="1" applyBorder="1" applyAlignment="1" applyProtection="1">
      <alignment horizontal="left" vertical="top" wrapText="1"/>
      <protection locked="0"/>
    </xf>
    <xf numFmtId="0" fontId="28" fillId="0" borderId="0" xfId="3" applyFont="1" applyFill="1" applyBorder="1" applyAlignment="1" applyProtection="1">
      <alignment horizontal="left" vertical="top" wrapText="1"/>
      <protection locked="0"/>
    </xf>
    <xf numFmtId="0" fontId="28" fillId="0" borderId="31" xfId="3" applyFont="1" applyFill="1" applyBorder="1" applyAlignment="1" applyProtection="1">
      <alignment horizontal="left" vertical="top" wrapText="1"/>
      <protection locked="0"/>
    </xf>
    <xf numFmtId="0" fontId="28" fillId="0" borderId="35" xfId="3" applyFont="1" applyFill="1" applyBorder="1" applyAlignment="1" applyProtection="1">
      <alignment horizontal="left" vertical="top" wrapText="1"/>
      <protection locked="0"/>
    </xf>
    <xf numFmtId="0" fontId="28" fillId="0" borderId="36" xfId="3" applyFont="1" applyFill="1" applyBorder="1" applyAlignment="1" applyProtection="1">
      <alignment horizontal="left" vertical="top" wrapText="1"/>
      <protection locked="0"/>
    </xf>
    <xf numFmtId="0" fontId="28" fillId="0" borderId="37" xfId="3" applyFont="1" applyFill="1" applyBorder="1" applyAlignment="1" applyProtection="1">
      <alignment horizontal="left" vertical="top" wrapText="1"/>
      <protection locked="0"/>
    </xf>
    <xf numFmtId="0" fontId="23" fillId="0" borderId="0" xfId="3" applyFont="1" applyFill="1" applyBorder="1" applyAlignment="1" applyProtection="1">
      <alignment horizontal="center" vertical="center"/>
      <protection locked="0"/>
    </xf>
    <xf numFmtId="0" fontId="62" fillId="0" borderId="0" xfId="3" applyFont="1" applyFill="1" applyBorder="1" applyAlignment="1" applyProtection="1">
      <alignment horizontal="right" vertical="center"/>
      <protection locked="0"/>
    </xf>
    <xf numFmtId="0" fontId="11" fillId="0" borderId="21" xfId="30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 applyProtection="1">
      <alignment horizontal="right" vertical="center"/>
    </xf>
    <xf numFmtId="0" fontId="11" fillId="0" borderId="0" xfId="3" applyFont="1" applyFill="1" applyBorder="1" applyAlignment="1" applyProtection="1">
      <alignment horizontal="right" vertical="center"/>
      <protection locked="0"/>
    </xf>
    <xf numFmtId="0" fontId="49" fillId="0" borderId="0" xfId="0" applyFont="1" applyAlignment="1">
      <alignment horizontal="center"/>
    </xf>
    <xf numFmtId="0" fontId="52" fillId="0" borderId="7" xfId="0" applyFont="1" applyBorder="1" applyAlignment="1">
      <alignment horizontal="center" vertical="top" textRotation="90" wrapText="1"/>
    </xf>
    <xf numFmtId="0" fontId="52" fillId="0" borderId="10" xfId="0" applyFont="1" applyBorder="1" applyAlignment="1">
      <alignment horizontal="center" vertical="top" textRotation="90" wrapText="1"/>
    </xf>
    <xf numFmtId="0" fontId="52" fillId="0" borderId="7" xfId="0" applyFont="1" applyBorder="1" applyAlignment="1">
      <alignment horizontal="center" vertical="top" textRotation="90"/>
    </xf>
    <xf numFmtId="0" fontId="52" fillId="0" borderId="10" xfId="0" applyFont="1" applyBorder="1" applyAlignment="1">
      <alignment horizontal="center" vertical="top" textRotation="90"/>
    </xf>
    <xf numFmtId="0" fontId="52" fillId="0" borderId="16" xfId="0" applyFont="1" applyBorder="1" applyAlignment="1">
      <alignment horizontal="center" vertical="top" textRotation="90"/>
    </xf>
    <xf numFmtId="0" fontId="52" fillId="0" borderId="17" xfId="0" applyFont="1" applyBorder="1" applyAlignment="1">
      <alignment horizontal="center" vertical="top" textRotation="90"/>
    </xf>
    <xf numFmtId="0" fontId="52" fillId="0" borderId="12" xfId="0" applyFont="1" applyBorder="1" applyAlignment="1">
      <alignment horizontal="center" vertical="top" textRotation="90"/>
    </xf>
    <xf numFmtId="0" fontId="54" fillId="0" borderId="0" xfId="0" applyFont="1" applyAlignment="1">
      <alignment horizontal="center"/>
    </xf>
    <xf numFmtId="0" fontId="51" fillId="0" borderId="0" xfId="0" applyFont="1" applyFill="1" applyAlignment="1">
      <alignment horizontal="center" wrapText="1"/>
    </xf>
    <xf numFmtId="0" fontId="51" fillId="0" borderId="0" xfId="0" applyFont="1" applyAlignment="1">
      <alignment horizontal="center"/>
    </xf>
  </cellXfs>
  <cellStyles count="54">
    <cellStyle name="Accent5 2" xfId="4" xr:uid="{4CE4EE99-8E8A-474C-A0E4-1B5CF2392136}"/>
    <cellStyle name="Calculation 2" xfId="9" xr:uid="{6F32953F-700C-454B-A25F-6D7A12A46950}"/>
    <cellStyle name="Comma" xfId="1" builtinId="3"/>
    <cellStyle name="Comma 2" xfId="6" xr:uid="{3601E81C-2ADD-5A47-B3FE-F21ABF4E0A6E}"/>
    <cellStyle name="Comma 2 2" xfId="15" xr:uid="{F0BFC25D-2874-413B-88C3-F82628106D79}"/>
    <cellStyle name="Comma 2 2 2" xfId="40" xr:uid="{643F464C-E517-4499-9003-50F15B55F663}"/>
    <cellStyle name="Comma 2 3" xfId="23" xr:uid="{4DB4582F-48CD-45A9-9CE3-BDED46E0F2E1}"/>
    <cellStyle name="Comma 2 3 2" xfId="48" xr:uid="{C8D76F14-05DD-40E2-9A53-6306145D3649}"/>
    <cellStyle name="Comma 2 4" xfId="32" xr:uid="{5F40C6E7-6619-440F-8BAB-5144B43FD9FA}"/>
    <cellStyle name="Comma 3" xfId="12" xr:uid="{EE1DF7AC-5BCD-6B40-8D0C-3B9790C95AF4}"/>
    <cellStyle name="Comma 3 2" xfId="20" xr:uid="{A9185277-8CD1-4CB9-987F-51094A330AF2}"/>
    <cellStyle name="Comma 3 2 2" xfId="45" xr:uid="{C9C38484-DE93-4E52-9D4A-D763BA8F5D4C}"/>
    <cellStyle name="Comma 3 3" xfId="28" xr:uid="{393C0FF2-EAEE-4EF4-84A1-BCDC04B13853}"/>
    <cellStyle name="Comma 3 3 2" xfId="53" xr:uid="{03B5F52C-FA09-4F23-A641-2B7DB1B43220}"/>
    <cellStyle name="Comma 3 4" xfId="37" xr:uid="{FFC2F6ED-8CB2-432C-8AD6-B74CF0EC652A}"/>
    <cellStyle name="Currency" xfId="2" builtinId="4"/>
    <cellStyle name="Currency 2" xfId="5" xr:uid="{8D925321-D76C-0D4F-8CB8-B3C8B2C909CD}"/>
    <cellStyle name="Currency 2 2" xfId="14" xr:uid="{E2C65BDF-A09A-4A2C-863E-480463A7EC22}"/>
    <cellStyle name="Currency 2 2 2" xfId="39" xr:uid="{3D9E23C1-B6A8-436C-B738-C8FE27746999}"/>
    <cellStyle name="Currency 2 3" xfId="22" xr:uid="{082DC28D-3E3F-4043-A13D-D09A85AEF1F8}"/>
    <cellStyle name="Currency 2 3 2" xfId="47" xr:uid="{B2EA0307-86DB-4B40-837A-0C9AF6FA51B6}"/>
    <cellStyle name="Currency 2 4" xfId="31" xr:uid="{1398353F-EAE3-4F36-9119-60AEC6F7B61C}"/>
    <cellStyle name="Currency 3" xfId="10" xr:uid="{97CF2895-5F6F-2B40-BF2D-081BCC7FF402}"/>
    <cellStyle name="Currency 3 2" xfId="18" xr:uid="{4916EE19-B678-4159-BCEB-A365569C12BB}"/>
    <cellStyle name="Currency 3 2 2" xfId="43" xr:uid="{919ABF6C-9641-49B3-89CB-5DD09793FDCE}"/>
    <cellStyle name="Currency 3 3" xfId="26" xr:uid="{277C19B1-6C65-430D-996E-EC494EC861B5}"/>
    <cellStyle name="Currency 3 3 2" xfId="51" xr:uid="{BCB16391-E153-4950-8DFE-FEEBF8E7BCB3}"/>
    <cellStyle name="Currency 3 4" xfId="35" xr:uid="{DD096D36-F501-428D-84F5-A8F9B5E9366A}"/>
    <cellStyle name="Normal" xfId="0" builtinId="0"/>
    <cellStyle name="Normal 2" xfId="8" xr:uid="{84829FDC-3AC7-504D-A050-0B452257E9C5}"/>
    <cellStyle name="Normal 2 2" xfId="17" xr:uid="{38A12FB3-7AD9-490B-B891-41F5D18BC0B5}"/>
    <cellStyle name="Normal 2 2 2" xfId="42" xr:uid="{6FF67E86-859A-4ACA-AAE4-1B34C61D8F79}"/>
    <cellStyle name="Normal 2 3" xfId="25" xr:uid="{B16FA796-07B2-49FB-86B6-94E6E6BB1DD9}"/>
    <cellStyle name="Normal 2 3 2" xfId="50" xr:uid="{BAC665BE-8B26-4770-B85E-39A3B31FE0AF}"/>
    <cellStyle name="Normal 2 4" xfId="34" xr:uid="{0A242A04-0292-4493-9192-F4B20AA36156}"/>
    <cellStyle name="Normal 3" xfId="3" xr:uid="{F3329586-E0B4-264F-AF1C-561EE72864C4}"/>
    <cellStyle name="Normal 3 2" xfId="13" xr:uid="{7BA8ED86-B722-418A-B0FA-C51AB03D993E}"/>
    <cellStyle name="Normal 3 2 2" xfId="38" xr:uid="{5730E6F5-B1F5-494C-AD34-B982647EC37F}"/>
    <cellStyle name="Normal 3 3" xfId="21" xr:uid="{59FA58E1-1BAD-493D-A59A-21D39FE6956F}"/>
    <cellStyle name="Normal 3 3 2" xfId="46" xr:uid="{C5E95450-86B7-41F4-B479-02187091AFBB}"/>
    <cellStyle name="Normal 3 4" xfId="30" xr:uid="{7608AA7C-CF0D-42F1-964A-0D07ACF3F6AE}"/>
    <cellStyle name="Percent" xfId="29" builtinId="5"/>
    <cellStyle name="Percent 2" xfId="7" xr:uid="{6A7B14D2-9E5C-A74A-AC3E-3264C5D41FB9}"/>
    <cellStyle name="Percent 2 2" xfId="16" xr:uid="{D7F58F7D-E125-4497-BEB5-C9F079EB7203}"/>
    <cellStyle name="Percent 2 2 2" xfId="41" xr:uid="{D51DBF08-282F-498E-B1ED-C428CE9C8B09}"/>
    <cellStyle name="Percent 2 3" xfId="24" xr:uid="{B82B9719-DB2E-48A7-ADDC-DE6C06D53176}"/>
    <cellStyle name="Percent 2 3 2" xfId="49" xr:uid="{46A2A810-FBAD-4038-8193-85190E493E1E}"/>
    <cellStyle name="Percent 2 4" xfId="33" xr:uid="{AB1DD3CB-D33D-49EA-8B6B-C35530EC616A}"/>
    <cellStyle name="Percent 3" xfId="11" xr:uid="{54C64ACB-BBF5-2645-B6B4-858C8359470C}"/>
    <cellStyle name="Percent 3 2" xfId="19" xr:uid="{B3B42083-A2DA-4966-9341-FBAE0D6F9088}"/>
    <cellStyle name="Percent 3 2 2" xfId="44" xr:uid="{946073DB-265D-4E14-8D27-35F8E12CF84C}"/>
    <cellStyle name="Percent 3 3" xfId="27" xr:uid="{73F0FBBF-69CB-4217-AEAC-F346E0202751}"/>
    <cellStyle name="Percent 3 3 2" xfId="52" xr:uid="{180D029B-F6DC-49AC-9BF0-4F0A64BBD60B}"/>
    <cellStyle name="Percent 3 4" xfId="36" xr:uid="{42D0AAA2-AB82-4EC4-B0EF-7606A829DDF5}"/>
  </cellStyles>
  <dxfs count="0"/>
  <tableStyles count="0" defaultTableStyle="TableStyleMedium2" defaultPivotStyle="PivotStyleLight16"/>
  <colors>
    <mruColors>
      <color rgb="FFD600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2761481</xdr:colOff>
      <xdr:row>0</xdr:row>
      <xdr:rowOff>180975</xdr:rowOff>
    </xdr:from>
    <xdr:to>
      <xdr:col>3</xdr:col>
      <xdr:colOff>867231</xdr:colOff>
      <xdr:row>2</xdr:row>
      <xdr:rowOff>88900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1F4DF22B-C4C7-4512-8058-240F7C9A7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5781" y="180975"/>
          <a:ext cx="2690450" cy="542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1115079</xdr:colOff>
      <xdr:row>0</xdr:row>
      <xdr:rowOff>27214</xdr:rowOff>
    </xdr:from>
    <xdr:to>
      <xdr:col>3</xdr:col>
      <xdr:colOff>780573</xdr:colOff>
      <xdr:row>2</xdr:row>
      <xdr:rowOff>275519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B26A9A-1A0D-4D0A-87FF-2C3172227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379" y="27214"/>
          <a:ext cx="4370844" cy="8833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1</xdr:row>
      <xdr:rowOff>152400</xdr:rowOff>
    </xdr:from>
    <xdr:to>
      <xdr:col>12</xdr:col>
      <xdr:colOff>9524</xdr:colOff>
      <xdr:row>22</xdr:row>
      <xdr:rowOff>153106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36FA34-93F2-400C-9D5D-A38B773C5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799" y="352425"/>
          <a:ext cx="7934325" cy="420123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m1-my.sharepoint.com/Users/johnmoody/Dropbox/Restaurant365/Pricing%20Quote%20Generator%205-21-20JMedi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m1-my.sharepoint.com/C:/Users/PaulTimmons/Desktop/Pricing%20and%20New%202019/R365%20Quote%201-50%20v8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ndl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365 Quote"/>
      <sheetName val="Rollout Options"/>
      <sheetName val="Standard Setup Process"/>
      <sheetName val="Start Saving"/>
      <sheetName val="Money-Back"/>
    </sheetNames>
    <sheetDataSet>
      <sheetData sheetId="0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8F4A-7738-1645-AEEB-3D2E7E628E37}">
  <sheetPr>
    <pageSetUpPr fitToPage="1"/>
  </sheetPr>
  <dimension ref="A1:AK90"/>
  <sheetViews>
    <sheetView showGridLines="0" tabSelected="1" zoomScale="80" zoomScaleNormal="80" zoomScaleSheetLayoutView="70" zoomScalePageLayoutView="130" workbookViewId="0">
      <selection activeCell="J80" sqref="J80"/>
    </sheetView>
  </sheetViews>
  <sheetFormatPr baseColWidth="10" defaultColWidth="8.83203125" defaultRowHeight="21" outlineLevelRow="1" x14ac:dyDescent="0.3"/>
  <cols>
    <col min="1" max="1" width="1.5" style="2" customWidth="1"/>
    <col min="2" max="2" width="39" style="180" customWidth="1"/>
    <col min="3" max="3" width="21.1640625" style="136" customWidth="1"/>
    <col min="4" max="4" width="34.6640625" style="136" customWidth="1"/>
    <col min="5" max="5" width="29.33203125" style="136" customWidth="1"/>
    <col min="6" max="6" width="11.83203125" style="2" bestFit="1" customWidth="1"/>
    <col min="7" max="7" width="15.33203125" style="2" customWidth="1"/>
    <col min="8" max="8" width="19.6640625" style="2" customWidth="1"/>
    <col min="9" max="9" width="4.1640625" style="2" customWidth="1"/>
    <col min="10" max="10" width="27.6640625" style="123" customWidth="1"/>
    <col min="11" max="11" width="16.83203125" style="127" customWidth="1"/>
    <col min="12" max="13" width="16.83203125" style="132" customWidth="1"/>
    <col min="14" max="14" width="10.33203125" style="132" customWidth="1"/>
    <col min="15" max="15" width="18.1640625" style="132" customWidth="1"/>
    <col min="16" max="16" width="19.1640625" style="163" customWidth="1"/>
    <col min="17" max="17" width="16" style="163" customWidth="1"/>
    <col min="18" max="18" width="17.5" style="132" customWidth="1"/>
    <col min="19" max="19" width="13.5" style="132" customWidth="1"/>
    <col min="20" max="20" width="14" style="132" customWidth="1"/>
    <col min="21" max="21" width="14.5" style="132" customWidth="1"/>
    <col min="22" max="22" width="12.5" style="2" customWidth="1"/>
    <col min="23" max="23" width="8.83203125" style="2" customWidth="1"/>
    <col min="24" max="24" width="9.1640625" style="2" customWidth="1"/>
    <col min="25" max="25" width="45.6640625" style="2" customWidth="1"/>
    <col min="26" max="26" width="2.83203125" style="2" customWidth="1"/>
    <col min="27" max="27" width="37.83203125" style="2" bestFit="1" customWidth="1"/>
    <col min="28" max="28" width="9.6640625" style="2" customWidth="1"/>
    <col min="29" max="29" width="10.5" style="2" bestFit="1" customWidth="1"/>
    <col min="30" max="16384" width="8.83203125" style="2"/>
  </cols>
  <sheetData>
    <row r="1" spans="1:36" ht="25.5" customHeight="1" x14ac:dyDescent="0.3">
      <c r="A1" s="124"/>
      <c r="B1" s="125" t="s">
        <v>209</v>
      </c>
      <c r="C1" s="126"/>
      <c r="D1" s="126"/>
      <c r="E1" s="126"/>
      <c r="F1" s="124"/>
      <c r="G1" s="124"/>
      <c r="H1" s="1"/>
      <c r="I1" s="1"/>
      <c r="J1" s="113"/>
      <c r="L1" s="128"/>
      <c r="M1" s="128"/>
      <c r="N1" s="128"/>
      <c r="O1" s="129"/>
      <c r="P1" s="130"/>
      <c r="Q1" s="130"/>
      <c r="R1" s="131"/>
    </row>
    <row r="2" spans="1:36" ht="25.5" customHeight="1" x14ac:dyDescent="0.45">
      <c r="A2" s="124"/>
      <c r="B2" s="125"/>
      <c r="C2" s="126"/>
      <c r="D2" s="133" t="s">
        <v>0</v>
      </c>
      <c r="E2" s="126"/>
      <c r="F2" s="124"/>
      <c r="G2" s="124"/>
      <c r="H2" s="1"/>
      <c r="I2" s="1"/>
      <c r="J2" s="113"/>
      <c r="L2" s="128"/>
      <c r="M2" s="128"/>
      <c r="N2" s="128"/>
      <c r="O2" s="129"/>
      <c r="P2" s="130"/>
      <c r="Q2" s="130"/>
      <c r="R2" s="131"/>
    </row>
    <row r="3" spans="1:36" ht="25.5" customHeight="1" x14ac:dyDescent="0.45">
      <c r="A3" s="124"/>
      <c r="B3" s="125"/>
      <c r="C3" s="126"/>
      <c r="D3" s="133"/>
      <c r="E3" s="126"/>
      <c r="F3" s="124"/>
      <c r="G3" s="124"/>
      <c r="H3" s="1"/>
      <c r="I3" s="1"/>
      <c r="J3" s="113"/>
      <c r="L3" s="128"/>
      <c r="M3" s="128"/>
      <c r="N3" s="128"/>
      <c r="O3" s="129"/>
      <c r="P3" s="130"/>
      <c r="Q3" s="130"/>
      <c r="R3" s="131"/>
    </row>
    <row r="4" spans="1:36" ht="31" customHeight="1" x14ac:dyDescent="0.3">
      <c r="A4" s="124"/>
      <c r="B4" s="134"/>
      <c r="C4" s="135"/>
      <c r="D4" s="2"/>
      <c r="G4" s="137" t="s">
        <v>1</v>
      </c>
      <c r="H4" s="186">
        <f ca="1">TODAY()</f>
        <v>44153</v>
      </c>
      <c r="I4" s="3"/>
      <c r="J4" s="114"/>
      <c r="L4" s="128"/>
      <c r="M4" s="128"/>
      <c r="N4" s="128"/>
      <c r="O4" s="129"/>
      <c r="P4" s="130"/>
      <c r="Q4" s="130"/>
      <c r="R4" s="131"/>
    </row>
    <row r="5" spans="1:36" s="4" customFormat="1" ht="35" x14ac:dyDescent="0.45">
      <c r="A5" s="125"/>
      <c r="B5" s="187" t="s">
        <v>207</v>
      </c>
      <c r="G5" s="232" t="s">
        <v>2</v>
      </c>
      <c r="H5" s="233">
        <f ca="1">EOMONTH(H4,0)</f>
        <v>44165</v>
      </c>
      <c r="I5" s="3"/>
      <c r="J5" s="115" t="s">
        <v>3</v>
      </c>
      <c r="K5" s="127"/>
      <c r="L5" s="138"/>
      <c r="M5" s="138"/>
      <c r="N5" s="138"/>
      <c r="O5" s="138"/>
      <c r="P5" s="139"/>
      <c r="Q5" s="139"/>
      <c r="R5" s="138"/>
      <c r="S5" s="138"/>
      <c r="T5" s="138"/>
      <c r="U5" s="138"/>
    </row>
    <row r="6" spans="1:36" s="7" customFormat="1" ht="23" customHeight="1" x14ac:dyDescent="0.2">
      <c r="A6" s="140"/>
      <c r="B6" s="188" t="s">
        <v>4</v>
      </c>
      <c r="C6" s="281" t="s">
        <v>5</v>
      </c>
      <c r="D6" s="281"/>
      <c r="E6" s="281"/>
      <c r="F6" s="190" t="s">
        <v>6</v>
      </c>
      <c r="G6" s="191" t="s">
        <v>7</v>
      </c>
      <c r="H6" s="191" t="s">
        <v>8</v>
      </c>
      <c r="I6" s="5"/>
      <c r="J6" s="141"/>
      <c r="K6" s="142"/>
      <c r="L6" s="143"/>
      <c r="M6" s="144"/>
      <c r="N6" s="144"/>
      <c r="P6" s="144"/>
      <c r="Q6" s="144"/>
      <c r="R6" s="145"/>
      <c r="S6" s="122"/>
      <c r="T6" s="144"/>
      <c r="U6" s="144"/>
      <c r="V6" s="144"/>
      <c r="W6" s="144"/>
      <c r="AB6" s="6"/>
      <c r="AD6" s="8"/>
    </row>
    <row r="7" spans="1:36" s="7" customFormat="1" ht="64.5" customHeight="1" x14ac:dyDescent="0.2">
      <c r="A7" s="146"/>
      <c r="B7" s="185" t="s">
        <v>9</v>
      </c>
      <c r="C7" s="279" t="s">
        <v>10</v>
      </c>
      <c r="D7" s="279"/>
      <c r="E7" s="279"/>
      <c r="F7" s="182">
        <v>2</v>
      </c>
      <c r="G7" s="183">
        <v>459</v>
      </c>
      <c r="H7" s="184">
        <f>F7*G7</f>
        <v>918</v>
      </c>
      <c r="I7" s="9"/>
      <c r="J7" s="10"/>
      <c r="K7" s="149"/>
      <c r="L7" s="144"/>
      <c r="N7" s="144"/>
      <c r="O7" s="144"/>
      <c r="P7" s="145"/>
      <c r="Q7" s="122"/>
      <c r="Z7" s="11"/>
      <c r="AA7" s="104"/>
      <c r="AB7" s="104"/>
      <c r="AC7" s="104"/>
      <c r="AD7" s="104"/>
      <c r="AE7" s="104"/>
      <c r="AF7" s="104"/>
      <c r="AG7" s="104"/>
      <c r="AH7" s="104"/>
    </row>
    <row r="8" spans="1:36" s="7" customFormat="1" ht="64.5" hidden="1" customHeight="1" x14ac:dyDescent="0.2">
      <c r="A8" s="146"/>
      <c r="B8" s="185" t="s">
        <v>11</v>
      </c>
      <c r="C8" s="279" t="s">
        <v>12</v>
      </c>
      <c r="D8" s="279"/>
      <c r="E8" s="279"/>
      <c r="F8" s="182">
        <v>0</v>
      </c>
      <c r="G8" s="183">
        <v>369</v>
      </c>
      <c r="H8" s="184">
        <f t="shared" ref="H8:H11" si="0">F8*G8</f>
        <v>0</v>
      </c>
      <c r="I8" s="9"/>
      <c r="J8" s="10"/>
      <c r="L8" s="144"/>
      <c r="N8" s="144"/>
      <c r="O8" s="144"/>
      <c r="P8" s="145"/>
      <c r="Q8" s="122"/>
      <c r="Z8" s="11"/>
      <c r="AA8" s="104"/>
      <c r="AB8" s="104"/>
      <c r="AC8" s="104"/>
      <c r="AD8" s="104"/>
      <c r="AE8" s="104"/>
      <c r="AF8" s="104"/>
      <c r="AG8" s="104"/>
      <c r="AH8" s="104"/>
    </row>
    <row r="9" spans="1:36" s="7" customFormat="1" ht="64.5" hidden="1" customHeight="1" x14ac:dyDescent="0.2">
      <c r="A9" s="146"/>
      <c r="B9" s="185" t="s">
        <v>13</v>
      </c>
      <c r="C9" s="279" t="s">
        <v>14</v>
      </c>
      <c r="D9" s="279"/>
      <c r="E9" s="279"/>
      <c r="F9" s="182">
        <v>0</v>
      </c>
      <c r="G9" s="183">
        <v>249</v>
      </c>
      <c r="H9" s="184">
        <f>F9*G9</f>
        <v>0</v>
      </c>
      <c r="I9" s="9"/>
      <c r="J9" s="10"/>
      <c r="L9" s="144"/>
      <c r="N9" s="144"/>
      <c r="O9" s="144"/>
      <c r="P9" s="145"/>
      <c r="Q9" s="122"/>
      <c r="Z9" s="11"/>
      <c r="AA9" s="282"/>
      <c r="AB9" s="282"/>
      <c r="AC9" s="282"/>
      <c r="AD9" s="282"/>
      <c r="AE9" s="282"/>
      <c r="AF9" s="282"/>
      <c r="AG9" s="282"/>
      <c r="AH9" s="282"/>
    </row>
    <row r="10" spans="1:36" s="7" customFormat="1" ht="64.5" hidden="1" customHeight="1" x14ac:dyDescent="0.2">
      <c r="A10" s="146"/>
      <c r="B10" s="185" t="s">
        <v>15</v>
      </c>
      <c r="C10" s="279" t="s">
        <v>16</v>
      </c>
      <c r="D10" s="279"/>
      <c r="E10" s="279"/>
      <c r="F10" s="182">
        <v>0</v>
      </c>
      <c r="G10" s="183">
        <v>249</v>
      </c>
      <c r="H10" s="184">
        <f>F10*G10</f>
        <v>0</v>
      </c>
      <c r="I10" s="9"/>
      <c r="J10" s="10"/>
      <c r="L10" s="144"/>
      <c r="N10" s="144"/>
      <c r="O10" s="144"/>
      <c r="P10" s="145"/>
      <c r="Q10" s="122"/>
      <c r="Z10" s="11"/>
      <c r="AA10" s="104"/>
      <c r="AB10" s="104"/>
      <c r="AC10" s="104"/>
      <c r="AD10" s="104"/>
      <c r="AE10" s="104"/>
      <c r="AF10" s="104"/>
      <c r="AG10" s="104"/>
      <c r="AH10" s="104"/>
    </row>
    <row r="11" spans="1:36" s="7" customFormat="1" ht="60.75" hidden="1" customHeight="1" x14ac:dyDescent="0.2">
      <c r="A11" s="146"/>
      <c r="B11" s="185" t="s">
        <v>17</v>
      </c>
      <c r="C11" s="279" t="s">
        <v>18</v>
      </c>
      <c r="D11" s="279"/>
      <c r="E11" s="279"/>
      <c r="F11" s="182">
        <v>0</v>
      </c>
      <c r="G11" s="183">
        <v>249</v>
      </c>
      <c r="H11" s="184">
        <f t="shared" si="0"/>
        <v>0</v>
      </c>
      <c r="I11" s="9"/>
      <c r="J11" s="10"/>
      <c r="L11" s="144"/>
      <c r="N11" s="144"/>
      <c r="O11" s="144"/>
      <c r="P11" s="145"/>
      <c r="Q11" s="122"/>
      <c r="Z11" s="11"/>
      <c r="AA11" s="104"/>
      <c r="AB11" s="104"/>
      <c r="AC11" s="104"/>
      <c r="AD11" s="104"/>
      <c r="AE11" s="104"/>
      <c r="AF11" s="104"/>
      <c r="AG11" s="104"/>
      <c r="AH11" s="104"/>
    </row>
    <row r="12" spans="1:36" s="7" customFormat="1" ht="84.75" hidden="1" customHeight="1" x14ac:dyDescent="0.2">
      <c r="A12" s="146"/>
      <c r="B12" s="185" t="s">
        <v>19</v>
      </c>
      <c r="C12" s="280" t="s">
        <v>20</v>
      </c>
      <c r="D12" s="280"/>
      <c r="E12" s="280"/>
      <c r="F12" s="182">
        <v>0</v>
      </c>
      <c r="G12" s="183">
        <v>129</v>
      </c>
      <c r="H12" s="184">
        <f>F12*G12</f>
        <v>0</v>
      </c>
      <c r="I12" s="9"/>
      <c r="J12" s="10"/>
      <c r="L12" s="144"/>
      <c r="N12" s="144"/>
      <c r="O12" s="144"/>
      <c r="P12" s="145"/>
      <c r="Q12" s="122"/>
      <c r="Z12" s="11"/>
      <c r="AA12" s="104"/>
      <c r="AB12" s="104"/>
      <c r="AC12" s="104"/>
      <c r="AD12" s="104"/>
      <c r="AE12" s="104"/>
      <c r="AF12" s="104"/>
      <c r="AG12" s="104"/>
      <c r="AH12" s="104"/>
    </row>
    <row r="13" spans="1:36" s="7" customFormat="1" ht="30" customHeight="1" x14ac:dyDescent="0.2">
      <c r="A13" s="146"/>
      <c r="B13" s="147"/>
      <c r="C13" s="181"/>
      <c r="D13" s="181"/>
      <c r="E13" s="181"/>
      <c r="F13" s="116"/>
      <c r="G13" s="119"/>
      <c r="H13" s="148"/>
      <c r="I13" s="9"/>
      <c r="J13" s="10"/>
      <c r="L13" s="144"/>
      <c r="N13" s="144"/>
      <c r="O13" s="144"/>
      <c r="P13" s="145"/>
      <c r="Q13" s="122"/>
      <c r="Z13" s="11"/>
      <c r="AA13" s="104"/>
      <c r="AB13" s="104"/>
      <c r="AC13" s="104"/>
      <c r="AD13" s="104"/>
      <c r="AE13" s="104"/>
      <c r="AF13" s="104"/>
      <c r="AG13" s="104"/>
      <c r="AH13" s="104"/>
    </row>
    <row r="14" spans="1:36" s="7" customFormat="1" ht="23" customHeight="1" x14ac:dyDescent="0.2">
      <c r="A14" s="146"/>
      <c r="B14" s="188" t="s">
        <v>21</v>
      </c>
      <c r="C14" s="281" t="s">
        <v>5</v>
      </c>
      <c r="D14" s="281"/>
      <c r="E14" s="281"/>
      <c r="F14" s="190" t="s">
        <v>6</v>
      </c>
      <c r="G14" s="191" t="s">
        <v>7</v>
      </c>
      <c r="H14" s="191" t="s">
        <v>8</v>
      </c>
      <c r="I14" s="10"/>
      <c r="J14" s="150"/>
      <c r="M14" s="144"/>
      <c r="N14" s="144"/>
      <c r="P14" s="144"/>
      <c r="Q14" s="144"/>
      <c r="R14" s="145"/>
      <c r="S14" s="122"/>
      <c r="AB14" s="11"/>
      <c r="AC14" s="104"/>
      <c r="AD14" s="104"/>
      <c r="AE14" s="104"/>
      <c r="AF14" s="104"/>
      <c r="AG14" s="104"/>
      <c r="AH14" s="104"/>
      <c r="AI14" s="104"/>
      <c r="AJ14" s="104"/>
    </row>
    <row r="15" spans="1:36" s="7" customFormat="1" ht="50.25" hidden="1" customHeight="1" x14ac:dyDescent="0.2">
      <c r="A15" s="146"/>
      <c r="B15" s="201" t="s">
        <v>22</v>
      </c>
      <c r="C15" s="278" t="s">
        <v>23</v>
      </c>
      <c r="D15" s="278"/>
      <c r="E15" s="278"/>
      <c r="F15" s="198" t="s">
        <v>24</v>
      </c>
      <c r="G15" s="199">
        <v>299</v>
      </c>
      <c r="H15" s="200">
        <f>IF(F15="Yes",G15,0)</f>
        <v>0</v>
      </c>
      <c r="I15" s="9"/>
      <c r="J15" s="10"/>
      <c r="L15" s="144"/>
      <c r="N15" s="144"/>
      <c r="O15" s="144"/>
      <c r="P15" s="145"/>
      <c r="Q15" s="122"/>
      <c r="Z15" s="11"/>
      <c r="AA15" s="104"/>
      <c r="AB15" s="104"/>
      <c r="AC15" s="104"/>
      <c r="AD15" s="104"/>
      <c r="AE15" s="104"/>
      <c r="AF15" s="104"/>
      <c r="AG15" s="104"/>
      <c r="AH15" s="104"/>
    </row>
    <row r="16" spans="1:36" s="7" customFormat="1" ht="42.75" hidden="1" customHeight="1" x14ac:dyDescent="0.2">
      <c r="A16" s="146"/>
      <c r="B16" s="201" t="s">
        <v>25</v>
      </c>
      <c r="C16" s="278" t="s">
        <v>26</v>
      </c>
      <c r="D16" s="278"/>
      <c r="E16" s="278"/>
      <c r="F16" s="198" t="s">
        <v>24</v>
      </c>
      <c r="G16" s="199">
        <v>299</v>
      </c>
      <c r="H16" s="200">
        <f t="shared" ref="H16:H23" si="1">IF(F16="Yes",G16,0)</f>
        <v>0</v>
      </c>
      <c r="I16" s="9"/>
      <c r="J16" s="10"/>
      <c r="L16" s="144"/>
      <c r="N16" s="144"/>
      <c r="O16" s="144"/>
      <c r="P16" s="145"/>
      <c r="Q16" s="122"/>
      <c r="Z16" s="11"/>
      <c r="AA16" s="104"/>
      <c r="AB16" s="104"/>
      <c r="AC16" s="104"/>
      <c r="AD16" s="104"/>
      <c r="AE16" s="104"/>
      <c r="AF16" s="104"/>
      <c r="AG16" s="104"/>
      <c r="AH16" s="104"/>
    </row>
    <row r="17" spans="1:34" s="7" customFormat="1" ht="45.75" customHeight="1" x14ac:dyDescent="0.2">
      <c r="A17" s="146"/>
      <c r="B17" s="201" t="s">
        <v>27</v>
      </c>
      <c r="C17" s="278" t="s">
        <v>28</v>
      </c>
      <c r="D17" s="278"/>
      <c r="E17" s="278"/>
      <c r="F17" s="198" t="s">
        <v>117</v>
      </c>
      <c r="G17" s="199">
        <v>299</v>
      </c>
      <c r="H17" s="200">
        <f t="shared" si="1"/>
        <v>299</v>
      </c>
      <c r="I17" s="9"/>
      <c r="J17" s="10"/>
      <c r="L17" s="144"/>
      <c r="N17" s="144"/>
      <c r="O17" s="144"/>
      <c r="P17" s="145"/>
      <c r="Q17" s="122"/>
      <c r="Z17" s="11"/>
      <c r="AA17" s="104"/>
      <c r="AB17" s="104"/>
      <c r="AC17" s="104"/>
      <c r="AD17" s="104"/>
      <c r="AE17" s="104"/>
      <c r="AF17" s="104"/>
      <c r="AG17" s="104"/>
      <c r="AH17" s="104"/>
    </row>
    <row r="18" spans="1:34" s="7" customFormat="1" ht="66" hidden="1" customHeight="1" x14ac:dyDescent="0.2">
      <c r="A18" s="146"/>
      <c r="B18" s="201" t="s">
        <v>29</v>
      </c>
      <c r="C18" s="278" t="s">
        <v>30</v>
      </c>
      <c r="D18" s="278"/>
      <c r="E18" s="278"/>
      <c r="F18" s="198">
        <v>0</v>
      </c>
      <c r="G18" s="199">
        <v>49</v>
      </c>
      <c r="H18" s="200">
        <f>F18*G18</f>
        <v>0</v>
      </c>
      <c r="I18" s="9"/>
      <c r="J18" s="151" t="s">
        <v>31</v>
      </c>
      <c r="L18" s="144"/>
      <c r="N18" s="144"/>
      <c r="O18" s="144"/>
      <c r="P18" s="145"/>
      <c r="Q18" s="122"/>
      <c r="Z18" s="11"/>
      <c r="AA18" s="104"/>
      <c r="AB18" s="104"/>
      <c r="AC18" s="104"/>
      <c r="AD18" s="104"/>
      <c r="AE18" s="104"/>
      <c r="AF18" s="104"/>
      <c r="AG18" s="104"/>
      <c r="AH18" s="104"/>
    </row>
    <row r="19" spans="1:34" s="7" customFormat="1" ht="66" hidden="1" customHeight="1" x14ac:dyDescent="0.2">
      <c r="A19" s="146"/>
      <c r="B19" s="201" t="s">
        <v>32</v>
      </c>
      <c r="C19" s="278" t="s">
        <v>33</v>
      </c>
      <c r="D19" s="278"/>
      <c r="E19" s="278"/>
      <c r="F19" s="198">
        <v>0</v>
      </c>
      <c r="G19" s="199">
        <v>99</v>
      </c>
      <c r="H19" s="200">
        <f>F19*G19</f>
        <v>0</v>
      </c>
      <c r="I19" s="9"/>
      <c r="J19" s="151" t="s">
        <v>31</v>
      </c>
      <c r="L19" s="144"/>
      <c r="N19" s="144"/>
      <c r="O19" s="144"/>
      <c r="P19" s="145"/>
      <c r="Q19" s="122"/>
      <c r="Z19" s="11"/>
      <c r="AA19" s="104"/>
      <c r="AB19" s="104"/>
      <c r="AC19" s="104"/>
      <c r="AD19" s="104"/>
      <c r="AE19" s="104"/>
      <c r="AF19" s="104"/>
      <c r="AG19" s="104"/>
      <c r="AH19" s="104"/>
    </row>
    <row r="20" spans="1:34" s="7" customFormat="1" ht="42.75" hidden="1" customHeight="1" x14ac:dyDescent="0.2">
      <c r="A20" s="146"/>
      <c r="B20" s="201" t="s">
        <v>34</v>
      </c>
      <c r="C20" s="278" t="s">
        <v>35</v>
      </c>
      <c r="D20" s="278"/>
      <c r="E20" s="278"/>
      <c r="F20" s="198" t="s">
        <v>24</v>
      </c>
      <c r="G20" s="199">
        <v>0</v>
      </c>
      <c r="H20" s="200">
        <v>0</v>
      </c>
      <c r="I20" s="9"/>
      <c r="J20" s="10"/>
      <c r="L20" s="144"/>
      <c r="N20" s="144"/>
      <c r="O20" s="144"/>
      <c r="P20" s="145"/>
      <c r="Q20" s="122"/>
      <c r="Z20" s="11"/>
      <c r="AA20" s="104"/>
      <c r="AB20" s="104"/>
      <c r="AC20" s="104"/>
      <c r="AD20" s="104"/>
      <c r="AE20" s="104"/>
      <c r="AF20" s="104"/>
      <c r="AG20" s="104"/>
      <c r="AH20" s="104"/>
    </row>
    <row r="21" spans="1:34" s="7" customFormat="1" ht="36" hidden="1" customHeight="1" x14ac:dyDescent="0.2">
      <c r="A21" s="146"/>
      <c r="B21" s="201" t="s">
        <v>36</v>
      </c>
      <c r="C21" s="278" t="s">
        <v>37</v>
      </c>
      <c r="D21" s="278"/>
      <c r="E21" s="278"/>
      <c r="F21" s="198" t="s">
        <v>24</v>
      </c>
      <c r="G21" s="199">
        <v>299</v>
      </c>
      <c r="H21" s="200">
        <f t="shared" si="1"/>
        <v>0</v>
      </c>
      <c r="I21" s="9"/>
      <c r="J21" s="10"/>
      <c r="L21" s="144"/>
      <c r="N21" s="144"/>
      <c r="O21" s="144"/>
      <c r="P21" s="145"/>
      <c r="Q21" s="122"/>
      <c r="Z21" s="11"/>
      <c r="AA21" s="104"/>
      <c r="AB21" s="104"/>
      <c r="AC21" s="104"/>
      <c r="AD21" s="104"/>
      <c r="AE21" s="104"/>
      <c r="AF21" s="104"/>
      <c r="AG21" s="104"/>
      <c r="AH21" s="104"/>
    </row>
    <row r="22" spans="1:34" s="7" customFormat="1" ht="45.75" hidden="1" customHeight="1" x14ac:dyDescent="0.2">
      <c r="A22" s="146"/>
      <c r="B22" s="201" t="s">
        <v>38</v>
      </c>
      <c r="C22" s="278" t="s">
        <v>39</v>
      </c>
      <c r="D22" s="278"/>
      <c r="E22" s="278"/>
      <c r="F22" s="198" t="s">
        <v>24</v>
      </c>
      <c r="G22" s="199">
        <v>279</v>
      </c>
      <c r="H22" s="200">
        <f t="shared" si="1"/>
        <v>0</v>
      </c>
      <c r="I22" s="9"/>
      <c r="J22" s="10"/>
      <c r="L22" s="144"/>
      <c r="N22" s="144"/>
      <c r="O22" s="144"/>
      <c r="P22" s="145"/>
      <c r="Q22" s="122"/>
      <c r="Z22" s="11"/>
      <c r="AA22" s="104"/>
      <c r="AB22" s="104"/>
      <c r="AC22" s="104"/>
      <c r="AD22" s="104"/>
      <c r="AE22" s="104"/>
      <c r="AF22" s="104"/>
      <c r="AG22" s="104"/>
      <c r="AH22" s="104"/>
    </row>
    <row r="23" spans="1:34" s="7" customFormat="1" ht="51.75" hidden="1" customHeight="1" x14ac:dyDescent="0.2">
      <c r="A23" s="146"/>
      <c r="B23" s="201" t="s">
        <v>40</v>
      </c>
      <c r="C23" s="278" t="s">
        <v>41</v>
      </c>
      <c r="D23" s="278"/>
      <c r="E23" s="278"/>
      <c r="F23" s="198" t="s">
        <v>24</v>
      </c>
      <c r="G23" s="199">
        <v>199</v>
      </c>
      <c r="H23" s="200">
        <f t="shared" si="1"/>
        <v>0</v>
      </c>
      <c r="I23" s="9"/>
      <c r="J23" s="10"/>
      <c r="L23" s="144"/>
      <c r="N23" s="144"/>
      <c r="O23" s="144"/>
      <c r="P23" s="145"/>
      <c r="Q23" s="122"/>
      <c r="Z23" s="11"/>
      <c r="AA23" s="104"/>
      <c r="AB23" s="104"/>
      <c r="AC23" s="104"/>
      <c r="AD23" s="104"/>
      <c r="AE23" s="104"/>
      <c r="AF23" s="104"/>
      <c r="AG23" s="104"/>
      <c r="AH23" s="104"/>
    </row>
    <row r="24" spans="1:34" s="7" customFormat="1" ht="51.75" hidden="1" customHeight="1" x14ac:dyDescent="0.2">
      <c r="A24" s="146"/>
      <c r="B24" s="201" t="s">
        <v>42</v>
      </c>
      <c r="C24" s="278" t="s">
        <v>43</v>
      </c>
      <c r="D24" s="278"/>
      <c r="E24" s="278"/>
      <c r="F24" s="198">
        <v>0</v>
      </c>
      <c r="G24" s="199">
        <v>15</v>
      </c>
      <c r="H24" s="200">
        <f t="shared" ref="H24" si="2">F24*G24</f>
        <v>0</v>
      </c>
      <c r="I24" s="9"/>
      <c r="J24" s="10"/>
      <c r="L24" s="144"/>
      <c r="N24" s="144"/>
      <c r="O24" s="144"/>
      <c r="P24" s="145"/>
      <c r="Q24" s="122"/>
      <c r="Z24" s="11"/>
      <c r="AA24" s="104"/>
      <c r="AB24" s="104"/>
      <c r="AC24" s="104"/>
      <c r="AD24" s="104"/>
      <c r="AE24" s="104"/>
      <c r="AF24" s="104"/>
      <c r="AG24" s="104"/>
      <c r="AH24" s="104"/>
    </row>
    <row r="25" spans="1:34" s="7" customFormat="1" ht="40" hidden="1" x14ac:dyDescent="0.2">
      <c r="A25" s="146"/>
      <c r="B25" s="201" t="s">
        <v>44</v>
      </c>
      <c r="C25" s="278" t="s">
        <v>45</v>
      </c>
      <c r="D25" s="278"/>
      <c r="E25" s="278"/>
      <c r="F25" s="198">
        <v>0</v>
      </c>
      <c r="G25" s="199">
        <v>99</v>
      </c>
      <c r="H25" s="200">
        <f>F25*G25</f>
        <v>0</v>
      </c>
      <c r="I25" s="9"/>
      <c r="J25" s="10"/>
      <c r="L25" s="144"/>
      <c r="N25" s="144"/>
      <c r="O25" s="144"/>
      <c r="P25" s="145"/>
      <c r="Q25" s="122"/>
      <c r="Z25" s="11"/>
      <c r="AA25" s="104"/>
      <c r="AB25" s="104"/>
      <c r="AC25" s="104"/>
      <c r="AD25" s="104"/>
      <c r="AE25" s="104"/>
      <c r="AF25" s="104"/>
      <c r="AG25" s="104"/>
      <c r="AH25" s="104"/>
    </row>
    <row r="26" spans="1:34" s="7" customFormat="1" ht="36" hidden="1" customHeight="1" x14ac:dyDescent="0.2">
      <c r="A26" s="146"/>
      <c r="B26" s="201" t="s">
        <v>46</v>
      </c>
      <c r="C26" s="278" t="s">
        <v>47</v>
      </c>
      <c r="D26" s="278"/>
      <c r="E26" s="278"/>
      <c r="F26" s="198">
        <v>0</v>
      </c>
      <c r="G26" s="199">
        <v>15</v>
      </c>
      <c r="H26" s="200">
        <f t="shared" ref="H26:H31" si="3">F26*G26</f>
        <v>0</v>
      </c>
      <c r="I26" s="9"/>
      <c r="J26" s="10"/>
      <c r="L26" s="144"/>
      <c r="N26" s="144"/>
      <c r="O26" s="144"/>
      <c r="P26" s="145"/>
      <c r="Q26" s="122"/>
      <c r="Z26" s="11"/>
      <c r="AA26" s="104"/>
      <c r="AB26" s="104"/>
      <c r="AC26" s="104"/>
      <c r="AD26" s="104"/>
      <c r="AE26" s="104"/>
      <c r="AF26" s="104"/>
      <c r="AG26" s="104"/>
      <c r="AH26" s="104"/>
    </row>
    <row r="27" spans="1:34" s="7" customFormat="1" ht="52.5" hidden="1" customHeight="1" x14ac:dyDescent="0.2">
      <c r="A27" s="146"/>
      <c r="B27" s="201" t="s">
        <v>48</v>
      </c>
      <c r="C27" s="278" t="s">
        <v>49</v>
      </c>
      <c r="D27" s="278"/>
      <c r="E27" s="278"/>
      <c r="F27" s="198">
        <v>0</v>
      </c>
      <c r="G27" s="199">
        <v>30</v>
      </c>
      <c r="H27" s="200">
        <f t="shared" si="3"/>
        <v>0</v>
      </c>
      <c r="I27" s="9"/>
      <c r="J27" s="10"/>
      <c r="L27" s="144"/>
      <c r="N27" s="144"/>
      <c r="O27" s="144"/>
      <c r="P27" s="145"/>
      <c r="Q27" s="122"/>
      <c r="Z27" s="11"/>
      <c r="AA27" s="104"/>
      <c r="AB27" s="104"/>
      <c r="AC27" s="104"/>
      <c r="AD27" s="104"/>
      <c r="AE27" s="104"/>
      <c r="AF27" s="104"/>
      <c r="AG27" s="104"/>
      <c r="AH27" s="104"/>
    </row>
    <row r="28" spans="1:34" s="7" customFormat="1" ht="40" hidden="1" x14ac:dyDescent="0.2">
      <c r="A28" s="146"/>
      <c r="B28" s="201" t="s">
        <v>50</v>
      </c>
      <c r="C28" s="278" t="s">
        <v>51</v>
      </c>
      <c r="D28" s="278"/>
      <c r="E28" s="278"/>
      <c r="F28" s="198">
        <v>0</v>
      </c>
      <c r="G28" s="199">
        <v>15</v>
      </c>
      <c r="H28" s="200">
        <f t="shared" si="3"/>
        <v>0</v>
      </c>
      <c r="I28" s="9"/>
      <c r="J28" s="10"/>
      <c r="L28" s="144"/>
      <c r="N28" s="144"/>
      <c r="O28" s="144"/>
      <c r="P28" s="145"/>
      <c r="Q28" s="122"/>
      <c r="Z28" s="11"/>
      <c r="AA28" s="104"/>
      <c r="AB28" s="104"/>
      <c r="AC28" s="104"/>
      <c r="AD28" s="104"/>
      <c r="AE28" s="104"/>
      <c r="AF28" s="104"/>
      <c r="AG28" s="104"/>
      <c r="AH28" s="104"/>
    </row>
    <row r="29" spans="1:34" s="7" customFormat="1" ht="36" customHeight="1" x14ac:dyDescent="0.2">
      <c r="A29" s="146"/>
      <c r="B29" s="201" t="s">
        <v>52</v>
      </c>
      <c r="C29" s="278" t="s">
        <v>53</v>
      </c>
      <c r="D29" s="278"/>
      <c r="E29" s="278"/>
      <c r="F29" s="198">
        <v>5</v>
      </c>
      <c r="G29" s="199">
        <v>30</v>
      </c>
      <c r="H29" s="200">
        <f t="shared" si="3"/>
        <v>150</v>
      </c>
      <c r="I29" s="9"/>
      <c r="J29" s="10"/>
      <c r="L29" s="144"/>
      <c r="N29" s="144"/>
      <c r="O29" s="144"/>
      <c r="P29" s="145"/>
      <c r="Q29" s="122"/>
      <c r="Z29" s="11"/>
      <c r="AA29" s="104"/>
      <c r="AB29" s="104"/>
      <c r="AC29" s="104"/>
      <c r="AD29" s="104"/>
      <c r="AE29" s="104"/>
      <c r="AF29" s="104"/>
      <c r="AG29" s="104"/>
      <c r="AH29" s="104"/>
    </row>
    <row r="30" spans="1:34" s="7" customFormat="1" ht="40" hidden="1" x14ac:dyDescent="0.2">
      <c r="A30" s="146"/>
      <c r="B30" s="201" t="s">
        <v>54</v>
      </c>
      <c r="C30" s="278" t="s">
        <v>55</v>
      </c>
      <c r="D30" s="278"/>
      <c r="E30" s="278"/>
      <c r="F30" s="198">
        <v>0</v>
      </c>
      <c r="G30" s="199">
        <v>39</v>
      </c>
      <c r="H30" s="200">
        <f t="shared" si="3"/>
        <v>0</v>
      </c>
      <c r="I30" s="9"/>
      <c r="J30" s="151" t="s">
        <v>56</v>
      </c>
      <c r="L30" s="144"/>
      <c r="N30" s="144"/>
      <c r="O30" s="144"/>
      <c r="P30" s="145"/>
      <c r="Q30" s="122"/>
      <c r="Z30" s="11"/>
      <c r="AA30" s="104"/>
      <c r="AB30" s="104"/>
      <c r="AC30" s="104"/>
      <c r="AD30" s="104"/>
      <c r="AE30" s="104"/>
      <c r="AF30" s="104"/>
      <c r="AG30" s="104"/>
      <c r="AH30" s="104"/>
    </row>
    <row r="31" spans="1:34" s="7" customFormat="1" ht="40" hidden="1" x14ac:dyDescent="0.2">
      <c r="A31" s="146"/>
      <c r="B31" s="201" t="s">
        <v>57</v>
      </c>
      <c r="C31" s="278" t="s">
        <v>58</v>
      </c>
      <c r="D31" s="278"/>
      <c r="E31" s="278"/>
      <c r="F31" s="198">
        <v>0</v>
      </c>
      <c r="G31" s="199">
        <v>39</v>
      </c>
      <c r="H31" s="200">
        <f t="shared" si="3"/>
        <v>0</v>
      </c>
      <c r="I31" s="9"/>
      <c r="J31" s="10"/>
      <c r="L31" s="144"/>
      <c r="N31" s="144"/>
      <c r="O31" s="144"/>
      <c r="P31" s="145"/>
      <c r="Q31" s="122"/>
      <c r="Z31" s="11"/>
      <c r="AA31" s="104"/>
      <c r="AB31" s="104"/>
      <c r="AC31" s="104"/>
      <c r="AD31" s="104"/>
      <c r="AE31" s="104"/>
      <c r="AF31" s="104"/>
      <c r="AG31" s="104"/>
      <c r="AH31" s="104"/>
    </row>
    <row r="32" spans="1:34" s="7" customFormat="1" ht="26" x14ac:dyDescent="0.2">
      <c r="A32" s="140"/>
      <c r="B32" s="192"/>
      <c r="C32" s="193"/>
      <c r="D32" s="193"/>
      <c r="E32" s="194"/>
      <c r="F32" s="195"/>
      <c r="G32" s="195" t="s">
        <v>59</v>
      </c>
      <c r="H32" s="196">
        <f>SUM(H7:H31)</f>
        <v>1367</v>
      </c>
      <c r="I32" s="12"/>
      <c r="J32" s="13"/>
      <c r="K32" s="152"/>
      <c r="L32" s="144"/>
      <c r="N32" s="144"/>
      <c r="O32" s="144"/>
      <c r="P32" s="144"/>
      <c r="Q32" s="122"/>
      <c r="R32" s="153"/>
      <c r="S32" s="154"/>
      <c r="T32" s="155"/>
      <c r="U32" s="156"/>
    </row>
    <row r="33" spans="1:37" s="7" customFormat="1" ht="26" x14ac:dyDescent="0.2">
      <c r="A33" s="140"/>
      <c r="B33" s="192"/>
      <c r="C33" s="193"/>
      <c r="D33" s="193"/>
      <c r="E33" s="194"/>
      <c r="F33" s="195" t="s">
        <v>60</v>
      </c>
      <c r="G33" s="197">
        <v>0</v>
      </c>
      <c r="H33" s="196">
        <f>(H32-H19-H18)*G33</f>
        <v>0</v>
      </c>
      <c r="I33" s="12"/>
      <c r="J33" s="151" t="s">
        <v>210</v>
      </c>
      <c r="K33" s="152"/>
      <c r="L33" s="144"/>
      <c r="N33" s="144"/>
      <c r="O33" s="144"/>
      <c r="P33" s="144"/>
      <c r="Q33" s="122"/>
      <c r="R33" s="153"/>
      <c r="S33" s="154"/>
      <c r="T33" s="155"/>
      <c r="U33" s="156"/>
    </row>
    <row r="34" spans="1:37" s="7" customFormat="1" ht="26" x14ac:dyDescent="0.2">
      <c r="A34" s="140"/>
      <c r="B34" s="192"/>
      <c r="C34" s="193"/>
      <c r="D34" s="193"/>
      <c r="E34" s="194"/>
      <c r="F34" s="195"/>
      <c r="G34" s="195" t="s">
        <v>61</v>
      </c>
      <c r="H34" s="196">
        <f>H32-H33</f>
        <v>1367</v>
      </c>
      <c r="I34" s="12"/>
      <c r="J34" s="151" t="s">
        <v>62</v>
      </c>
      <c r="K34" s="152"/>
      <c r="L34" s="144"/>
      <c r="N34" s="144"/>
      <c r="O34" s="144"/>
      <c r="P34" s="144"/>
      <c r="Q34" s="122"/>
      <c r="R34" s="153"/>
      <c r="S34" s="154"/>
      <c r="T34" s="155"/>
      <c r="U34" s="156"/>
    </row>
    <row r="35" spans="1:37" s="7" customFormat="1" ht="26" x14ac:dyDescent="0.2">
      <c r="A35" s="140"/>
      <c r="B35" s="192"/>
      <c r="C35" s="193"/>
      <c r="D35" s="193"/>
      <c r="E35" s="194"/>
      <c r="F35" s="195"/>
      <c r="G35" s="195"/>
      <c r="H35" s="196"/>
      <c r="I35" s="12"/>
      <c r="J35" s="151"/>
      <c r="K35" s="152"/>
      <c r="L35" s="144"/>
      <c r="N35" s="144"/>
      <c r="O35" s="144"/>
      <c r="P35" s="144"/>
      <c r="Q35" s="122"/>
      <c r="R35" s="153"/>
      <c r="S35" s="154"/>
      <c r="T35" s="155"/>
      <c r="U35" s="156"/>
    </row>
    <row r="36" spans="1:37" s="7" customFormat="1" ht="35" customHeight="1" x14ac:dyDescent="0.45">
      <c r="A36" s="140"/>
      <c r="B36" s="187" t="s">
        <v>208</v>
      </c>
      <c r="C36" s="193"/>
      <c r="D36" s="193"/>
      <c r="E36" s="194"/>
      <c r="F36" s="195"/>
      <c r="G36" s="195"/>
      <c r="H36" s="196"/>
      <c r="I36" s="12"/>
      <c r="J36" s="151"/>
      <c r="K36" s="152"/>
      <c r="L36" s="144"/>
      <c r="N36" s="144"/>
      <c r="O36" s="144"/>
      <c r="P36" s="144"/>
      <c r="Q36" s="122"/>
      <c r="R36" s="153"/>
      <c r="S36" s="154"/>
      <c r="T36" s="155"/>
      <c r="U36" s="156"/>
    </row>
    <row r="37" spans="1:37" s="7" customFormat="1" ht="23" customHeight="1" x14ac:dyDescent="0.2">
      <c r="B37" s="189" t="s">
        <v>63</v>
      </c>
      <c r="C37" s="281" t="s">
        <v>5</v>
      </c>
      <c r="D37" s="281"/>
      <c r="E37" s="281"/>
      <c r="F37" s="281"/>
      <c r="G37" s="191" t="s">
        <v>7</v>
      </c>
      <c r="H37" s="191" t="s">
        <v>64</v>
      </c>
      <c r="I37" s="14"/>
      <c r="K37" s="149"/>
      <c r="L37" s="152"/>
      <c r="M37" s="144"/>
      <c r="N37" s="157"/>
      <c r="P37" s="144"/>
      <c r="Q37" s="144"/>
      <c r="R37" s="144"/>
      <c r="S37" s="158"/>
    </row>
    <row r="38" spans="1:37" s="17" customFormat="1" ht="69" customHeight="1" x14ac:dyDescent="0.3">
      <c r="B38" s="205" t="s">
        <v>65</v>
      </c>
      <c r="C38" s="279" t="s">
        <v>66</v>
      </c>
      <c r="D38" s="279"/>
      <c r="E38" s="279"/>
      <c r="F38" s="279"/>
      <c r="G38" s="206">
        <f>IFERROR(((H7+H8+H9+H10+H11+H12+H15+H16+H17+H20+H21+H22+H23+H24+H25+H27+H28+H29+H30+H31)*3)+(VLOOKUP(SUM(F7+F8+F9+F10+F11+F12),'Services Pricing'!J:K,2,FALSE)),0)</f>
        <v>8101</v>
      </c>
      <c r="H38" s="206">
        <f>IF(OR(F42="Yes",F41="Yes",F43="Yes"),0,G38)</f>
        <v>8101</v>
      </c>
      <c r="I38" s="15"/>
      <c r="J38" s="159" t="s">
        <v>67</v>
      </c>
      <c r="K38" s="4"/>
      <c r="L38" s="160"/>
      <c r="N38" s="144"/>
      <c r="O38" s="144"/>
      <c r="P38" s="144"/>
      <c r="Q38" s="122"/>
      <c r="Z38" s="11"/>
      <c r="AA38" s="16"/>
      <c r="AB38" s="16"/>
      <c r="AI38" s="16"/>
    </row>
    <row r="39" spans="1:37" s="17" customFormat="1" ht="92.25" hidden="1" customHeight="1" x14ac:dyDescent="0.3">
      <c r="B39" s="205" t="s">
        <v>68</v>
      </c>
      <c r="C39" s="279" t="s">
        <v>69</v>
      </c>
      <c r="D39" s="279"/>
      <c r="E39" s="279"/>
      <c r="F39" s="182" t="s">
        <v>24</v>
      </c>
      <c r="G39" s="207">
        <v>6000</v>
      </c>
      <c r="H39" s="206">
        <f>IF(F39="Yes",G39,0)</f>
        <v>0</v>
      </c>
      <c r="I39" s="15"/>
      <c r="J39" s="118"/>
      <c r="K39" s="4"/>
      <c r="L39" s="160"/>
      <c r="N39" s="144"/>
      <c r="O39" s="144"/>
      <c r="P39" s="144"/>
      <c r="Q39" s="122"/>
      <c r="Z39" s="11"/>
      <c r="AA39" s="16"/>
      <c r="AB39" s="16"/>
      <c r="AI39" s="16"/>
    </row>
    <row r="40" spans="1:37" s="17" customFormat="1" ht="81.75" hidden="1" customHeight="1" x14ac:dyDescent="0.3">
      <c r="B40" s="205" t="s">
        <v>70</v>
      </c>
      <c r="C40" s="279" t="s">
        <v>71</v>
      </c>
      <c r="D40" s="279"/>
      <c r="E40" s="279"/>
      <c r="F40" s="182" t="s">
        <v>24</v>
      </c>
      <c r="G40" s="207">
        <v>20000</v>
      </c>
      <c r="H40" s="206">
        <f>IF(F40="Yes",G40,0)</f>
        <v>0</v>
      </c>
      <c r="I40" s="15"/>
      <c r="J40" s="159" t="s">
        <v>72</v>
      </c>
      <c r="K40" s="4"/>
      <c r="L40" s="160"/>
      <c r="N40" s="144"/>
      <c r="O40" s="144"/>
      <c r="P40" s="144"/>
      <c r="Q40" s="122"/>
      <c r="Z40" s="11"/>
      <c r="AA40" s="16"/>
      <c r="AB40" s="16"/>
      <c r="AI40" s="16"/>
    </row>
    <row r="41" spans="1:37" s="17" customFormat="1" ht="81.75" hidden="1" customHeight="1" x14ac:dyDescent="0.3">
      <c r="B41" s="205" t="s">
        <v>73</v>
      </c>
      <c r="C41" s="279" t="s">
        <v>74</v>
      </c>
      <c r="D41" s="279"/>
      <c r="E41" s="279"/>
      <c r="F41" s="182" t="s">
        <v>24</v>
      </c>
      <c r="G41" s="206">
        <f>IF(F11&gt;2,0.6*G38,2100)</f>
        <v>2100</v>
      </c>
      <c r="H41" s="206">
        <f>IF(F41="Yes",G41,0)</f>
        <v>0</v>
      </c>
      <c r="I41" s="15"/>
      <c r="J41" s="159" t="s">
        <v>75</v>
      </c>
      <c r="K41" s="4"/>
      <c r="L41" s="160"/>
      <c r="N41" s="144"/>
      <c r="O41" s="144"/>
      <c r="P41" s="144"/>
      <c r="Q41" s="122"/>
      <c r="Z41" s="11"/>
      <c r="AA41" s="16"/>
      <c r="AB41" s="16"/>
      <c r="AI41" s="16"/>
    </row>
    <row r="42" spans="1:37" s="17" customFormat="1" ht="81.75" hidden="1" customHeight="1" x14ac:dyDescent="0.3">
      <c r="B42" s="205" t="s">
        <v>76</v>
      </c>
      <c r="C42" s="279" t="s">
        <v>77</v>
      </c>
      <c r="D42" s="279"/>
      <c r="E42" s="279"/>
      <c r="F42" s="182" t="s">
        <v>24</v>
      </c>
      <c r="G42" s="207">
        <v>3500</v>
      </c>
      <c r="H42" s="206">
        <f>IF(F42="Yes",G42,0)</f>
        <v>0</v>
      </c>
      <c r="I42" s="15"/>
      <c r="J42" s="159"/>
      <c r="K42" s="4"/>
      <c r="L42" s="160"/>
      <c r="N42" s="144"/>
      <c r="O42" s="144"/>
      <c r="P42" s="144"/>
      <c r="Q42" s="122"/>
      <c r="Z42" s="11"/>
      <c r="AA42" s="16"/>
      <c r="AB42" s="16"/>
      <c r="AI42" s="16"/>
    </row>
    <row r="43" spans="1:37" s="17" customFormat="1" ht="81.75" hidden="1" customHeight="1" x14ac:dyDescent="0.3">
      <c r="B43" s="205" t="s">
        <v>78</v>
      </c>
      <c r="C43" s="279" t="s">
        <v>79</v>
      </c>
      <c r="D43" s="279"/>
      <c r="E43" s="279"/>
      <c r="F43" s="182" t="s">
        <v>24</v>
      </c>
      <c r="G43" s="206">
        <f>0.5*G38</f>
        <v>4050.5</v>
      </c>
      <c r="H43" s="206">
        <f>IF(F43="Yes",G43,0)</f>
        <v>0</v>
      </c>
      <c r="I43" s="15"/>
      <c r="J43" s="159" t="s">
        <v>80</v>
      </c>
      <c r="K43" s="4"/>
      <c r="L43" s="160"/>
      <c r="N43" s="144"/>
      <c r="O43" s="144"/>
      <c r="P43" s="144"/>
      <c r="Q43" s="122"/>
      <c r="Z43" s="11"/>
      <c r="AA43" s="16"/>
      <c r="AB43" s="16"/>
      <c r="AI43" s="16"/>
    </row>
    <row r="44" spans="1:37" s="17" customFormat="1" ht="42.75" hidden="1" customHeight="1" x14ac:dyDescent="0.2">
      <c r="B44" s="185" t="s">
        <v>81</v>
      </c>
      <c r="C44" s="279" t="s">
        <v>82</v>
      </c>
      <c r="D44" s="279"/>
      <c r="E44" s="279"/>
      <c r="F44" s="182">
        <v>0</v>
      </c>
      <c r="G44" s="183">
        <v>500</v>
      </c>
      <c r="H44" s="184">
        <f t="shared" ref="H44" si="4">F44*G44</f>
        <v>0</v>
      </c>
      <c r="I44" s="15"/>
      <c r="N44" s="144"/>
      <c r="O44" s="144"/>
      <c r="P44" s="144"/>
      <c r="Q44" s="122"/>
      <c r="Z44" s="11"/>
      <c r="AA44" s="16"/>
      <c r="AB44" s="16"/>
      <c r="AI44" s="16"/>
    </row>
    <row r="45" spans="1:37" s="17" customFormat="1" ht="42.75" customHeight="1" x14ac:dyDescent="0.2">
      <c r="B45" s="203"/>
      <c r="C45" s="202"/>
      <c r="D45" s="202"/>
      <c r="E45" s="202"/>
      <c r="F45" s="116"/>
      <c r="G45" s="119"/>
      <c r="H45" s="148"/>
      <c r="I45" s="15"/>
      <c r="N45" s="144"/>
      <c r="O45" s="144"/>
      <c r="P45" s="144"/>
      <c r="Q45" s="122"/>
      <c r="Z45" s="11"/>
      <c r="AA45" s="16"/>
      <c r="AB45" s="16"/>
      <c r="AI45" s="16"/>
    </row>
    <row r="46" spans="1:37" s="17" customFormat="1" ht="23.25" hidden="1" customHeight="1" x14ac:dyDescent="0.3">
      <c r="B46" s="189" t="s">
        <v>83</v>
      </c>
      <c r="C46" s="281" t="s">
        <v>5</v>
      </c>
      <c r="D46" s="281"/>
      <c r="E46" s="281"/>
      <c r="F46" s="190" t="s">
        <v>6</v>
      </c>
      <c r="G46" s="191" t="s">
        <v>7</v>
      </c>
      <c r="H46" s="191" t="s">
        <v>64</v>
      </c>
      <c r="I46" s="13"/>
      <c r="J46" s="161"/>
      <c r="K46" s="4"/>
      <c r="L46" s="138"/>
      <c r="M46" s="162"/>
      <c r="N46" s="160"/>
      <c r="P46" s="144"/>
      <c r="Q46" s="144"/>
      <c r="R46" s="144"/>
      <c r="S46" s="122"/>
      <c r="AB46" s="11"/>
      <c r="AC46" s="16"/>
      <c r="AD46" s="16"/>
      <c r="AK46" s="16"/>
    </row>
    <row r="47" spans="1:37" s="17" customFormat="1" ht="42.75" hidden="1" customHeight="1" x14ac:dyDescent="0.2">
      <c r="B47" s="185" t="s">
        <v>84</v>
      </c>
      <c r="C47" s="279" t="s">
        <v>85</v>
      </c>
      <c r="D47" s="279"/>
      <c r="E47" s="279"/>
      <c r="F47" s="182">
        <v>0</v>
      </c>
      <c r="G47" s="183">
        <v>2000</v>
      </c>
      <c r="H47" s="184">
        <f>IF(OR(F39="Yes",F40="Yes"),"Included",F47*G47)</f>
        <v>0</v>
      </c>
      <c r="I47" s="15"/>
      <c r="N47" s="144"/>
      <c r="O47" s="144"/>
      <c r="P47" s="144"/>
      <c r="Q47" s="122"/>
      <c r="Z47" s="11"/>
      <c r="AA47" s="16"/>
      <c r="AB47" s="16"/>
      <c r="AI47" s="16"/>
    </row>
    <row r="48" spans="1:37" s="17" customFormat="1" ht="42.75" hidden="1" customHeight="1" x14ac:dyDescent="0.2">
      <c r="B48" s="185" t="s">
        <v>86</v>
      </c>
      <c r="C48" s="279" t="s">
        <v>87</v>
      </c>
      <c r="D48" s="279"/>
      <c r="E48" s="279"/>
      <c r="F48" s="182">
        <v>0</v>
      </c>
      <c r="G48" s="183">
        <v>2000</v>
      </c>
      <c r="H48" s="184">
        <f t="shared" ref="H48:H53" si="5">F48*G48</f>
        <v>0</v>
      </c>
      <c r="I48" s="15"/>
      <c r="N48" s="144"/>
      <c r="O48" s="144"/>
      <c r="P48" s="144"/>
      <c r="Q48" s="122"/>
      <c r="Z48" s="11"/>
      <c r="AA48" s="16"/>
      <c r="AB48" s="16"/>
      <c r="AI48" s="16"/>
    </row>
    <row r="49" spans="1:35" s="17" customFormat="1" ht="42.75" hidden="1" customHeight="1" x14ac:dyDescent="0.2">
      <c r="B49" s="185" t="s">
        <v>88</v>
      </c>
      <c r="C49" s="279" t="s">
        <v>89</v>
      </c>
      <c r="D49" s="279"/>
      <c r="E49" s="279"/>
      <c r="F49" s="182">
        <v>0</v>
      </c>
      <c r="G49" s="183">
        <v>500</v>
      </c>
      <c r="H49" s="184">
        <f t="shared" si="5"/>
        <v>0</v>
      </c>
      <c r="I49" s="15"/>
      <c r="N49" s="144"/>
      <c r="O49" s="144"/>
      <c r="P49" s="144"/>
      <c r="Q49" s="122"/>
      <c r="Z49" s="11"/>
      <c r="AA49" s="16"/>
      <c r="AB49" s="16"/>
      <c r="AI49" s="16"/>
    </row>
    <row r="50" spans="1:35" s="17" customFormat="1" ht="42.75" hidden="1" customHeight="1" x14ac:dyDescent="0.2">
      <c r="B50" s="185" t="s">
        <v>90</v>
      </c>
      <c r="C50" s="279" t="s">
        <v>91</v>
      </c>
      <c r="D50" s="279"/>
      <c r="E50" s="279"/>
      <c r="F50" s="182">
        <v>0</v>
      </c>
      <c r="G50" s="183">
        <v>750</v>
      </c>
      <c r="H50" s="184">
        <f t="shared" si="5"/>
        <v>0</v>
      </c>
      <c r="I50" s="15"/>
      <c r="N50" s="144"/>
      <c r="O50" s="144"/>
      <c r="P50" s="144"/>
      <c r="Q50" s="122"/>
      <c r="Z50" s="11"/>
      <c r="AA50" s="16"/>
      <c r="AB50" s="16"/>
      <c r="AI50" s="16"/>
    </row>
    <row r="51" spans="1:35" s="17" customFormat="1" ht="42.75" hidden="1" customHeight="1" x14ac:dyDescent="0.2">
      <c r="B51" s="185" t="s">
        <v>92</v>
      </c>
      <c r="C51" s="279" t="s">
        <v>93</v>
      </c>
      <c r="D51" s="279"/>
      <c r="E51" s="279"/>
      <c r="F51" s="182">
        <v>0</v>
      </c>
      <c r="G51" s="183">
        <v>250</v>
      </c>
      <c r="H51" s="184">
        <f t="shared" si="5"/>
        <v>0</v>
      </c>
      <c r="I51" s="15"/>
      <c r="N51" s="144"/>
      <c r="O51" s="144"/>
      <c r="P51" s="144"/>
      <c r="Q51" s="122"/>
      <c r="Z51" s="11"/>
      <c r="AA51" s="16"/>
      <c r="AB51" s="16"/>
      <c r="AI51" s="16"/>
    </row>
    <row r="52" spans="1:35" s="17" customFormat="1" ht="42.75" hidden="1" customHeight="1" x14ac:dyDescent="0.2">
      <c r="B52" s="185" t="s">
        <v>94</v>
      </c>
      <c r="C52" s="279" t="s">
        <v>95</v>
      </c>
      <c r="D52" s="279"/>
      <c r="E52" s="279"/>
      <c r="F52" s="182">
        <v>0</v>
      </c>
      <c r="G52" s="183">
        <v>225</v>
      </c>
      <c r="H52" s="184">
        <f t="shared" si="5"/>
        <v>0</v>
      </c>
      <c r="I52" s="15"/>
      <c r="J52" s="151" t="s">
        <v>96</v>
      </c>
      <c r="N52" s="144"/>
      <c r="O52" s="144"/>
      <c r="P52" s="144"/>
      <c r="Q52" s="122"/>
      <c r="Z52" s="11"/>
      <c r="AA52" s="16"/>
      <c r="AB52" s="16"/>
      <c r="AI52" s="16"/>
    </row>
    <row r="53" spans="1:35" s="17" customFormat="1" ht="42.75" hidden="1" customHeight="1" x14ac:dyDescent="0.2">
      <c r="B53" s="185" t="s">
        <v>97</v>
      </c>
      <c r="C53" s="279" t="s">
        <v>98</v>
      </c>
      <c r="D53" s="279"/>
      <c r="E53" s="279"/>
      <c r="F53" s="182">
        <v>0</v>
      </c>
      <c r="G53" s="183">
        <v>175</v>
      </c>
      <c r="H53" s="184">
        <f t="shared" si="5"/>
        <v>0</v>
      </c>
      <c r="I53" s="15"/>
      <c r="N53" s="144"/>
      <c r="O53" s="144"/>
      <c r="P53" s="144"/>
      <c r="Q53" s="122"/>
      <c r="Z53" s="11"/>
      <c r="AA53" s="16"/>
      <c r="AB53" s="16"/>
      <c r="AI53" s="16"/>
    </row>
    <row r="54" spans="1:35" s="17" customFormat="1" ht="42.75" hidden="1" customHeight="1" x14ac:dyDescent="0.2">
      <c r="B54" s="185" t="s">
        <v>99</v>
      </c>
      <c r="C54" s="279" t="s">
        <v>100</v>
      </c>
      <c r="D54" s="279"/>
      <c r="E54" s="279"/>
      <c r="F54" s="182">
        <v>0</v>
      </c>
      <c r="G54" s="183" t="s">
        <v>101</v>
      </c>
      <c r="H54" s="204" t="s">
        <v>101</v>
      </c>
      <c r="I54" s="15"/>
      <c r="N54" s="144"/>
      <c r="O54" s="144"/>
      <c r="P54" s="144"/>
      <c r="Q54" s="122"/>
      <c r="Z54" s="11"/>
      <c r="AA54" s="16"/>
      <c r="AB54" s="16"/>
      <c r="AI54" s="16"/>
    </row>
    <row r="55" spans="1:35" ht="23" x14ac:dyDescent="0.3">
      <c r="B55" s="120"/>
      <c r="C55" s="109"/>
      <c r="D55" s="109"/>
      <c r="E55" s="110"/>
      <c r="F55" s="111"/>
      <c r="G55" s="107" t="s">
        <v>102</v>
      </c>
      <c r="H55" s="121">
        <f>SUM(H38:H54)</f>
        <v>8101</v>
      </c>
      <c r="I55" s="18"/>
      <c r="J55" s="19"/>
      <c r="K55" s="138"/>
      <c r="M55" s="144"/>
      <c r="N55" s="144"/>
      <c r="P55" s="132"/>
    </row>
    <row r="56" spans="1:35" s="7" customFormat="1" ht="26" x14ac:dyDescent="0.2">
      <c r="A56" s="140"/>
      <c r="B56" s="117"/>
      <c r="C56" s="105"/>
      <c r="D56" s="105"/>
      <c r="E56" s="106"/>
      <c r="F56" s="107" t="s">
        <v>60</v>
      </c>
      <c r="G56" s="108">
        <v>0</v>
      </c>
      <c r="H56" s="112">
        <f>H55*G56</f>
        <v>0</v>
      </c>
      <c r="I56" s="12"/>
      <c r="J56" s="151" t="s">
        <v>211</v>
      </c>
      <c r="K56" s="152"/>
      <c r="L56" s="144"/>
      <c r="N56" s="144"/>
      <c r="O56" s="144"/>
      <c r="P56" s="144"/>
      <c r="Q56" s="122"/>
      <c r="R56" s="153"/>
      <c r="S56" s="154"/>
      <c r="T56" s="155"/>
      <c r="U56" s="156"/>
    </row>
    <row r="57" spans="1:35" s="7" customFormat="1" ht="26" x14ac:dyDescent="0.2">
      <c r="A57" s="140"/>
      <c r="B57" s="117"/>
      <c r="C57" s="105"/>
      <c r="D57" s="105"/>
      <c r="E57" s="106"/>
      <c r="F57" s="107"/>
      <c r="G57" s="107" t="s">
        <v>103</v>
      </c>
      <c r="H57" s="112">
        <f>H55-H56</f>
        <v>8101</v>
      </c>
      <c r="I57" s="12"/>
      <c r="J57" s="151" t="s">
        <v>104</v>
      </c>
      <c r="K57" s="152"/>
      <c r="L57" s="144"/>
      <c r="N57" s="144"/>
      <c r="O57" s="144"/>
      <c r="P57" s="144"/>
      <c r="Q57" s="122"/>
      <c r="R57" s="153"/>
      <c r="S57" s="154"/>
      <c r="T57" s="155"/>
      <c r="U57" s="156"/>
    </row>
    <row r="58" spans="1:35" s="7" customFormat="1" ht="26" x14ac:dyDescent="0.2">
      <c r="A58" s="140"/>
      <c r="B58" s="117"/>
      <c r="C58" s="105"/>
      <c r="D58" s="105"/>
      <c r="E58" s="106"/>
      <c r="F58" s="107"/>
      <c r="G58" s="107"/>
      <c r="H58" s="112"/>
      <c r="I58" s="12"/>
      <c r="J58" s="151"/>
      <c r="K58" s="152"/>
      <c r="L58" s="144"/>
      <c r="N58" s="144"/>
      <c r="O58" s="144"/>
      <c r="P58" s="144"/>
      <c r="Q58" s="122"/>
      <c r="R58" s="153"/>
      <c r="S58" s="154"/>
      <c r="T58" s="155"/>
      <c r="U58" s="156"/>
    </row>
    <row r="59" spans="1:35" ht="20" customHeight="1" x14ac:dyDescent="0.3">
      <c r="B59" s="164"/>
      <c r="C59" s="165"/>
      <c r="D59" s="165"/>
      <c r="E59" s="166"/>
      <c r="F59" s="167"/>
      <c r="G59" s="168" t="s">
        <v>224</v>
      </c>
      <c r="H59" s="169">
        <v>2747.67</v>
      </c>
      <c r="I59" s="20"/>
      <c r="J59" s="21"/>
      <c r="K59" s="138"/>
      <c r="P59" s="132"/>
    </row>
    <row r="60" spans="1:35" ht="20" customHeight="1" x14ac:dyDescent="0.2">
      <c r="B60" s="164"/>
      <c r="C60" s="170">
        <v>3</v>
      </c>
      <c r="D60" s="170"/>
      <c r="E60" s="168"/>
      <c r="F60" s="168"/>
      <c r="G60" s="171" t="str">
        <f>IF(H55&lt;1,"Services Total", CONCATENATE("Services Broken Into ",C60," Payments"))</f>
        <v>Services Broken Into 3 Payments</v>
      </c>
      <c r="H60" s="172">
        <f>IF(H57&lt;1,"WAIVED",H57/C60)</f>
        <v>2700.3333333333335</v>
      </c>
      <c r="I60" s="22"/>
      <c r="J60" s="151" t="s">
        <v>214</v>
      </c>
      <c r="K60" s="173"/>
      <c r="L60" s="144"/>
      <c r="M60" s="144"/>
      <c r="N60" s="144"/>
      <c r="O60" s="144"/>
      <c r="P60" s="144"/>
      <c r="Q60" s="122"/>
    </row>
    <row r="61" spans="1:35" ht="23" x14ac:dyDescent="0.3">
      <c r="B61" s="293" t="s">
        <v>106</v>
      </c>
      <c r="C61" s="293"/>
      <c r="D61" s="293"/>
      <c r="E61" s="293"/>
      <c r="F61" s="293"/>
      <c r="G61" s="293"/>
      <c r="H61" s="174">
        <f>SUM(H59:H60)</f>
        <v>5448.003333333334</v>
      </c>
      <c r="I61" s="23"/>
      <c r="J61" s="19"/>
      <c r="K61" s="138"/>
      <c r="P61" s="132"/>
    </row>
    <row r="62" spans="1:35" s="7" customFormat="1" ht="33" hidden="1" customHeight="1" outlineLevel="1" x14ac:dyDescent="0.2">
      <c r="A62" s="140"/>
      <c r="B62" s="117"/>
      <c r="C62" s="105"/>
      <c r="D62" s="105"/>
      <c r="E62" s="106"/>
      <c r="F62" s="107"/>
      <c r="G62" s="107"/>
      <c r="H62" s="112"/>
      <c r="I62" s="12"/>
      <c r="J62" s="151"/>
      <c r="K62" s="152"/>
      <c r="L62" s="144"/>
      <c r="N62" s="144"/>
      <c r="O62" s="144"/>
      <c r="P62" s="144"/>
      <c r="Q62" s="122"/>
      <c r="R62" s="153"/>
      <c r="S62" s="154"/>
      <c r="T62" s="155"/>
      <c r="U62" s="156"/>
    </row>
    <row r="63" spans="1:35" s="7" customFormat="1" ht="21" hidden="1" customHeight="1" outlineLevel="1" x14ac:dyDescent="0.2">
      <c r="A63" s="140"/>
      <c r="B63" s="117"/>
      <c r="C63" s="105"/>
      <c r="D63" s="216"/>
      <c r="E63" s="208"/>
      <c r="F63" s="209"/>
      <c r="G63" s="210"/>
      <c r="H63" s="211" t="s">
        <v>107</v>
      </c>
      <c r="I63" s="12"/>
      <c r="J63" s="151" t="s">
        <v>108</v>
      </c>
      <c r="K63" s="152"/>
      <c r="L63" s="144"/>
      <c r="N63" s="144"/>
      <c r="O63" s="144"/>
      <c r="P63" s="144"/>
      <c r="Q63" s="122"/>
      <c r="R63" s="153"/>
      <c r="S63" s="154"/>
      <c r="T63" s="155"/>
      <c r="U63" s="156"/>
    </row>
    <row r="64" spans="1:35" s="166" customFormat="1" ht="21" hidden="1" customHeight="1" outlineLevel="1" x14ac:dyDescent="0.2">
      <c r="A64" s="219"/>
      <c r="B64" s="220"/>
      <c r="C64" s="221"/>
      <c r="D64" s="222"/>
      <c r="E64" s="221"/>
      <c r="F64" s="223"/>
      <c r="G64" s="223"/>
      <c r="H64" s="224"/>
      <c r="I64" s="225"/>
      <c r="J64" s="226"/>
      <c r="K64" s="152"/>
      <c r="L64" s="152"/>
      <c r="N64" s="152"/>
      <c r="O64" s="152"/>
      <c r="P64" s="152"/>
      <c r="Q64" s="221"/>
      <c r="R64" s="227"/>
      <c r="S64" s="228"/>
      <c r="T64" s="229"/>
      <c r="U64" s="173"/>
    </row>
    <row r="65" spans="1:21" s="7" customFormat="1" ht="21" hidden="1" customHeight="1" outlineLevel="1" x14ac:dyDescent="0.2">
      <c r="A65" s="140"/>
      <c r="B65" s="117"/>
      <c r="C65" s="105"/>
      <c r="D65" s="217"/>
      <c r="E65" s="106"/>
      <c r="F65" s="107"/>
      <c r="G65" s="107" t="s">
        <v>109</v>
      </c>
      <c r="H65" s="212">
        <f>H34</f>
        <v>1367</v>
      </c>
      <c r="I65" s="12"/>
      <c r="J65" s="151"/>
      <c r="K65" s="152"/>
      <c r="L65" s="144"/>
      <c r="N65" s="144"/>
      <c r="O65" s="144"/>
      <c r="P65" s="144"/>
      <c r="Q65" s="122"/>
      <c r="R65" s="153"/>
      <c r="S65" s="154"/>
      <c r="T65" s="155"/>
      <c r="U65" s="156"/>
    </row>
    <row r="66" spans="1:21" s="7" customFormat="1" ht="21" hidden="1" customHeight="1" outlineLevel="1" x14ac:dyDescent="0.2">
      <c r="A66" s="140"/>
      <c r="B66" s="117"/>
      <c r="C66" s="105"/>
      <c r="D66" s="217"/>
      <c r="E66" s="106"/>
      <c r="F66" s="107"/>
      <c r="G66" s="107" t="s">
        <v>110</v>
      </c>
      <c r="H66" s="212">
        <v>0</v>
      </c>
      <c r="I66" s="12"/>
      <c r="J66" s="151"/>
      <c r="K66" s="152"/>
      <c r="L66" s="144"/>
      <c r="N66" s="144"/>
      <c r="O66" s="144"/>
      <c r="P66" s="144"/>
      <c r="Q66" s="122"/>
      <c r="R66" s="153"/>
      <c r="S66" s="154"/>
      <c r="T66" s="155"/>
      <c r="U66" s="156"/>
    </row>
    <row r="67" spans="1:21" s="7" customFormat="1" ht="21" hidden="1" customHeight="1" outlineLevel="1" x14ac:dyDescent="0.2">
      <c r="A67" s="140"/>
      <c r="B67" s="117"/>
      <c r="C67" s="105"/>
      <c r="D67" s="217"/>
      <c r="E67" s="106"/>
      <c r="F67" s="107"/>
      <c r="G67" s="107" t="s">
        <v>111</v>
      </c>
      <c r="H67" s="212">
        <f>H65+H66</f>
        <v>1367</v>
      </c>
      <c r="I67" s="12"/>
      <c r="J67" s="151"/>
      <c r="K67" s="152"/>
      <c r="L67" s="144"/>
      <c r="N67" s="144"/>
      <c r="O67" s="144"/>
      <c r="P67" s="144"/>
      <c r="Q67" s="122"/>
      <c r="R67" s="153"/>
      <c r="S67" s="154"/>
      <c r="T67" s="155"/>
      <c r="U67" s="156"/>
    </row>
    <row r="68" spans="1:21" s="166" customFormat="1" ht="21" hidden="1" customHeight="1" outlineLevel="1" x14ac:dyDescent="0.2">
      <c r="A68" s="219"/>
      <c r="B68" s="220"/>
      <c r="C68" s="221"/>
      <c r="D68" s="222"/>
      <c r="E68" s="221"/>
      <c r="F68" s="223"/>
      <c r="G68" s="223"/>
      <c r="H68" s="224"/>
      <c r="I68" s="225"/>
      <c r="J68" s="226"/>
      <c r="K68" s="152"/>
      <c r="L68" s="152"/>
      <c r="N68" s="152"/>
      <c r="O68" s="152"/>
      <c r="P68" s="152"/>
      <c r="Q68" s="221"/>
      <c r="R68" s="227"/>
      <c r="S68" s="228"/>
      <c r="T68" s="229"/>
      <c r="U68" s="173"/>
    </row>
    <row r="69" spans="1:21" s="7" customFormat="1" ht="21" hidden="1" customHeight="1" outlineLevel="1" x14ac:dyDescent="0.2">
      <c r="A69" s="140"/>
      <c r="B69" s="117"/>
      <c r="C69" s="105"/>
      <c r="D69" s="217"/>
      <c r="E69" s="106"/>
      <c r="F69" s="107"/>
      <c r="G69" s="107" t="s">
        <v>112</v>
      </c>
      <c r="H69" s="212">
        <f>H57</f>
        <v>8101</v>
      </c>
      <c r="I69" s="12"/>
      <c r="J69" s="151"/>
      <c r="K69" s="152"/>
      <c r="L69" s="144"/>
      <c r="N69" s="144"/>
      <c r="O69" s="144"/>
      <c r="P69" s="144"/>
      <c r="Q69" s="122"/>
      <c r="R69" s="153"/>
      <c r="S69" s="154"/>
      <c r="T69" s="155"/>
      <c r="U69" s="156"/>
    </row>
    <row r="70" spans="1:21" s="7" customFormat="1" ht="21" hidden="1" customHeight="1" outlineLevel="1" x14ac:dyDescent="0.2">
      <c r="A70" s="140"/>
      <c r="B70" s="117"/>
      <c r="C70" s="105"/>
      <c r="D70" s="217"/>
      <c r="E70" s="106"/>
      <c r="F70" s="107"/>
      <c r="G70" s="107" t="s">
        <v>113</v>
      </c>
      <c r="H70" s="212">
        <v>0</v>
      </c>
      <c r="I70" s="12"/>
      <c r="J70" s="151"/>
      <c r="K70" s="152"/>
      <c r="L70" s="144"/>
      <c r="N70" s="144"/>
      <c r="O70" s="144"/>
      <c r="P70" s="144"/>
      <c r="Q70" s="122"/>
      <c r="R70" s="153"/>
      <c r="S70" s="154"/>
      <c r="T70" s="155"/>
      <c r="U70" s="156"/>
    </row>
    <row r="71" spans="1:21" s="7" customFormat="1" ht="21" hidden="1" customHeight="1" outlineLevel="1" x14ac:dyDescent="0.2">
      <c r="A71" s="140"/>
      <c r="B71" s="117"/>
      <c r="C71" s="105"/>
      <c r="D71" s="218"/>
      <c r="E71" s="213"/>
      <c r="F71" s="214"/>
      <c r="G71" s="214" t="s">
        <v>114</v>
      </c>
      <c r="H71" s="215">
        <f>H69+H70</f>
        <v>8101</v>
      </c>
      <c r="I71" s="12"/>
      <c r="J71" s="151"/>
      <c r="K71" s="152"/>
      <c r="L71" s="144"/>
      <c r="N71" s="144"/>
      <c r="O71" s="144"/>
      <c r="P71" s="144"/>
      <c r="Q71" s="122"/>
      <c r="R71" s="153"/>
      <c r="S71" s="154"/>
      <c r="T71" s="155"/>
      <c r="U71" s="156"/>
    </row>
    <row r="72" spans="1:21" s="7" customFormat="1" ht="18" hidden="1" customHeight="1" outlineLevel="1" x14ac:dyDescent="0.2">
      <c r="A72" s="140"/>
      <c r="B72" s="117"/>
      <c r="C72" s="105"/>
      <c r="D72" s="105"/>
      <c r="E72" s="106"/>
      <c r="F72" s="107"/>
      <c r="G72" s="107"/>
      <c r="H72" s="112"/>
      <c r="I72" s="12"/>
      <c r="J72" s="151"/>
      <c r="K72" s="152"/>
      <c r="L72" s="144"/>
      <c r="N72" s="144"/>
      <c r="O72" s="144"/>
      <c r="P72" s="144"/>
      <c r="Q72" s="122"/>
      <c r="R72" s="153"/>
      <c r="S72" s="154"/>
      <c r="T72" s="155"/>
      <c r="U72" s="156"/>
    </row>
    <row r="73" spans="1:21" ht="23" collapsed="1" x14ac:dyDescent="0.3">
      <c r="B73" s="292" t="s">
        <v>115</v>
      </c>
      <c r="C73" s="292"/>
      <c r="D73" s="292"/>
      <c r="E73" s="292"/>
      <c r="F73" s="292"/>
      <c r="G73" s="292"/>
      <c r="H73" s="292"/>
      <c r="I73" s="24"/>
      <c r="K73" s="175"/>
      <c r="L73" s="176"/>
      <c r="M73" s="177"/>
      <c r="N73" s="178"/>
      <c r="O73" s="179"/>
      <c r="P73" s="179"/>
    </row>
    <row r="74" spans="1:21" ht="23" x14ac:dyDescent="0.3">
      <c r="B74" s="283"/>
      <c r="C74" s="284"/>
      <c r="D74" s="284"/>
      <c r="E74" s="284"/>
      <c r="F74" s="284"/>
      <c r="G74" s="284"/>
      <c r="H74" s="285"/>
      <c r="I74" s="25"/>
    </row>
    <row r="75" spans="1:21" ht="23" x14ac:dyDescent="0.3">
      <c r="B75" s="286"/>
      <c r="C75" s="287"/>
      <c r="D75" s="287"/>
      <c r="E75" s="287"/>
      <c r="F75" s="287"/>
      <c r="G75" s="287"/>
      <c r="H75" s="288"/>
      <c r="I75" s="25"/>
    </row>
    <row r="76" spans="1:21" ht="23" x14ac:dyDescent="0.3">
      <c r="B76" s="286"/>
      <c r="C76" s="287"/>
      <c r="D76" s="287"/>
      <c r="E76" s="287"/>
      <c r="F76" s="287"/>
      <c r="G76" s="287"/>
      <c r="H76" s="288"/>
      <c r="I76" s="25"/>
    </row>
    <row r="77" spans="1:21" ht="23" x14ac:dyDescent="0.3">
      <c r="B77" s="286"/>
      <c r="C77" s="287"/>
      <c r="D77" s="287"/>
      <c r="E77" s="287"/>
      <c r="F77" s="287"/>
      <c r="G77" s="287"/>
      <c r="H77" s="288"/>
      <c r="I77" s="25"/>
    </row>
    <row r="78" spans="1:21" ht="23" x14ac:dyDescent="0.3">
      <c r="B78" s="289"/>
      <c r="C78" s="290"/>
      <c r="D78" s="290"/>
      <c r="E78" s="290"/>
      <c r="F78" s="290"/>
      <c r="G78" s="290"/>
      <c r="H78" s="291"/>
      <c r="I78" s="25"/>
    </row>
    <row r="80" spans="1:21" x14ac:dyDescent="0.3">
      <c r="B80" s="2" t="s">
        <v>116</v>
      </c>
      <c r="C80" s="2"/>
      <c r="D80" s="2"/>
    </row>
    <row r="81" spans="2:8" x14ac:dyDescent="0.3">
      <c r="B81" s="2"/>
      <c r="C81" s="2"/>
      <c r="D81" s="2"/>
      <c r="G81" s="2" t="s">
        <v>218</v>
      </c>
    </row>
    <row r="82" spans="2:8" hidden="1" x14ac:dyDescent="0.3">
      <c r="B82" s="2" t="s">
        <v>117</v>
      </c>
      <c r="C82" s="2"/>
      <c r="D82" s="2"/>
    </row>
    <row r="83" spans="2:8" hidden="1" x14ac:dyDescent="0.3">
      <c r="B83" s="2" t="s">
        <v>24</v>
      </c>
      <c r="C83" s="2"/>
      <c r="D83" s="2"/>
    </row>
    <row r="84" spans="2:8" x14ac:dyDescent="0.3">
      <c r="B84" s="2"/>
      <c r="C84" s="2"/>
      <c r="D84" s="2"/>
      <c r="G84" s="2" t="s">
        <v>219</v>
      </c>
      <c r="H84" s="277">
        <f>(H34*3)*(1-0.33)</f>
        <v>2747.6699999999996</v>
      </c>
    </row>
    <row r="85" spans="2:8" x14ac:dyDescent="0.3">
      <c r="B85" s="2"/>
      <c r="C85" s="2"/>
      <c r="D85" s="2"/>
      <c r="G85" s="2" t="s">
        <v>220</v>
      </c>
      <c r="H85" s="277">
        <f>H34*3</f>
        <v>4101</v>
      </c>
    </row>
    <row r="86" spans="2:8" x14ac:dyDescent="0.3">
      <c r="B86" s="2"/>
      <c r="C86" s="2"/>
      <c r="D86" s="2"/>
      <c r="G86" s="2" t="s">
        <v>221</v>
      </c>
      <c r="H86" s="277">
        <f>H34*3</f>
        <v>4101</v>
      </c>
    </row>
    <row r="87" spans="2:8" x14ac:dyDescent="0.3">
      <c r="B87" s="2"/>
      <c r="C87" s="2"/>
      <c r="D87" s="2"/>
      <c r="G87" s="2" t="s">
        <v>222</v>
      </c>
      <c r="H87" s="277">
        <f>H34*3</f>
        <v>4101</v>
      </c>
    </row>
    <row r="88" spans="2:8" x14ac:dyDescent="0.3">
      <c r="B88" s="2"/>
      <c r="C88" s="2"/>
      <c r="D88" s="2"/>
      <c r="G88" s="2" t="s">
        <v>223</v>
      </c>
      <c r="H88" s="277">
        <f>H34*3</f>
        <v>4101</v>
      </c>
    </row>
    <row r="89" spans="2:8" x14ac:dyDescent="0.3">
      <c r="B89" s="2"/>
      <c r="C89" s="2"/>
      <c r="D89" s="2"/>
    </row>
    <row r="90" spans="2:8" x14ac:dyDescent="0.3">
      <c r="B90" s="2"/>
      <c r="C90" s="2"/>
      <c r="D90" s="2"/>
    </row>
  </sheetData>
  <mergeCells count="46">
    <mergeCell ref="B74:H78"/>
    <mergeCell ref="B73:H73"/>
    <mergeCell ref="C42:E42"/>
    <mergeCell ref="C41:E41"/>
    <mergeCell ref="C43:E43"/>
    <mergeCell ref="C44:E44"/>
    <mergeCell ref="C52:E52"/>
    <mergeCell ref="C50:E50"/>
    <mergeCell ref="B61:G61"/>
    <mergeCell ref="C46:E46"/>
    <mergeCell ref="C53:E53"/>
    <mergeCell ref="C54:E54"/>
    <mergeCell ref="C49:E49"/>
    <mergeCell ref="C51:E51"/>
    <mergeCell ref="C47:E47"/>
    <mergeCell ref="C48:E48"/>
    <mergeCell ref="C38:F38"/>
    <mergeCell ref="C28:E28"/>
    <mergeCell ref="C30:E30"/>
    <mergeCell ref="C31:E31"/>
    <mergeCell ref="C40:E40"/>
    <mergeCell ref="C29:E29"/>
    <mergeCell ref="C37:F37"/>
    <mergeCell ref="C39:E39"/>
    <mergeCell ref="C6:E6"/>
    <mergeCell ref="AA9:AH9"/>
    <mergeCell ref="C9:E9"/>
    <mergeCell ref="C7:E7"/>
    <mergeCell ref="C8:E8"/>
    <mergeCell ref="C10:E10"/>
    <mergeCell ref="C11:E11"/>
    <mergeCell ref="C16:E16"/>
    <mergeCell ref="C17:E17"/>
    <mergeCell ref="C18:E18"/>
    <mergeCell ref="C12:E12"/>
    <mergeCell ref="C14:E14"/>
    <mergeCell ref="C23:E23"/>
    <mergeCell ref="C27:E27"/>
    <mergeCell ref="C24:E24"/>
    <mergeCell ref="C25:E25"/>
    <mergeCell ref="C15:E15"/>
    <mergeCell ref="C20:E20"/>
    <mergeCell ref="C21:E21"/>
    <mergeCell ref="C22:E22"/>
    <mergeCell ref="C19:E19"/>
    <mergeCell ref="C26:E26"/>
  </mergeCells>
  <phoneticPr fontId="9" type="noConversion"/>
  <dataValidations count="2">
    <dataValidation allowBlank="1" showInputMessage="1" showErrorMessage="1" errorTitle="Restaurant Group Size" error="You must choose the size of the group" sqref="G7:G13 G15:G31" xr:uid="{B3339376-707E-5243-8B57-456963E0E1B8}"/>
    <dataValidation type="list" allowBlank="1" showInputMessage="1" showErrorMessage="1" sqref="F15:F17 F20:F23 F39:F45" xr:uid="{789E778D-21D8-427B-BE53-9941052F1368}">
      <formula1>$B$82:$B$83</formula1>
    </dataValidation>
  </dataValidations>
  <printOptions horizontalCentered="1"/>
  <pageMargins left="0.25" right="0.25" top="0.75" bottom="0.75" header="0.3" footer="0.3"/>
  <pageSetup scale="36" orientation="portrait" horizontalDpi="4294967292" verticalDpi="4294967292" r:id="rId1"/>
  <ignoredErrors>
    <ignoredError sqref="H61 H4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1D21-465E-42CB-8F65-B3A047F62190}">
  <sheetPr>
    <pageSetUpPr fitToPage="1"/>
  </sheetPr>
  <dimension ref="A1:AK91"/>
  <sheetViews>
    <sheetView showGridLines="0" zoomScaleNormal="100" zoomScaleSheetLayoutView="70" zoomScalePageLayoutView="130" workbookViewId="0">
      <selection activeCell="C12" sqref="C12:E12"/>
    </sheetView>
  </sheetViews>
  <sheetFormatPr baseColWidth="10" defaultColWidth="8.83203125" defaultRowHeight="21" outlineLevelRow="1" x14ac:dyDescent="0.3"/>
  <cols>
    <col min="1" max="1" width="1.5" style="2" customWidth="1"/>
    <col min="2" max="2" width="40.6640625" style="180" customWidth="1"/>
    <col min="3" max="3" width="21.1640625" style="136" customWidth="1"/>
    <col min="4" max="4" width="34.6640625" style="136" customWidth="1"/>
    <col min="5" max="5" width="18.33203125" style="136" customWidth="1"/>
    <col min="6" max="7" width="17.5" style="2" customWidth="1"/>
    <col min="8" max="8" width="22.6640625" style="2" customWidth="1"/>
    <col min="9" max="9" width="6.6640625" style="123" customWidth="1"/>
    <col min="10" max="10" width="58.33203125" style="132" customWidth="1"/>
    <col min="11" max="11" width="13.83203125" style="127" customWidth="1"/>
    <col min="12" max="12" width="35.6640625" style="138" customWidth="1"/>
    <col min="13" max="13" width="28" style="132" customWidth="1"/>
    <col min="14" max="14" width="6.33203125" style="132" customWidth="1"/>
    <col min="15" max="15" width="7.83203125" style="132" customWidth="1"/>
    <col min="16" max="16" width="10.33203125" style="132" customWidth="1"/>
    <col min="17" max="17" width="18.1640625" style="132" customWidth="1"/>
    <col min="18" max="18" width="19.1640625" style="163" customWidth="1"/>
    <col min="19" max="19" width="16" style="163" customWidth="1"/>
    <col min="20" max="20" width="17.5" style="132" customWidth="1"/>
    <col min="21" max="21" width="13.5" style="132" customWidth="1"/>
    <col min="22" max="22" width="14" style="132" customWidth="1"/>
    <col min="23" max="23" width="14.5" style="132" customWidth="1"/>
    <col min="24" max="24" width="12.5" style="2" customWidth="1"/>
    <col min="25" max="25" width="8.83203125" style="2" customWidth="1"/>
    <col min="26" max="26" width="9.1640625" style="2" customWidth="1"/>
    <col min="27" max="27" width="45.6640625" style="2" customWidth="1"/>
    <col min="28" max="28" width="2.83203125" style="2" customWidth="1"/>
    <col min="29" max="29" width="37.83203125" style="2" bestFit="1" customWidth="1"/>
    <col min="30" max="30" width="9.6640625" style="2" customWidth="1"/>
    <col min="31" max="31" width="10.5" style="2" bestFit="1" customWidth="1"/>
    <col min="32" max="16384" width="8.83203125" style="2"/>
  </cols>
  <sheetData>
    <row r="1" spans="1:36" ht="25.5" customHeight="1" x14ac:dyDescent="0.3">
      <c r="A1" s="124"/>
      <c r="B1" s="125" t="s">
        <v>209</v>
      </c>
      <c r="C1" s="126"/>
      <c r="D1" s="126"/>
      <c r="E1" s="126"/>
      <c r="F1" s="124"/>
      <c r="G1" s="124"/>
      <c r="H1" s="1"/>
      <c r="I1" s="113"/>
      <c r="J1" s="244"/>
      <c r="L1" s="128"/>
      <c r="M1" s="128"/>
      <c r="N1" s="128"/>
      <c r="O1" s="128"/>
      <c r="P1" s="128"/>
      <c r="Q1" s="129"/>
      <c r="R1" s="130"/>
      <c r="S1" s="130"/>
      <c r="T1" s="131"/>
    </row>
    <row r="2" spans="1:36" ht="25.5" customHeight="1" x14ac:dyDescent="0.45">
      <c r="A2" s="124"/>
      <c r="B2" s="125"/>
      <c r="C2" s="126"/>
      <c r="D2" s="245" t="s">
        <v>0</v>
      </c>
      <c r="E2" s="126"/>
      <c r="F2" s="124"/>
      <c r="G2" s="124"/>
      <c r="H2" s="1"/>
      <c r="I2" s="113"/>
      <c r="J2" s="244"/>
      <c r="L2" s="128"/>
      <c r="M2" s="128"/>
      <c r="N2" s="128"/>
      <c r="O2" s="128"/>
      <c r="P2" s="128"/>
      <c r="Q2" s="129"/>
      <c r="R2" s="130"/>
      <c r="S2" s="130"/>
      <c r="T2" s="131"/>
    </row>
    <row r="3" spans="1:36" ht="31" customHeight="1" x14ac:dyDescent="0.3">
      <c r="A3" s="124"/>
      <c r="B3" s="134"/>
      <c r="C3" s="135"/>
      <c r="D3" s="2"/>
      <c r="G3" s="137" t="s">
        <v>1</v>
      </c>
      <c r="H3" s="3">
        <f ca="1">TODAY()</f>
        <v>44153</v>
      </c>
      <c r="I3" s="114"/>
      <c r="L3" s="128"/>
      <c r="M3" s="128"/>
      <c r="N3" s="128"/>
      <c r="O3" s="128"/>
      <c r="P3" s="128"/>
      <c r="Q3" s="129"/>
      <c r="R3" s="130"/>
      <c r="S3" s="130"/>
      <c r="T3" s="131"/>
    </row>
    <row r="4" spans="1:36" s="4" customFormat="1" ht="35" x14ac:dyDescent="0.45">
      <c r="A4" s="125"/>
      <c r="B4" s="187" t="s">
        <v>207</v>
      </c>
      <c r="G4" s="232" t="s">
        <v>2</v>
      </c>
      <c r="H4" s="258">
        <f ca="1">EOMONTH(H3,0)</f>
        <v>44165</v>
      </c>
      <c r="I4" s="114"/>
      <c r="J4" s="115" t="s">
        <v>3</v>
      </c>
      <c r="K4" s="127"/>
      <c r="L4" s="138"/>
      <c r="M4" s="138"/>
      <c r="N4" s="138"/>
      <c r="O4" s="138"/>
      <c r="P4" s="138"/>
      <c r="Q4" s="138"/>
      <c r="R4" s="139"/>
      <c r="S4" s="139"/>
      <c r="T4" s="138"/>
      <c r="U4" s="138"/>
      <c r="V4" s="138"/>
      <c r="W4" s="138"/>
    </row>
    <row r="5" spans="1:36" s="7" customFormat="1" ht="23" customHeight="1" x14ac:dyDescent="0.2">
      <c r="A5" s="140"/>
      <c r="B5" s="230" t="s">
        <v>118</v>
      </c>
      <c r="C5" s="281" t="s">
        <v>5</v>
      </c>
      <c r="D5" s="281"/>
      <c r="E5" s="281"/>
      <c r="F5" s="190" t="s">
        <v>6</v>
      </c>
      <c r="G5" s="191" t="s">
        <v>7</v>
      </c>
      <c r="H5" s="191" t="s">
        <v>8</v>
      </c>
      <c r="I5" s="5"/>
      <c r="J5" s="141"/>
      <c r="K5" s="142"/>
      <c r="L5" s="143"/>
      <c r="M5" s="144"/>
      <c r="N5" s="144"/>
      <c r="P5" s="144"/>
      <c r="Q5" s="144"/>
      <c r="R5" s="145"/>
      <c r="S5" s="122"/>
      <c r="T5" s="144"/>
      <c r="U5" s="144"/>
      <c r="V5" s="144"/>
      <c r="W5" s="144"/>
      <c r="AB5" s="6"/>
      <c r="AD5" s="8"/>
    </row>
    <row r="6" spans="1:36" s="7" customFormat="1" ht="40" x14ac:dyDescent="0.2">
      <c r="A6" s="146"/>
      <c r="B6" s="264" t="s">
        <v>119</v>
      </c>
      <c r="C6" s="279" t="s">
        <v>120</v>
      </c>
      <c r="D6" s="279"/>
      <c r="E6" s="279"/>
      <c r="F6" s="263" t="s">
        <v>121</v>
      </c>
      <c r="G6" s="183">
        <f>VLOOKUP(F6,$B$74:$E$79,4,FALSE)</f>
        <v>0</v>
      </c>
      <c r="H6" s="262">
        <f>G6</f>
        <v>0</v>
      </c>
      <c r="I6" s="10"/>
      <c r="J6" s="246" t="s">
        <v>122</v>
      </c>
      <c r="M6" s="144"/>
      <c r="N6" s="144"/>
      <c r="P6" s="144"/>
      <c r="Q6" s="144"/>
      <c r="R6" s="145"/>
      <c r="S6" s="122"/>
      <c r="AB6" s="11"/>
      <c r="AC6" s="231"/>
      <c r="AD6" s="231"/>
      <c r="AE6" s="231"/>
      <c r="AF6" s="231"/>
      <c r="AG6" s="231"/>
      <c r="AH6" s="231"/>
      <c r="AI6" s="231"/>
      <c r="AJ6" s="231"/>
    </row>
    <row r="7" spans="1:36" s="7" customFormat="1" ht="40" x14ac:dyDescent="0.2">
      <c r="A7" s="146"/>
      <c r="B7" s="265" t="s">
        <v>22</v>
      </c>
      <c r="C7" s="279" t="s">
        <v>23</v>
      </c>
      <c r="D7" s="279"/>
      <c r="E7" s="279"/>
      <c r="F7" s="182" t="s">
        <v>24</v>
      </c>
      <c r="G7" s="183">
        <v>299</v>
      </c>
      <c r="H7" s="184">
        <f>IF(F7="Yes",G7,0)</f>
        <v>0</v>
      </c>
      <c r="I7" s="10"/>
      <c r="J7" s="246"/>
      <c r="M7" s="144"/>
      <c r="N7" s="144"/>
      <c r="P7" s="144"/>
      <c r="Q7" s="144"/>
      <c r="R7" s="145"/>
      <c r="S7" s="122"/>
      <c r="AB7" s="11"/>
      <c r="AC7" s="231"/>
      <c r="AD7" s="231"/>
      <c r="AE7" s="231"/>
      <c r="AF7" s="231"/>
      <c r="AG7" s="231"/>
      <c r="AH7" s="231"/>
      <c r="AI7" s="231"/>
      <c r="AJ7" s="231"/>
    </row>
    <row r="8" spans="1:36" s="7" customFormat="1" ht="40" x14ac:dyDescent="0.2">
      <c r="A8" s="146"/>
      <c r="B8" s="265" t="s">
        <v>25</v>
      </c>
      <c r="C8" s="279" t="s">
        <v>123</v>
      </c>
      <c r="D8" s="279"/>
      <c r="E8" s="279"/>
      <c r="F8" s="182" t="s">
        <v>24</v>
      </c>
      <c r="G8" s="183">
        <v>299</v>
      </c>
      <c r="H8" s="184">
        <f t="shared" ref="H8" si="0">IF(F8="Yes",G8,0)</f>
        <v>0</v>
      </c>
      <c r="I8" s="10"/>
      <c r="J8" s="246"/>
      <c r="M8" s="144"/>
      <c r="N8" s="144"/>
      <c r="P8" s="144"/>
      <c r="Q8" s="144"/>
      <c r="R8" s="145"/>
      <c r="S8" s="122"/>
      <c r="AB8" s="11"/>
      <c r="AC8" s="231"/>
      <c r="AD8" s="231"/>
      <c r="AE8" s="231"/>
      <c r="AF8" s="231"/>
      <c r="AG8" s="231"/>
      <c r="AH8" s="231"/>
      <c r="AI8" s="231"/>
      <c r="AJ8" s="231"/>
    </row>
    <row r="9" spans="1:36" s="7" customFormat="1" ht="40" x14ac:dyDescent="0.2">
      <c r="A9" s="146"/>
      <c r="B9" s="264" t="s">
        <v>124</v>
      </c>
      <c r="C9" s="279" t="s">
        <v>125</v>
      </c>
      <c r="D9" s="279"/>
      <c r="E9" s="279"/>
      <c r="F9" s="182">
        <v>0</v>
      </c>
      <c r="G9" s="183">
        <v>159</v>
      </c>
      <c r="H9" s="184">
        <f>F9*G9</f>
        <v>0</v>
      </c>
      <c r="I9" s="10"/>
      <c r="J9" s="246" t="s">
        <v>122</v>
      </c>
      <c r="M9" s="144"/>
      <c r="N9" s="144"/>
      <c r="P9" s="144"/>
      <c r="Q9" s="144"/>
      <c r="R9" s="145"/>
      <c r="S9" s="122"/>
      <c r="AB9" s="11"/>
      <c r="AC9" s="231"/>
      <c r="AD9" s="231"/>
      <c r="AE9" s="231"/>
      <c r="AF9" s="231"/>
      <c r="AG9" s="231"/>
      <c r="AH9" s="231"/>
      <c r="AI9" s="231"/>
      <c r="AJ9" s="231"/>
    </row>
    <row r="10" spans="1:36" s="7" customFormat="1" ht="40" x14ac:dyDescent="0.2">
      <c r="A10" s="146"/>
      <c r="B10" s="265" t="s">
        <v>44</v>
      </c>
      <c r="C10" s="279" t="s">
        <v>126</v>
      </c>
      <c r="D10" s="279"/>
      <c r="E10" s="279"/>
      <c r="F10" s="182">
        <v>0</v>
      </c>
      <c r="G10" s="183">
        <v>99</v>
      </c>
      <c r="H10" s="184">
        <f>F10*G10</f>
        <v>0</v>
      </c>
      <c r="I10" s="10"/>
      <c r="J10" s="247"/>
      <c r="M10" s="144"/>
      <c r="N10" s="144"/>
      <c r="P10" s="144"/>
      <c r="Q10" s="144"/>
      <c r="R10" s="145"/>
      <c r="S10" s="122"/>
      <c r="AB10" s="11"/>
      <c r="AC10" s="231"/>
      <c r="AD10" s="231"/>
      <c r="AE10" s="231"/>
      <c r="AF10" s="231"/>
      <c r="AG10" s="231"/>
      <c r="AH10" s="231"/>
      <c r="AI10" s="231"/>
      <c r="AJ10" s="231"/>
    </row>
    <row r="11" spans="1:36" s="7" customFormat="1" ht="40" x14ac:dyDescent="0.2">
      <c r="A11" s="146"/>
      <c r="B11" s="265" t="s">
        <v>38</v>
      </c>
      <c r="C11" s="279" t="s">
        <v>39</v>
      </c>
      <c r="D11" s="279"/>
      <c r="E11" s="279"/>
      <c r="F11" s="182" t="s">
        <v>24</v>
      </c>
      <c r="G11" s="183">
        <v>279</v>
      </c>
      <c r="H11" s="184">
        <f t="shared" ref="H11" si="1">IF(F11="Yes",G11,0)</f>
        <v>0</v>
      </c>
      <c r="I11" s="9"/>
      <c r="J11" s="248"/>
      <c r="K11" s="10"/>
      <c r="M11" s="144"/>
      <c r="O11" s="144"/>
      <c r="P11" s="144"/>
      <c r="Q11" s="145"/>
      <c r="R11" s="122"/>
      <c r="AA11" s="11"/>
      <c r="AB11" s="231"/>
      <c r="AC11" s="231"/>
      <c r="AD11" s="231"/>
      <c r="AE11" s="231"/>
      <c r="AF11" s="231"/>
      <c r="AG11" s="231"/>
      <c r="AH11" s="231"/>
      <c r="AI11" s="231"/>
    </row>
    <row r="12" spans="1:36" s="7" customFormat="1" ht="40" x14ac:dyDescent="0.2">
      <c r="A12" s="146"/>
      <c r="B12" s="264" t="s">
        <v>127</v>
      </c>
      <c r="C12" s="279" t="s">
        <v>128</v>
      </c>
      <c r="D12" s="279"/>
      <c r="E12" s="279"/>
      <c r="F12" s="182">
        <v>0</v>
      </c>
      <c r="G12" s="183">
        <v>79</v>
      </c>
      <c r="H12" s="184">
        <f>F12*G12</f>
        <v>0</v>
      </c>
      <c r="I12" s="10"/>
      <c r="J12" s="246" t="s">
        <v>122</v>
      </c>
      <c r="M12" s="144"/>
      <c r="N12" s="144"/>
      <c r="P12" s="144"/>
      <c r="Q12" s="144"/>
      <c r="R12" s="145"/>
      <c r="S12" s="122"/>
      <c r="AB12" s="11"/>
      <c r="AC12" s="231"/>
      <c r="AD12" s="231"/>
      <c r="AE12" s="231"/>
      <c r="AF12" s="231"/>
      <c r="AG12" s="231"/>
      <c r="AH12" s="231"/>
      <c r="AI12" s="231"/>
      <c r="AJ12" s="231"/>
    </row>
    <row r="13" spans="1:36" s="7" customFormat="1" ht="40" x14ac:dyDescent="0.2">
      <c r="A13" s="146"/>
      <c r="B13" s="265" t="s">
        <v>46</v>
      </c>
      <c r="C13" s="279" t="s">
        <v>47</v>
      </c>
      <c r="D13" s="279"/>
      <c r="E13" s="279"/>
      <c r="F13" s="182">
        <v>0</v>
      </c>
      <c r="G13" s="183">
        <v>15</v>
      </c>
      <c r="H13" s="184">
        <f t="shared" ref="H13" si="2">F13*G13</f>
        <v>0</v>
      </c>
      <c r="I13" s="10"/>
      <c r="J13" s="150"/>
      <c r="M13" s="144"/>
      <c r="N13" s="144"/>
      <c r="P13" s="144"/>
      <c r="Q13" s="144"/>
      <c r="R13" s="145"/>
      <c r="S13" s="122"/>
      <c r="AB13" s="11"/>
      <c r="AC13" s="231"/>
      <c r="AD13" s="231"/>
      <c r="AE13" s="231"/>
      <c r="AF13" s="231"/>
      <c r="AG13" s="231"/>
      <c r="AH13" s="231"/>
      <c r="AI13" s="231"/>
      <c r="AJ13" s="231"/>
    </row>
    <row r="14" spans="1:36" s="7" customFormat="1" ht="25" customHeight="1" x14ac:dyDescent="0.2">
      <c r="A14" s="146"/>
      <c r="B14" s="203"/>
      <c r="C14" s="202"/>
      <c r="D14" s="202"/>
      <c r="E14" s="202"/>
      <c r="F14" s="238"/>
      <c r="G14" s="119"/>
      <c r="H14" s="148"/>
      <c r="I14" s="10"/>
      <c r="J14" s="150"/>
      <c r="M14" s="144"/>
      <c r="N14" s="144"/>
      <c r="P14" s="144"/>
      <c r="Q14" s="144"/>
      <c r="R14" s="145"/>
      <c r="S14" s="122"/>
      <c r="AB14" s="11"/>
      <c r="AC14" s="231"/>
      <c r="AD14" s="231"/>
      <c r="AE14" s="231"/>
      <c r="AF14" s="231"/>
      <c r="AG14" s="231"/>
      <c r="AH14" s="231"/>
      <c r="AI14" s="231"/>
      <c r="AJ14" s="231"/>
    </row>
    <row r="15" spans="1:36" s="7" customFormat="1" ht="23" customHeight="1" x14ac:dyDescent="0.2">
      <c r="A15" s="146"/>
      <c r="B15" s="230" t="s">
        <v>21</v>
      </c>
      <c r="C15" s="281" t="s">
        <v>5</v>
      </c>
      <c r="D15" s="281"/>
      <c r="E15" s="281"/>
      <c r="F15" s="190" t="s">
        <v>6</v>
      </c>
      <c r="G15" s="191" t="s">
        <v>7</v>
      </c>
      <c r="H15" s="191" t="s">
        <v>8</v>
      </c>
      <c r="I15" s="10"/>
      <c r="J15" s="150"/>
      <c r="M15" s="144"/>
      <c r="N15" s="144"/>
      <c r="P15" s="144"/>
      <c r="Q15" s="144"/>
      <c r="R15" s="145"/>
      <c r="S15" s="122"/>
      <c r="AB15" s="11"/>
      <c r="AC15" s="231"/>
      <c r="AD15" s="231"/>
      <c r="AE15" s="231"/>
      <c r="AF15" s="231"/>
      <c r="AG15" s="231"/>
      <c r="AH15" s="231"/>
      <c r="AI15" s="231"/>
      <c r="AJ15" s="231"/>
    </row>
    <row r="16" spans="1:36" s="7" customFormat="1" ht="40" x14ac:dyDescent="0.2">
      <c r="A16" s="146"/>
      <c r="B16" s="185" t="s">
        <v>27</v>
      </c>
      <c r="C16" s="279" t="s">
        <v>28</v>
      </c>
      <c r="D16" s="279"/>
      <c r="E16" s="279"/>
      <c r="F16" s="182" t="s">
        <v>24</v>
      </c>
      <c r="G16" s="183">
        <v>299</v>
      </c>
      <c r="H16" s="184">
        <f t="shared" ref="H16" si="3">IF(F16="Yes",G16,0)</f>
        <v>0</v>
      </c>
      <c r="I16" s="10"/>
      <c r="J16" s="150"/>
      <c r="M16" s="144"/>
      <c r="N16" s="144"/>
      <c r="P16" s="144"/>
      <c r="Q16" s="144"/>
      <c r="R16" s="145"/>
      <c r="S16" s="122"/>
      <c r="AB16" s="11"/>
      <c r="AC16" s="231"/>
      <c r="AD16" s="231"/>
      <c r="AE16" s="231"/>
      <c r="AF16" s="231"/>
      <c r="AG16" s="231"/>
      <c r="AH16" s="231"/>
      <c r="AI16" s="231"/>
      <c r="AJ16" s="231"/>
    </row>
    <row r="17" spans="1:36" s="7" customFormat="1" ht="40" x14ac:dyDescent="0.2">
      <c r="A17" s="146"/>
      <c r="B17" s="185" t="s">
        <v>29</v>
      </c>
      <c r="C17" s="279" t="s">
        <v>30</v>
      </c>
      <c r="D17" s="279"/>
      <c r="E17" s="279"/>
      <c r="F17" s="182">
        <v>0</v>
      </c>
      <c r="G17" s="260">
        <v>49</v>
      </c>
      <c r="H17" s="261">
        <f>F17*G17</f>
        <v>0</v>
      </c>
      <c r="I17" s="10"/>
      <c r="J17" s="150"/>
      <c r="M17" s="144"/>
      <c r="N17" s="144"/>
      <c r="P17" s="144"/>
      <c r="Q17" s="144"/>
      <c r="R17" s="145"/>
      <c r="S17" s="122"/>
      <c r="AB17" s="11"/>
      <c r="AC17" s="231"/>
      <c r="AD17" s="231"/>
      <c r="AE17" s="231"/>
      <c r="AF17" s="231"/>
      <c r="AG17" s="231"/>
      <c r="AH17" s="231"/>
      <c r="AI17" s="231"/>
      <c r="AJ17" s="231"/>
    </row>
    <row r="18" spans="1:36" s="7" customFormat="1" ht="40" x14ac:dyDescent="0.2">
      <c r="A18" s="146"/>
      <c r="B18" s="185" t="s">
        <v>32</v>
      </c>
      <c r="C18" s="279" t="s">
        <v>33</v>
      </c>
      <c r="D18" s="279"/>
      <c r="E18" s="279"/>
      <c r="F18" s="182">
        <v>0</v>
      </c>
      <c r="G18" s="260">
        <v>99</v>
      </c>
      <c r="H18" s="261">
        <f>F18*G18</f>
        <v>0</v>
      </c>
      <c r="I18" s="10"/>
      <c r="J18" s="150"/>
      <c r="M18" s="144"/>
      <c r="N18" s="144"/>
      <c r="P18" s="144"/>
      <c r="Q18" s="144"/>
      <c r="R18" s="145"/>
      <c r="S18" s="122"/>
      <c r="AB18" s="11"/>
      <c r="AC18" s="231"/>
      <c r="AD18" s="231"/>
      <c r="AE18" s="231"/>
      <c r="AF18" s="231"/>
      <c r="AG18" s="231"/>
      <c r="AH18" s="231"/>
      <c r="AI18" s="231"/>
      <c r="AJ18" s="231"/>
    </row>
    <row r="19" spans="1:36" s="7" customFormat="1" ht="40" hidden="1" x14ac:dyDescent="0.2">
      <c r="A19" s="146"/>
      <c r="B19" s="185" t="s">
        <v>34</v>
      </c>
      <c r="C19" s="279" t="s">
        <v>35</v>
      </c>
      <c r="D19" s="279"/>
      <c r="E19" s="279"/>
      <c r="F19" s="182" t="s">
        <v>24</v>
      </c>
      <c r="G19" s="260">
        <v>0</v>
      </c>
      <c r="H19" s="261">
        <v>0</v>
      </c>
      <c r="I19" s="10"/>
      <c r="J19" s="150"/>
      <c r="M19" s="144"/>
      <c r="N19" s="144"/>
      <c r="P19" s="144"/>
      <c r="Q19" s="144"/>
      <c r="R19" s="145"/>
      <c r="S19" s="122"/>
      <c r="AB19" s="11"/>
      <c r="AC19" s="231"/>
      <c r="AD19" s="231"/>
      <c r="AE19" s="231"/>
      <c r="AF19" s="231"/>
      <c r="AG19" s="231"/>
      <c r="AH19" s="231"/>
      <c r="AI19" s="231"/>
      <c r="AJ19" s="231"/>
    </row>
    <row r="20" spans="1:36" s="7" customFormat="1" ht="40" x14ac:dyDescent="0.2">
      <c r="A20" s="146"/>
      <c r="B20" s="185" t="s">
        <v>36</v>
      </c>
      <c r="C20" s="279" t="s">
        <v>37</v>
      </c>
      <c r="D20" s="279"/>
      <c r="E20" s="279"/>
      <c r="F20" s="182" t="s">
        <v>24</v>
      </c>
      <c r="G20" s="260">
        <v>299</v>
      </c>
      <c r="H20" s="261">
        <f t="shared" ref="H20:H21" si="4">IF(F20="Yes",G20,0)</f>
        <v>0</v>
      </c>
      <c r="I20" s="10"/>
      <c r="J20" s="150"/>
      <c r="M20" s="144"/>
      <c r="N20" s="144"/>
      <c r="P20" s="144"/>
      <c r="Q20" s="144"/>
      <c r="R20" s="145"/>
      <c r="S20" s="122"/>
      <c r="AB20" s="11"/>
      <c r="AC20" s="231"/>
      <c r="AD20" s="231"/>
      <c r="AE20" s="231"/>
      <c r="AF20" s="231"/>
      <c r="AG20" s="231"/>
      <c r="AH20" s="231"/>
      <c r="AI20" s="231"/>
      <c r="AJ20" s="231"/>
    </row>
    <row r="21" spans="1:36" s="7" customFormat="1" ht="40" x14ac:dyDescent="0.2">
      <c r="A21" s="146"/>
      <c r="B21" s="185" t="s">
        <v>40</v>
      </c>
      <c r="C21" s="279" t="s">
        <v>129</v>
      </c>
      <c r="D21" s="279"/>
      <c r="E21" s="279"/>
      <c r="F21" s="182" t="s">
        <v>24</v>
      </c>
      <c r="G21" s="260">
        <v>199</v>
      </c>
      <c r="H21" s="261">
        <f t="shared" si="4"/>
        <v>0</v>
      </c>
      <c r="I21" s="10"/>
      <c r="J21" s="150"/>
      <c r="M21" s="144"/>
      <c r="N21" s="144"/>
      <c r="P21" s="144"/>
      <c r="Q21" s="144"/>
      <c r="R21" s="145"/>
      <c r="S21" s="122"/>
      <c r="AB21" s="11"/>
      <c r="AC21" s="231"/>
      <c r="AD21" s="231"/>
      <c r="AE21" s="231"/>
      <c r="AF21" s="231"/>
      <c r="AG21" s="231"/>
      <c r="AH21" s="231"/>
      <c r="AI21" s="231"/>
      <c r="AJ21" s="231"/>
    </row>
    <row r="22" spans="1:36" s="7" customFormat="1" ht="40" x14ac:dyDescent="0.2">
      <c r="A22" s="146"/>
      <c r="B22" s="185" t="s">
        <v>50</v>
      </c>
      <c r="C22" s="279" t="s">
        <v>51</v>
      </c>
      <c r="D22" s="279"/>
      <c r="E22" s="279"/>
      <c r="F22" s="182">
        <v>0</v>
      </c>
      <c r="G22" s="260">
        <v>15</v>
      </c>
      <c r="H22" s="261">
        <f t="shared" ref="H22:H27" si="5">F22*G22</f>
        <v>0</v>
      </c>
      <c r="I22" s="10"/>
      <c r="J22" s="150"/>
      <c r="M22" s="144"/>
      <c r="N22" s="144"/>
      <c r="P22" s="144"/>
      <c r="Q22" s="144"/>
      <c r="R22" s="145"/>
      <c r="S22" s="122"/>
      <c r="AB22" s="11"/>
      <c r="AC22" s="231"/>
      <c r="AD22" s="231"/>
      <c r="AE22" s="231"/>
      <c r="AF22" s="231"/>
      <c r="AG22" s="231"/>
      <c r="AH22" s="231"/>
      <c r="AI22" s="231"/>
      <c r="AJ22" s="231"/>
    </row>
    <row r="23" spans="1:36" s="7" customFormat="1" ht="40" x14ac:dyDescent="0.2">
      <c r="A23" s="146"/>
      <c r="B23" s="185" t="s">
        <v>48</v>
      </c>
      <c r="C23" s="279" t="s">
        <v>49</v>
      </c>
      <c r="D23" s="279"/>
      <c r="E23" s="279"/>
      <c r="F23" s="182">
        <v>0</v>
      </c>
      <c r="G23" s="183">
        <v>30</v>
      </c>
      <c r="H23" s="184">
        <f t="shared" si="5"/>
        <v>0</v>
      </c>
      <c r="I23" s="9"/>
      <c r="J23" s="248"/>
      <c r="K23" s="10"/>
      <c r="M23" s="144"/>
      <c r="O23" s="144"/>
      <c r="P23" s="144"/>
      <c r="Q23" s="145"/>
      <c r="R23" s="122"/>
      <c r="AA23" s="11"/>
      <c r="AB23" s="231"/>
      <c r="AC23" s="231"/>
      <c r="AD23" s="231"/>
      <c r="AE23" s="231"/>
      <c r="AF23" s="231"/>
      <c r="AG23" s="231"/>
      <c r="AH23" s="231"/>
      <c r="AI23" s="231"/>
    </row>
    <row r="24" spans="1:36" s="7" customFormat="1" ht="40" x14ac:dyDescent="0.2">
      <c r="A24" s="146"/>
      <c r="B24" s="185" t="s">
        <v>42</v>
      </c>
      <c r="C24" s="279" t="s">
        <v>43</v>
      </c>
      <c r="D24" s="279"/>
      <c r="E24" s="279"/>
      <c r="F24" s="182">
        <v>0</v>
      </c>
      <c r="G24" s="260">
        <v>15</v>
      </c>
      <c r="H24" s="261">
        <f>F24*G24</f>
        <v>0</v>
      </c>
      <c r="I24" s="10"/>
      <c r="J24" s="150"/>
      <c r="M24" s="144"/>
      <c r="N24" s="144"/>
      <c r="P24" s="144"/>
      <c r="Q24" s="144"/>
      <c r="R24" s="145"/>
      <c r="S24" s="122"/>
      <c r="AB24" s="11"/>
      <c r="AC24" s="231"/>
      <c r="AD24" s="231"/>
      <c r="AE24" s="231"/>
      <c r="AF24" s="231"/>
      <c r="AG24" s="231"/>
      <c r="AH24" s="231"/>
      <c r="AI24" s="231"/>
      <c r="AJ24" s="231"/>
    </row>
    <row r="25" spans="1:36" s="7" customFormat="1" ht="40" x14ac:dyDescent="0.2">
      <c r="A25" s="146"/>
      <c r="B25" s="185" t="s">
        <v>52</v>
      </c>
      <c r="C25" s="279" t="s">
        <v>53</v>
      </c>
      <c r="D25" s="279"/>
      <c r="E25" s="279"/>
      <c r="F25" s="182">
        <v>0</v>
      </c>
      <c r="G25" s="260">
        <v>30</v>
      </c>
      <c r="H25" s="261">
        <f t="shared" si="5"/>
        <v>0</v>
      </c>
      <c r="I25" s="10"/>
      <c r="J25" s="150"/>
      <c r="M25" s="144"/>
      <c r="N25" s="144"/>
      <c r="P25" s="144"/>
      <c r="Q25" s="144"/>
      <c r="R25" s="145"/>
      <c r="S25" s="122"/>
      <c r="AB25" s="11"/>
      <c r="AC25" s="231"/>
      <c r="AD25" s="231"/>
      <c r="AE25" s="231"/>
      <c r="AF25" s="231"/>
      <c r="AG25" s="231"/>
      <c r="AH25" s="231"/>
      <c r="AI25" s="231"/>
      <c r="AJ25" s="231"/>
    </row>
    <row r="26" spans="1:36" s="7" customFormat="1" ht="40" x14ac:dyDescent="0.2">
      <c r="A26" s="146"/>
      <c r="B26" s="185" t="s">
        <v>54</v>
      </c>
      <c r="C26" s="279" t="s">
        <v>55</v>
      </c>
      <c r="D26" s="279"/>
      <c r="E26" s="279"/>
      <c r="F26" s="182">
        <v>0</v>
      </c>
      <c r="G26" s="260">
        <v>39</v>
      </c>
      <c r="H26" s="261">
        <f t="shared" si="5"/>
        <v>0</v>
      </c>
      <c r="I26" s="10"/>
      <c r="J26" s="150"/>
      <c r="M26" s="144"/>
      <c r="N26" s="144"/>
      <c r="P26" s="144"/>
      <c r="Q26" s="144"/>
      <c r="R26" s="145"/>
      <c r="S26" s="122"/>
      <c r="AB26" s="11"/>
      <c r="AC26" s="231"/>
      <c r="AD26" s="231"/>
      <c r="AE26" s="231"/>
      <c r="AF26" s="231"/>
      <c r="AG26" s="231"/>
      <c r="AH26" s="231"/>
      <c r="AI26" s="231"/>
      <c r="AJ26" s="231"/>
    </row>
    <row r="27" spans="1:36" s="7" customFormat="1" ht="40" x14ac:dyDescent="0.2">
      <c r="A27" s="146"/>
      <c r="B27" s="185" t="s">
        <v>57</v>
      </c>
      <c r="C27" s="279" t="s">
        <v>58</v>
      </c>
      <c r="D27" s="279"/>
      <c r="E27" s="279"/>
      <c r="F27" s="182">
        <v>0</v>
      </c>
      <c r="G27" s="260">
        <v>39</v>
      </c>
      <c r="H27" s="261">
        <f t="shared" si="5"/>
        <v>0</v>
      </c>
      <c r="I27" s="10"/>
      <c r="J27" s="150"/>
      <c r="M27" s="144"/>
      <c r="N27" s="144"/>
      <c r="P27" s="144"/>
      <c r="Q27" s="144"/>
      <c r="R27" s="145"/>
      <c r="S27" s="122"/>
      <c r="AB27" s="11"/>
      <c r="AC27" s="231"/>
      <c r="AD27" s="231"/>
      <c r="AE27" s="231"/>
      <c r="AF27" s="231"/>
      <c r="AG27" s="231"/>
      <c r="AH27" s="231"/>
      <c r="AI27" s="231"/>
      <c r="AJ27" s="231"/>
    </row>
    <row r="28" spans="1:36" s="7" customFormat="1" ht="26" x14ac:dyDescent="0.3">
      <c r="A28" s="140"/>
      <c r="B28" s="117"/>
      <c r="C28" s="105"/>
      <c r="D28" s="105"/>
      <c r="E28" s="106"/>
      <c r="F28" s="239"/>
      <c r="G28" s="240" t="s">
        <v>59</v>
      </c>
      <c r="H28" s="112">
        <f>SUM(H6:H27)</f>
        <v>0</v>
      </c>
      <c r="I28" s="13"/>
      <c r="K28" s="152"/>
      <c r="L28" s="249"/>
      <c r="M28" s="250"/>
      <c r="N28" s="144"/>
      <c r="P28" s="144"/>
      <c r="Q28" s="144"/>
      <c r="R28" s="144"/>
      <c r="S28" s="122"/>
      <c r="T28" s="153"/>
      <c r="U28" s="154"/>
      <c r="V28" s="155"/>
      <c r="W28" s="156"/>
    </row>
    <row r="29" spans="1:36" s="7" customFormat="1" ht="26" x14ac:dyDescent="0.2">
      <c r="A29" s="140"/>
      <c r="B29" s="117"/>
      <c r="C29" s="105"/>
      <c r="D29" s="105"/>
      <c r="E29" s="106"/>
      <c r="F29" s="107" t="s">
        <v>60</v>
      </c>
      <c r="G29" s="108">
        <v>0</v>
      </c>
      <c r="H29" s="112">
        <f>H28*G29</f>
        <v>0</v>
      </c>
      <c r="I29" s="12"/>
      <c r="J29" s="151" t="s">
        <v>213</v>
      </c>
      <c r="K29" s="152"/>
      <c r="L29" s="144"/>
      <c r="N29" s="144"/>
      <c r="O29" s="144"/>
      <c r="P29" s="144"/>
      <c r="Q29" s="122"/>
      <c r="R29" s="153"/>
      <c r="S29" s="154"/>
      <c r="T29" s="155"/>
      <c r="U29" s="156"/>
    </row>
    <row r="30" spans="1:36" s="7" customFormat="1" ht="26" x14ac:dyDescent="0.2">
      <c r="A30" s="140"/>
      <c r="B30" s="117"/>
      <c r="C30" s="105"/>
      <c r="D30" s="105"/>
      <c r="E30" s="106"/>
      <c r="F30" s="107"/>
      <c r="G30" s="107" t="s">
        <v>61</v>
      </c>
      <c r="H30" s="112">
        <f>H28-H29</f>
        <v>0</v>
      </c>
      <c r="I30" s="12"/>
      <c r="J30" s="151" t="s">
        <v>62</v>
      </c>
      <c r="K30" s="152"/>
      <c r="L30" s="144"/>
      <c r="N30" s="144"/>
      <c r="O30" s="144"/>
      <c r="P30" s="144"/>
      <c r="Q30" s="122"/>
      <c r="R30" s="153"/>
      <c r="S30" s="154"/>
      <c r="T30" s="155"/>
      <c r="U30" s="156"/>
    </row>
    <row r="31" spans="1:36" s="7" customFormat="1" ht="18" customHeight="1" x14ac:dyDescent="0.45">
      <c r="A31" s="140"/>
      <c r="B31" s="187"/>
      <c r="C31" s="105"/>
      <c r="D31" s="105"/>
      <c r="E31" s="106"/>
      <c r="F31" s="107"/>
      <c r="G31" s="107"/>
      <c r="H31" s="112"/>
      <c r="I31" s="12"/>
      <c r="J31" s="151"/>
      <c r="K31" s="152"/>
      <c r="L31" s="144"/>
      <c r="N31" s="144"/>
      <c r="O31" s="144"/>
      <c r="P31" s="144"/>
      <c r="Q31" s="122"/>
      <c r="R31" s="153"/>
      <c r="S31" s="154"/>
      <c r="T31" s="155"/>
      <c r="U31" s="156"/>
    </row>
    <row r="32" spans="1:36" s="7" customFormat="1" ht="35" x14ac:dyDescent="0.2">
      <c r="A32" s="140"/>
      <c r="B32" s="272" t="s">
        <v>208</v>
      </c>
      <c r="C32" s="105"/>
      <c r="D32" s="105"/>
      <c r="E32" s="106"/>
      <c r="F32" s="107"/>
      <c r="G32" s="107"/>
      <c r="H32" s="112"/>
      <c r="I32" s="12"/>
      <c r="J32" s="151"/>
      <c r="K32" s="152"/>
      <c r="L32" s="144"/>
      <c r="N32" s="144"/>
      <c r="O32" s="144"/>
      <c r="P32" s="144"/>
      <c r="Q32" s="122"/>
      <c r="R32" s="153"/>
      <c r="S32" s="154"/>
      <c r="T32" s="155"/>
      <c r="U32" s="156"/>
    </row>
    <row r="33" spans="1:37" s="7" customFormat="1" ht="23" customHeight="1" x14ac:dyDescent="0.2">
      <c r="B33" s="230" t="s">
        <v>63</v>
      </c>
      <c r="C33" s="281" t="s">
        <v>5</v>
      </c>
      <c r="D33" s="281"/>
      <c r="E33" s="281"/>
      <c r="F33" s="281"/>
      <c r="G33" s="191" t="s">
        <v>7</v>
      </c>
      <c r="H33" s="191" t="s">
        <v>64</v>
      </c>
      <c r="I33" s="14"/>
      <c r="K33" s="149"/>
      <c r="L33" s="152"/>
      <c r="M33" s="144"/>
      <c r="N33" s="157"/>
      <c r="P33" s="144"/>
      <c r="Q33" s="144"/>
      <c r="R33" s="144"/>
      <c r="S33" s="158"/>
    </row>
    <row r="34" spans="1:37" s="17" customFormat="1" ht="48" x14ac:dyDescent="0.2">
      <c r="A34" s="27"/>
      <c r="B34" s="271" t="s">
        <v>130</v>
      </c>
      <c r="C34" s="294" t="s">
        <v>131</v>
      </c>
      <c r="D34" s="294"/>
      <c r="E34" s="294"/>
      <c r="F34" s="294"/>
      <c r="G34" s="267">
        <f>H28*7</f>
        <v>0</v>
      </c>
      <c r="H34" s="267">
        <f>G34</f>
        <v>0</v>
      </c>
      <c r="I34" s="26"/>
      <c r="J34" s="27"/>
      <c r="K34" s="149"/>
      <c r="L34" s="251"/>
      <c r="M34" s="252"/>
      <c r="N34" s="253"/>
      <c r="O34" s="27"/>
      <c r="P34" s="252"/>
      <c r="Q34" s="252"/>
      <c r="R34" s="252"/>
      <c r="S34" s="254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1:37" s="17" customFormat="1" ht="23" x14ac:dyDescent="0.2">
      <c r="B35" s="185" t="s">
        <v>81</v>
      </c>
      <c r="C35" s="279" t="s">
        <v>132</v>
      </c>
      <c r="D35" s="279"/>
      <c r="E35" s="279"/>
      <c r="F35" s="268">
        <v>0</v>
      </c>
      <c r="G35" s="183">
        <v>500</v>
      </c>
      <c r="H35" s="184">
        <f t="shared" ref="H35" si="6">F35*G35</f>
        <v>0</v>
      </c>
      <c r="I35" s="15"/>
      <c r="N35" s="144"/>
      <c r="O35" s="144"/>
      <c r="P35" s="144"/>
      <c r="Q35" s="122"/>
      <c r="Z35" s="11"/>
      <c r="AA35" s="16"/>
      <c r="AB35" s="16"/>
      <c r="AI35" s="16"/>
    </row>
    <row r="36" spans="1:37" s="17" customFormat="1" ht="24" customHeight="1" x14ac:dyDescent="0.2">
      <c r="B36" s="259"/>
      <c r="C36" s="202"/>
      <c r="D36" s="202"/>
      <c r="E36" s="202"/>
      <c r="F36" s="266"/>
      <c r="G36" s="119"/>
      <c r="H36" s="148"/>
      <c r="I36" s="15"/>
      <c r="N36" s="144"/>
      <c r="O36" s="144"/>
      <c r="P36" s="144"/>
      <c r="Q36" s="122"/>
      <c r="Z36" s="11"/>
      <c r="AA36" s="16"/>
      <c r="AB36" s="16"/>
      <c r="AI36" s="16"/>
    </row>
    <row r="37" spans="1:37" s="17" customFormat="1" ht="23.25" customHeight="1" x14ac:dyDescent="0.3">
      <c r="B37" s="230" t="s">
        <v>83</v>
      </c>
      <c r="C37" s="281" t="s">
        <v>5</v>
      </c>
      <c r="D37" s="281"/>
      <c r="E37" s="281"/>
      <c r="F37" s="230" t="s">
        <v>6</v>
      </c>
      <c r="G37" s="191" t="s">
        <v>7</v>
      </c>
      <c r="H37" s="269" t="s">
        <v>64</v>
      </c>
      <c r="I37" s="13"/>
      <c r="J37" s="161"/>
      <c r="K37" s="4"/>
      <c r="L37" s="138"/>
      <c r="M37" s="162"/>
      <c r="N37" s="160"/>
      <c r="P37" s="144"/>
      <c r="Q37" s="144"/>
      <c r="R37" s="144"/>
      <c r="S37" s="122"/>
      <c r="AB37" s="11"/>
      <c r="AC37" s="16"/>
      <c r="AD37" s="16"/>
      <c r="AK37" s="16"/>
    </row>
    <row r="38" spans="1:37" s="17" customFormat="1" ht="30" customHeight="1" x14ac:dyDescent="0.2">
      <c r="B38" s="185" t="s">
        <v>84</v>
      </c>
      <c r="C38" s="279" t="s">
        <v>85</v>
      </c>
      <c r="D38" s="279"/>
      <c r="E38" s="279"/>
      <c r="F38" s="268">
        <v>0</v>
      </c>
      <c r="G38" s="183">
        <v>2000</v>
      </c>
      <c r="H38" s="184">
        <f>F38*G38</f>
        <v>0</v>
      </c>
      <c r="I38" s="15"/>
      <c r="N38" s="144"/>
      <c r="O38" s="144"/>
      <c r="P38" s="144"/>
      <c r="Q38" s="122"/>
      <c r="Z38" s="11"/>
      <c r="AA38" s="16"/>
      <c r="AB38" s="16"/>
      <c r="AI38" s="16"/>
    </row>
    <row r="39" spans="1:37" s="17" customFormat="1" ht="30" customHeight="1" x14ac:dyDescent="0.2">
      <c r="B39" s="185" t="s">
        <v>86</v>
      </c>
      <c r="C39" s="279" t="s">
        <v>87</v>
      </c>
      <c r="D39" s="279"/>
      <c r="E39" s="279"/>
      <c r="F39" s="268">
        <v>0</v>
      </c>
      <c r="G39" s="183">
        <v>2000</v>
      </c>
      <c r="H39" s="184">
        <f>F39*G39</f>
        <v>0</v>
      </c>
      <c r="I39" s="15"/>
      <c r="N39" s="144"/>
      <c r="O39" s="144"/>
      <c r="P39" s="144"/>
      <c r="Q39" s="122"/>
      <c r="Z39" s="11"/>
      <c r="AA39" s="16"/>
      <c r="AB39" s="16"/>
      <c r="AI39" s="16"/>
    </row>
    <row r="40" spans="1:37" s="17" customFormat="1" ht="30" customHeight="1" x14ac:dyDescent="0.2">
      <c r="B40" s="185" t="s">
        <v>133</v>
      </c>
      <c r="C40" s="279" t="s">
        <v>134</v>
      </c>
      <c r="D40" s="279"/>
      <c r="E40" s="279"/>
      <c r="F40" s="268">
        <v>0</v>
      </c>
      <c r="G40" s="183">
        <v>500</v>
      </c>
      <c r="H40" s="184">
        <f>F40*G40</f>
        <v>0</v>
      </c>
      <c r="I40" s="15"/>
      <c r="N40" s="144"/>
      <c r="O40" s="144"/>
      <c r="P40" s="144"/>
      <c r="Q40" s="122"/>
      <c r="Z40" s="11"/>
      <c r="AA40" s="16"/>
      <c r="AB40" s="16"/>
      <c r="AI40" s="16"/>
    </row>
    <row r="41" spans="1:37" s="17" customFormat="1" ht="30" customHeight="1" x14ac:dyDescent="0.2">
      <c r="B41" s="185" t="s">
        <v>90</v>
      </c>
      <c r="C41" s="279" t="s">
        <v>91</v>
      </c>
      <c r="D41" s="279"/>
      <c r="E41" s="279"/>
      <c r="F41" s="268">
        <v>0</v>
      </c>
      <c r="G41" s="183">
        <v>750</v>
      </c>
      <c r="H41" s="184">
        <f>F41*G41</f>
        <v>0</v>
      </c>
      <c r="I41" s="15"/>
      <c r="N41" s="144"/>
      <c r="O41" s="144"/>
      <c r="P41" s="144"/>
      <c r="Q41" s="122"/>
      <c r="Z41" s="11"/>
      <c r="AA41" s="16"/>
      <c r="AB41" s="16"/>
      <c r="AI41" s="16"/>
    </row>
    <row r="42" spans="1:37" s="17" customFormat="1" ht="44" customHeight="1" x14ac:dyDescent="0.2">
      <c r="B42" s="185" t="s">
        <v>92</v>
      </c>
      <c r="C42" s="279" t="s">
        <v>93</v>
      </c>
      <c r="D42" s="279"/>
      <c r="E42" s="279"/>
      <c r="F42" s="268">
        <v>0</v>
      </c>
      <c r="G42" s="183">
        <v>250</v>
      </c>
      <c r="H42" s="184">
        <f>F42*G42</f>
        <v>0</v>
      </c>
      <c r="I42" s="15"/>
      <c r="N42" s="144"/>
      <c r="O42" s="144"/>
      <c r="P42" s="144"/>
      <c r="Q42" s="122"/>
      <c r="Z42" s="11"/>
      <c r="AA42" s="16"/>
      <c r="AB42" s="16"/>
      <c r="AI42" s="16"/>
    </row>
    <row r="43" spans="1:37" s="17" customFormat="1" ht="44" x14ac:dyDescent="0.2">
      <c r="B43" s="185" t="s">
        <v>94</v>
      </c>
      <c r="C43" s="279" t="s">
        <v>135</v>
      </c>
      <c r="D43" s="279"/>
      <c r="E43" s="279"/>
      <c r="F43" s="268">
        <v>0</v>
      </c>
      <c r="G43" s="270" t="s">
        <v>136</v>
      </c>
      <c r="H43" s="184">
        <v>0</v>
      </c>
      <c r="I43" s="15"/>
      <c r="N43" s="144"/>
      <c r="O43" s="144"/>
      <c r="P43" s="144"/>
      <c r="Q43" s="122"/>
      <c r="Z43" s="11"/>
      <c r="AA43" s="16"/>
      <c r="AB43" s="16"/>
      <c r="AI43" s="16"/>
    </row>
    <row r="44" spans="1:37" s="17" customFormat="1" ht="30" customHeight="1" x14ac:dyDescent="0.2">
      <c r="B44" s="185" t="s">
        <v>97</v>
      </c>
      <c r="C44" s="279" t="s">
        <v>98</v>
      </c>
      <c r="D44" s="279"/>
      <c r="E44" s="279"/>
      <c r="F44" s="268">
        <v>0</v>
      </c>
      <c r="G44" s="183">
        <v>175</v>
      </c>
      <c r="H44" s="184">
        <f>F44*G44</f>
        <v>0</v>
      </c>
      <c r="I44" s="15"/>
      <c r="N44" s="144"/>
      <c r="O44" s="144"/>
      <c r="P44" s="144"/>
      <c r="Q44" s="122"/>
      <c r="Z44" s="11"/>
      <c r="AA44" s="16"/>
      <c r="AB44" s="16"/>
      <c r="AI44" s="16"/>
    </row>
    <row r="45" spans="1:37" s="17" customFormat="1" ht="30" customHeight="1" x14ac:dyDescent="0.2">
      <c r="B45" s="185" t="s">
        <v>99</v>
      </c>
      <c r="C45" s="279" t="s">
        <v>100</v>
      </c>
      <c r="D45" s="279"/>
      <c r="E45" s="279"/>
      <c r="F45" s="268">
        <v>0</v>
      </c>
      <c r="G45" s="204" t="s">
        <v>101</v>
      </c>
      <c r="H45" s="204" t="s">
        <v>101</v>
      </c>
      <c r="I45" s="15"/>
      <c r="N45" s="144"/>
      <c r="O45" s="144"/>
      <c r="P45" s="144"/>
      <c r="Q45" s="122"/>
      <c r="Z45" s="11"/>
      <c r="AA45" s="16"/>
      <c r="AB45" s="16"/>
      <c r="AI45" s="16"/>
    </row>
    <row r="46" spans="1:37" ht="23" x14ac:dyDescent="0.3">
      <c r="B46" s="241"/>
      <c r="C46" s="235"/>
      <c r="D46" s="235"/>
      <c r="E46" s="236"/>
      <c r="F46" s="111"/>
      <c r="G46" s="107" t="s">
        <v>102</v>
      </c>
      <c r="H46" s="121">
        <f>SUM(H34:H45)</f>
        <v>0</v>
      </c>
      <c r="I46" s="19"/>
      <c r="K46" s="138"/>
      <c r="L46" s="127"/>
      <c r="O46" s="144"/>
      <c r="P46" s="144"/>
      <c r="R46" s="132"/>
    </row>
    <row r="47" spans="1:37" s="7" customFormat="1" ht="26" x14ac:dyDescent="0.2">
      <c r="A47" s="140"/>
      <c r="B47" s="242"/>
      <c r="C47" s="234"/>
      <c r="D47" s="234"/>
      <c r="E47" s="237"/>
      <c r="F47" s="107" t="s">
        <v>60</v>
      </c>
      <c r="G47" s="108">
        <v>0</v>
      </c>
      <c r="H47" s="112">
        <f>H46*G47</f>
        <v>0</v>
      </c>
      <c r="I47" s="12"/>
      <c r="J47" s="151" t="s">
        <v>212</v>
      </c>
      <c r="K47" s="152"/>
      <c r="L47" s="144"/>
      <c r="N47" s="144"/>
      <c r="O47" s="144"/>
      <c r="P47" s="144"/>
      <c r="Q47" s="122"/>
      <c r="R47" s="153"/>
      <c r="S47" s="154"/>
      <c r="T47" s="155"/>
      <c r="U47" s="156"/>
    </row>
    <row r="48" spans="1:37" s="7" customFormat="1" ht="26" x14ac:dyDescent="0.2">
      <c r="A48" s="140"/>
      <c r="B48" s="242"/>
      <c r="C48" s="234"/>
      <c r="D48" s="234"/>
      <c r="E48" s="237"/>
      <c r="F48" s="107"/>
      <c r="G48" s="107" t="s">
        <v>103</v>
      </c>
      <c r="H48" s="112">
        <f>H46-H47</f>
        <v>0</v>
      </c>
      <c r="I48" s="12"/>
      <c r="J48" s="151" t="s">
        <v>104</v>
      </c>
      <c r="K48" s="152"/>
      <c r="L48" s="144"/>
      <c r="N48" s="144"/>
      <c r="O48" s="144"/>
      <c r="P48" s="144"/>
      <c r="Q48" s="122"/>
      <c r="R48" s="153"/>
      <c r="S48" s="154"/>
      <c r="T48" s="155"/>
      <c r="U48" s="156"/>
    </row>
    <row r="49" spans="1:21" s="7" customFormat="1" ht="26" x14ac:dyDescent="0.2">
      <c r="A49" s="140"/>
      <c r="B49" s="242"/>
      <c r="C49" s="234"/>
      <c r="D49" s="234"/>
      <c r="E49" s="237"/>
      <c r="F49" s="107"/>
      <c r="G49" s="107"/>
      <c r="H49" s="112"/>
      <c r="I49" s="12"/>
      <c r="J49" s="151"/>
      <c r="K49" s="152"/>
      <c r="L49" s="144"/>
      <c r="N49" s="144"/>
      <c r="O49" s="144"/>
      <c r="P49" s="144"/>
      <c r="Q49" s="122"/>
      <c r="R49" s="153"/>
      <c r="S49" s="154"/>
      <c r="T49" s="155"/>
      <c r="U49" s="156"/>
    </row>
    <row r="50" spans="1:21" ht="22.5" customHeight="1" x14ac:dyDescent="0.3">
      <c r="B50" s="296" t="s">
        <v>105</v>
      </c>
      <c r="C50" s="296"/>
      <c r="D50" s="296"/>
      <c r="E50" s="296"/>
      <c r="F50" s="296"/>
      <c r="G50" s="296"/>
      <c r="H50" s="169">
        <f>H30</f>
        <v>0</v>
      </c>
      <c r="I50" s="28"/>
      <c r="K50" s="138"/>
      <c r="L50" s="127"/>
      <c r="R50" s="132"/>
    </row>
    <row r="51" spans="1:21" ht="22.5" customHeight="1" x14ac:dyDescent="0.2">
      <c r="B51" s="164"/>
      <c r="C51" s="170">
        <v>3</v>
      </c>
      <c r="D51" s="295" t="str">
        <f>IF(H53&lt;1,"Services Total", CONCATENATE("Services Broken Into ",C51," Payments"))</f>
        <v>Services Total</v>
      </c>
      <c r="E51" s="295"/>
      <c r="F51" s="295"/>
      <c r="G51" s="295"/>
      <c r="H51" s="172" t="str">
        <f>IF(H48&lt;1,"WAIVED",H48/C51)</f>
        <v>WAIVED</v>
      </c>
      <c r="I51" s="29"/>
      <c r="J51" s="151" t="s">
        <v>215</v>
      </c>
      <c r="K51" s="173"/>
      <c r="L51" s="149"/>
      <c r="M51" s="144"/>
      <c r="N51" s="144"/>
      <c r="O51" s="144"/>
      <c r="P51" s="144"/>
      <c r="Q51" s="144"/>
      <c r="R51" s="144"/>
      <c r="S51" s="122"/>
    </row>
    <row r="52" spans="1:21" ht="22.5" customHeight="1" x14ac:dyDescent="0.2">
      <c r="B52" s="293" t="s">
        <v>106</v>
      </c>
      <c r="C52" s="293"/>
      <c r="D52" s="293"/>
      <c r="E52" s="293"/>
      <c r="F52" s="293"/>
      <c r="G52" s="293"/>
      <c r="H52" s="276">
        <f>SUM(H50:H51)</f>
        <v>0</v>
      </c>
      <c r="I52" s="29"/>
      <c r="J52" s="151"/>
      <c r="K52" s="173"/>
      <c r="L52" s="149"/>
      <c r="M52" s="144"/>
      <c r="N52" s="144"/>
      <c r="O52" s="144"/>
      <c r="P52" s="144"/>
      <c r="Q52" s="144"/>
      <c r="R52" s="144"/>
      <c r="S52" s="122"/>
    </row>
    <row r="53" spans="1:21" s="7" customFormat="1" ht="33.75" customHeight="1" outlineLevel="1" x14ac:dyDescent="0.2">
      <c r="A53" s="140"/>
      <c r="B53" s="242"/>
      <c r="C53" s="234"/>
      <c r="D53" s="234"/>
      <c r="E53" s="106"/>
      <c r="F53" s="107"/>
      <c r="G53" s="107"/>
      <c r="H53" s="112"/>
      <c r="I53" s="12"/>
      <c r="J53" s="151"/>
      <c r="K53" s="152"/>
      <c r="L53" s="144"/>
      <c r="N53" s="144"/>
      <c r="O53" s="144"/>
      <c r="P53" s="144"/>
      <c r="Q53" s="122"/>
      <c r="R53" s="153"/>
      <c r="S53" s="154"/>
      <c r="T53" s="155"/>
      <c r="U53" s="156"/>
    </row>
    <row r="54" spans="1:21" s="7" customFormat="1" ht="21" customHeight="1" outlineLevel="1" x14ac:dyDescent="0.2">
      <c r="A54" s="140"/>
      <c r="B54" s="242"/>
      <c r="C54" s="234"/>
      <c r="D54" s="273"/>
      <c r="E54" s="208"/>
      <c r="F54" s="209"/>
      <c r="G54" s="210"/>
      <c r="H54" s="211" t="s">
        <v>107</v>
      </c>
      <c r="I54" s="12"/>
      <c r="J54" s="151" t="s">
        <v>108</v>
      </c>
      <c r="K54" s="152"/>
      <c r="L54" s="144"/>
      <c r="N54" s="144"/>
      <c r="O54" s="144"/>
      <c r="P54" s="144"/>
      <c r="Q54" s="122"/>
      <c r="R54" s="153"/>
      <c r="S54" s="154"/>
      <c r="T54" s="155"/>
      <c r="U54" s="156"/>
    </row>
    <row r="55" spans="1:21" s="7" customFormat="1" ht="18" customHeight="1" outlineLevel="1" x14ac:dyDescent="0.2">
      <c r="A55" s="140"/>
      <c r="B55" s="242"/>
      <c r="C55" s="234"/>
      <c r="D55" s="274"/>
      <c r="E55" s="106"/>
      <c r="F55" s="107"/>
      <c r="G55" s="107"/>
      <c r="H55" s="212"/>
      <c r="I55" s="12"/>
      <c r="J55" s="151"/>
      <c r="K55" s="152"/>
      <c r="L55" s="144"/>
      <c r="N55" s="144"/>
      <c r="O55" s="144"/>
      <c r="P55" s="144"/>
      <c r="Q55" s="122"/>
      <c r="R55" s="153"/>
      <c r="S55" s="154"/>
      <c r="T55" s="155"/>
      <c r="U55" s="156"/>
    </row>
    <row r="56" spans="1:21" s="7" customFormat="1" ht="21" customHeight="1" outlineLevel="1" x14ac:dyDescent="0.2">
      <c r="A56" s="140"/>
      <c r="B56" s="242"/>
      <c r="C56" s="234"/>
      <c r="D56" s="274"/>
      <c r="E56" s="106"/>
      <c r="F56" s="107"/>
      <c r="G56" s="107" t="s">
        <v>109</v>
      </c>
      <c r="H56" s="212">
        <f>H24</f>
        <v>0</v>
      </c>
      <c r="I56" s="12"/>
      <c r="J56" s="151"/>
      <c r="K56" s="152"/>
      <c r="L56" s="144"/>
      <c r="N56" s="144"/>
      <c r="O56" s="144"/>
      <c r="P56" s="144"/>
      <c r="Q56" s="122"/>
      <c r="R56" s="153"/>
      <c r="S56" s="154"/>
      <c r="T56" s="155"/>
      <c r="U56" s="156"/>
    </row>
    <row r="57" spans="1:21" s="7" customFormat="1" ht="21" customHeight="1" outlineLevel="1" x14ac:dyDescent="0.2">
      <c r="A57" s="140"/>
      <c r="B57" s="242"/>
      <c r="C57" s="234"/>
      <c r="D57" s="274"/>
      <c r="E57" s="106"/>
      <c r="F57" s="107"/>
      <c r="G57" s="107" t="s">
        <v>110</v>
      </c>
      <c r="H57" s="212">
        <v>0</v>
      </c>
      <c r="I57" s="12"/>
      <c r="J57" s="151"/>
      <c r="K57" s="152"/>
      <c r="L57" s="144"/>
      <c r="N57" s="144"/>
      <c r="O57" s="144"/>
      <c r="P57" s="144"/>
      <c r="Q57" s="122"/>
      <c r="R57" s="153"/>
      <c r="S57" s="154"/>
      <c r="T57" s="155"/>
      <c r="U57" s="156"/>
    </row>
    <row r="58" spans="1:21" s="7" customFormat="1" ht="21" customHeight="1" outlineLevel="1" x14ac:dyDescent="0.2">
      <c r="A58" s="140"/>
      <c r="B58" s="242"/>
      <c r="C58" s="234"/>
      <c r="D58" s="274"/>
      <c r="E58" s="106"/>
      <c r="F58" s="107"/>
      <c r="G58" s="107" t="s">
        <v>111</v>
      </c>
      <c r="H58" s="212">
        <f>H56+H57</f>
        <v>0</v>
      </c>
      <c r="I58" s="12"/>
      <c r="J58" s="151"/>
      <c r="K58" s="152"/>
      <c r="L58" s="144"/>
      <c r="N58" s="144"/>
      <c r="O58" s="144"/>
      <c r="P58" s="144"/>
      <c r="Q58" s="122"/>
      <c r="R58" s="153"/>
      <c r="S58" s="154"/>
      <c r="T58" s="155"/>
      <c r="U58" s="156"/>
    </row>
    <row r="59" spans="1:21" s="7" customFormat="1" ht="18" customHeight="1" outlineLevel="1" x14ac:dyDescent="0.2">
      <c r="A59" s="140"/>
      <c r="B59" s="242"/>
      <c r="C59" s="234"/>
      <c r="D59" s="274"/>
      <c r="E59" s="106"/>
      <c r="F59" s="107"/>
      <c r="G59" s="107"/>
      <c r="H59" s="212"/>
      <c r="I59" s="12"/>
      <c r="J59" s="151"/>
      <c r="K59" s="152"/>
      <c r="L59" s="144"/>
      <c r="N59" s="144"/>
      <c r="O59" s="144"/>
      <c r="P59" s="144"/>
      <c r="Q59" s="122"/>
      <c r="R59" s="153"/>
      <c r="S59" s="154"/>
      <c r="T59" s="155"/>
      <c r="U59" s="156"/>
    </row>
    <row r="60" spans="1:21" s="7" customFormat="1" ht="21" customHeight="1" outlineLevel="1" x14ac:dyDescent="0.2">
      <c r="A60" s="140"/>
      <c r="B60" s="242"/>
      <c r="C60" s="234"/>
      <c r="D60" s="274"/>
      <c r="E60" s="106"/>
      <c r="F60" s="107"/>
      <c r="G60" s="107" t="s">
        <v>112</v>
      </c>
      <c r="H60" s="212">
        <f>H47</f>
        <v>0</v>
      </c>
      <c r="I60" s="12"/>
      <c r="J60" s="151"/>
      <c r="K60" s="152"/>
      <c r="L60" s="144"/>
      <c r="N60" s="144"/>
      <c r="O60" s="144"/>
      <c r="P60" s="144"/>
      <c r="Q60" s="122"/>
      <c r="R60" s="153"/>
      <c r="S60" s="154"/>
      <c r="T60" s="155"/>
      <c r="U60" s="156"/>
    </row>
    <row r="61" spans="1:21" s="7" customFormat="1" ht="21" customHeight="1" outlineLevel="1" x14ac:dyDescent="0.2">
      <c r="A61" s="140"/>
      <c r="B61" s="242"/>
      <c r="C61" s="234"/>
      <c r="D61" s="274"/>
      <c r="E61" s="106"/>
      <c r="F61" s="107"/>
      <c r="G61" s="107" t="s">
        <v>113</v>
      </c>
      <c r="H61" s="212">
        <v>0</v>
      </c>
      <c r="I61" s="12"/>
      <c r="J61" s="151"/>
      <c r="K61" s="152"/>
      <c r="L61" s="144"/>
      <c r="N61" s="144"/>
      <c r="O61" s="144"/>
      <c r="P61" s="144"/>
      <c r="Q61" s="122"/>
      <c r="R61" s="153"/>
      <c r="S61" s="154"/>
      <c r="T61" s="155"/>
      <c r="U61" s="156"/>
    </row>
    <row r="62" spans="1:21" s="7" customFormat="1" ht="21" customHeight="1" outlineLevel="1" x14ac:dyDescent="0.2">
      <c r="A62" s="140"/>
      <c r="B62" s="242"/>
      <c r="C62" s="234"/>
      <c r="D62" s="275"/>
      <c r="E62" s="213"/>
      <c r="F62" s="214"/>
      <c r="G62" s="214" t="s">
        <v>114</v>
      </c>
      <c r="H62" s="215">
        <f>H60+H61</f>
        <v>0</v>
      </c>
      <c r="I62" s="12"/>
      <c r="J62" s="151"/>
      <c r="K62" s="152"/>
      <c r="L62" s="144"/>
      <c r="N62" s="144"/>
      <c r="O62" s="144"/>
      <c r="P62" s="144"/>
      <c r="Q62" s="122"/>
      <c r="R62" s="153"/>
      <c r="S62" s="154"/>
      <c r="T62" s="155"/>
      <c r="U62" s="156"/>
    </row>
    <row r="63" spans="1:21" s="7" customFormat="1" ht="18" customHeight="1" outlineLevel="1" x14ac:dyDescent="0.2">
      <c r="A63" s="140"/>
      <c r="B63" s="242"/>
      <c r="C63" s="234"/>
      <c r="D63" s="234"/>
      <c r="E63" s="106"/>
      <c r="F63" s="107"/>
      <c r="G63" s="107"/>
      <c r="H63" s="112"/>
      <c r="I63" s="12"/>
      <c r="J63" s="151"/>
      <c r="K63" s="152"/>
      <c r="L63" s="144"/>
      <c r="N63" s="144"/>
      <c r="O63" s="144"/>
      <c r="P63" s="144"/>
      <c r="Q63" s="122"/>
      <c r="R63" s="153"/>
      <c r="S63" s="154"/>
      <c r="T63" s="155"/>
      <c r="U63" s="156"/>
    </row>
    <row r="64" spans="1:21" ht="23" x14ac:dyDescent="0.3">
      <c r="B64" s="292" t="s">
        <v>115</v>
      </c>
      <c r="C64" s="292"/>
      <c r="D64" s="292"/>
      <c r="E64" s="292"/>
      <c r="F64" s="292"/>
      <c r="G64" s="292"/>
      <c r="H64" s="292"/>
      <c r="K64" s="175"/>
      <c r="L64" s="127"/>
      <c r="M64" s="255"/>
      <c r="N64" s="176"/>
      <c r="O64" s="177"/>
      <c r="P64" s="178"/>
      <c r="Q64" s="179"/>
      <c r="R64" s="179"/>
    </row>
    <row r="65" spans="2:8" ht="18.75" customHeight="1" x14ac:dyDescent="0.3">
      <c r="B65" s="283"/>
      <c r="C65" s="284"/>
      <c r="D65" s="284"/>
      <c r="E65" s="284"/>
      <c r="F65" s="284"/>
      <c r="G65" s="284"/>
      <c r="H65" s="285"/>
    </row>
    <row r="66" spans="2:8" ht="18.75" customHeight="1" x14ac:dyDescent="0.3">
      <c r="B66" s="286"/>
      <c r="C66" s="287"/>
      <c r="D66" s="287"/>
      <c r="E66" s="287"/>
      <c r="F66" s="287"/>
      <c r="G66" s="287"/>
      <c r="H66" s="288"/>
    </row>
    <row r="67" spans="2:8" ht="18.75" customHeight="1" x14ac:dyDescent="0.3">
      <c r="B67" s="286"/>
      <c r="C67" s="287"/>
      <c r="D67" s="287"/>
      <c r="E67" s="287"/>
      <c r="F67" s="287"/>
      <c r="G67" s="287"/>
      <c r="H67" s="288"/>
    </row>
    <row r="68" spans="2:8" ht="18.75" customHeight="1" x14ac:dyDescent="0.3">
      <c r="B68" s="286"/>
      <c r="C68" s="287"/>
      <c r="D68" s="287"/>
      <c r="E68" s="287"/>
      <c r="F68" s="287"/>
      <c r="G68" s="287"/>
      <c r="H68" s="288"/>
    </row>
    <row r="69" spans="2:8" ht="18.75" customHeight="1" x14ac:dyDescent="0.3">
      <c r="B69" s="289"/>
      <c r="C69" s="290"/>
      <c r="D69" s="290"/>
      <c r="E69" s="290"/>
      <c r="F69" s="290"/>
      <c r="G69" s="290"/>
      <c r="H69" s="291"/>
    </row>
    <row r="73" spans="2:8" x14ac:dyDescent="0.3">
      <c r="B73" s="247" t="s">
        <v>137</v>
      </c>
      <c r="C73" s="247" t="s">
        <v>138</v>
      </c>
      <c r="D73" s="247" t="s">
        <v>139</v>
      </c>
      <c r="E73" s="247" t="s">
        <v>7</v>
      </c>
    </row>
    <row r="74" spans="2:8" x14ac:dyDescent="0.3">
      <c r="B74" s="243" t="s">
        <v>121</v>
      </c>
      <c r="C74" s="243">
        <v>0</v>
      </c>
      <c r="D74" s="243">
        <v>0</v>
      </c>
      <c r="E74" s="243">
        <v>0</v>
      </c>
    </row>
    <row r="75" spans="2:8" x14ac:dyDescent="0.3">
      <c r="B75" s="243" t="s">
        <v>140</v>
      </c>
      <c r="C75" s="243">
        <v>1</v>
      </c>
      <c r="D75" s="243">
        <v>10</v>
      </c>
      <c r="E75" s="256">
        <v>800</v>
      </c>
    </row>
    <row r="76" spans="2:8" x14ac:dyDescent="0.3">
      <c r="B76" s="243" t="s">
        <v>141</v>
      </c>
      <c r="C76" s="243">
        <v>11</v>
      </c>
      <c r="D76" s="243">
        <v>20</v>
      </c>
      <c r="E76" s="256">
        <v>1500</v>
      </c>
    </row>
    <row r="77" spans="2:8" x14ac:dyDescent="0.3">
      <c r="B77" s="243" t="s">
        <v>142</v>
      </c>
      <c r="C77" s="243">
        <v>21</v>
      </c>
      <c r="D77" s="243">
        <v>30</v>
      </c>
      <c r="E77" s="256">
        <v>3000</v>
      </c>
    </row>
    <row r="78" spans="2:8" x14ac:dyDescent="0.3">
      <c r="B78" s="243" t="s">
        <v>143</v>
      </c>
      <c r="C78" s="243">
        <v>31</v>
      </c>
      <c r="D78" s="243">
        <v>300</v>
      </c>
      <c r="E78" s="256">
        <v>5000</v>
      </c>
    </row>
    <row r="79" spans="2:8" x14ac:dyDescent="0.3">
      <c r="B79" s="243" t="s">
        <v>144</v>
      </c>
      <c r="C79" s="243">
        <v>301</v>
      </c>
      <c r="D79" s="243"/>
      <c r="E79" s="256">
        <v>7500</v>
      </c>
    </row>
    <row r="80" spans="2:8" x14ac:dyDescent="0.3">
      <c r="C80" s="243"/>
      <c r="D80" s="243"/>
    </row>
    <row r="81" spans="2:2" x14ac:dyDescent="0.3">
      <c r="B81" s="2" t="s">
        <v>116</v>
      </c>
    </row>
    <row r="83" spans="2:2" hidden="1" x14ac:dyDescent="0.3">
      <c r="B83" s="257" t="s">
        <v>117</v>
      </c>
    </row>
    <row r="84" spans="2:2" hidden="1" x14ac:dyDescent="0.3">
      <c r="B84" s="257" t="s">
        <v>24</v>
      </c>
    </row>
    <row r="85" spans="2:2" hidden="1" x14ac:dyDescent="0.3"/>
    <row r="86" spans="2:2" hidden="1" x14ac:dyDescent="0.3"/>
    <row r="87" spans="2:2" hidden="1" x14ac:dyDescent="0.3"/>
    <row r="88" spans="2:2" hidden="1" x14ac:dyDescent="0.3"/>
    <row r="89" spans="2:2" hidden="1" x14ac:dyDescent="0.3"/>
    <row r="90" spans="2:2" hidden="1" x14ac:dyDescent="0.3">
      <c r="B90" s="180" t="s">
        <v>117</v>
      </c>
    </row>
    <row r="91" spans="2:2" hidden="1" x14ac:dyDescent="0.3">
      <c r="B91" s="180" t="s">
        <v>24</v>
      </c>
    </row>
  </sheetData>
  <mergeCells count="39">
    <mergeCell ref="B64:H64"/>
    <mergeCell ref="B65:H69"/>
    <mergeCell ref="D51:G51"/>
    <mergeCell ref="B50:G50"/>
    <mergeCell ref="C37:E37"/>
    <mergeCell ref="C38:E38"/>
    <mergeCell ref="C39:E39"/>
    <mergeCell ref="C44:E44"/>
    <mergeCell ref="C45:E45"/>
    <mergeCell ref="C40:E40"/>
    <mergeCell ref="C41:E41"/>
    <mergeCell ref="C42:E42"/>
    <mergeCell ref="C43:E43"/>
    <mergeCell ref="B52:G52"/>
    <mergeCell ref="C35:E35"/>
    <mergeCell ref="C15:E15"/>
    <mergeCell ref="C5:E5"/>
    <mergeCell ref="C10:E10"/>
    <mergeCell ref="C9:E9"/>
    <mergeCell ref="C12:E12"/>
    <mergeCell ref="C6:E6"/>
    <mergeCell ref="C7:E7"/>
    <mergeCell ref="C8:E8"/>
    <mergeCell ref="C11:E11"/>
    <mergeCell ref="C33:F33"/>
    <mergeCell ref="C34:F34"/>
    <mergeCell ref="C13:E13"/>
    <mergeCell ref="C17:E17"/>
    <mergeCell ref="C22:E22"/>
    <mergeCell ref="C16:E16"/>
    <mergeCell ref="C26:E26"/>
    <mergeCell ref="C27:E27"/>
    <mergeCell ref="C21:E21"/>
    <mergeCell ref="C18:E18"/>
    <mergeCell ref="C19:E19"/>
    <mergeCell ref="C20:E20"/>
    <mergeCell ref="C24:E24"/>
    <mergeCell ref="C25:E25"/>
    <mergeCell ref="C23:E23"/>
  </mergeCells>
  <dataValidations count="4">
    <dataValidation allowBlank="1" showInputMessage="1" showErrorMessage="1" errorTitle="Restaurant Group Size" error="You must choose the size of the group" sqref="G6:G14 G16:G27" xr:uid="{84B1DEE1-A21D-4268-9D20-5CDACBC3409D}"/>
    <dataValidation type="list" allowBlank="1" showInputMessage="1" showErrorMessage="1" sqref="F6" xr:uid="{28998C13-3752-46FF-8A2B-445CD72C6CCB}">
      <formula1>$B$74:$B$79</formula1>
    </dataValidation>
    <dataValidation type="list" allowBlank="1" showInputMessage="1" showErrorMessage="1" sqref="F7:F8 F19:F21" xr:uid="{21B44C85-171B-4061-B6C9-E2384A93EF86}">
      <formula1>$B$83:$B$84</formula1>
    </dataValidation>
    <dataValidation type="list" allowBlank="1" showInputMessage="1" showErrorMessage="1" sqref="F11 F16" xr:uid="{B4E136B5-F239-42CA-9D73-A8D2D79417D7}">
      <formula1>$B$90:$B$91</formula1>
    </dataValidation>
  </dataValidations>
  <printOptions horizontalCentered="1"/>
  <pageMargins left="0.25" right="0.25" top="0.75" bottom="0.75" header="0.3" footer="0.3"/>
  <pageSetup scale="64" orientation="portrait" horizontalDpi="4294967292" verticalDpi="4294967292" r:id="rId1"/>
  <ignoredErrors>
    <ignoredError sqref="H3 G6 B50:G50 B51 E51:G51 B46:G46" unlockedFormula="1"/>
    <ignoredError sqref="H1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6EF9-592D-45DE-868B-31804F8D4688}">
  <sheetPr>
    <pageSetUpPr fitToPage="1"/>
  </sheetPr>
  <dimension ref="B2:N57"/>
  <sheetViews>
    <sheetView showGridLines="0" zoomScale="90" zoomScaleNormal="90" workbookViewId="0">
      <pane ySplit="5" topLeftCell="A6" activePane="bottomLeft" state="frozen"/>
      <selection pane="bottomLeft" activeCell="C6" sqref="C6"/>
    </sheetView>
  </sheetViews>
  <sheetFormatPr baseColWidth="10" defaultColWidth="11" defaultRowHeight="16" x14ac:dyDescent="0.2"/>
  <cols>
    <col min="1" max="1" width="4.1640625" style="31" customWidth="1"/>
    <col min="2" max="2" width="17.1640625" style="30" customWidth="1"/>
    <col min="3" max="3" width="37.83203125" style="31" customWidth="1"/>
    <col min="4" max="4" width="14.1640625" style="31" customWidth="1"/>
    <col min="5" max="5" width="1.1640625" style="31" customWidth="1"/>
    <col min="6" max="6" width="13.6640625" style="31" customWidth="1"/>
    <col min="7" max="7" width="1.33203125" style="31" customWidth="1"/>
    <col min="8" max="8" width="13.33203125" style="31" customWidth="1"/>
    <col min="9" max="9" width="1.33203125" style="31" customWidth="1"/>
    <col min="10" max="10" width="13.1640625" style="31" customWidth="1"/>
    <col min="11" max="11" width="1" style="31" customWidth="1"/>
    <col min="12" max="12" width="11" style="31"/>
    <col min="13" max="13" width="1.1640625" style="31" customWidth="1"/>
    <col min="14" max="14" width="13.1640625" style="31" customWidth="1"/>
    <col min="15" max="16384" width="11" style="31"/>
  </cols>
  <sheetData>
    <row r="2" spans="2:14" ht="26" x14ac:dyDescent="0.35">
      <c r="D2" s="297" t="s">
        <v>145</v>
      </c>
      <c r="E2" s="297"/>
      <c r="F2" s="297"/>
      <c r="G2" s="297"/>
      <c r="H2" s="297"/>
      <c r="I2" s="297"/>
      <c r="J2" s="297"/>
      <c r="K2" s="297"/>
      <c r="L2" s="297"/>
      <c r="M2" s="297"/>
      <c r="N2" s="297"/>
    </row>
    <row r="3" spans="2:14" x14ac:dyDescent="0.2">
      <c r="D3" s="32" t="s">
        <v>146</v>
      </c>
      <c r="E3" s="89"/>
      <c r="F3" s="32" t="s">
        <v>146</v>
      </c>
      <c r="G3" s="33"/>
      <c r="H3" s="33"/>
    </row>
    <row r="4" spans="2:14" ht="37" x14ac:dyDescent="0.35">
      <c r="C4" s="34"/>
      <c r="D4" s="35" t="s">
        <v>19</v>
      </c>
      <c r="F4" s="35" t="s">
        <v>15</v>
      </c>
      <c r="G4" s="33"/>
      <c r="H4" s="35" t="s">
        <v>17</v>
      </c>
      <c r="I4" s="33"/>
      <c r="J4" s="35" t="s">
        <v>13</v>
      </c>
      <c r="K4" s="33"/>
      <c r="L4" s="35" t="s">
        <v>11</v>
      </c>
      <c r="N4" s="35" t="s">
        <v>9</v>
      </c>
    </row>
    <row r="5" spans="2:14" ht="26" x14ac:dyDescent="0.35">
      <c r="C5" s="34"/>
      <c r="D5" s="36">
        <v>129</v>
      </c>
      <c r="E5" s="33"/>
      <c r="F5" s="36">
        <v>249</v>
      </c>
      <c r="G5" s="36"/>
      <c r="H5" s="36">
        <v>249</v>
      </c>
      <c r="I5" s="37"/>
      <c r="J5" s="36">
        <v>249</v>
      </c>
      <c r="K5" s="37"/>
      <c r="L5" s="36">
        <v>369</v>
      </c>
      <c r="M5" s="33"/>
      <c r="N5" s="36">
        <v>459</v>
      </c>
    </row>
    <row r="6" spans="2:14" ht="17" customHeight="1" x14ac:dyDescent="0.2">
      <c r="B6" s="298" t="s">
        <v>119</v>
      </c>
      <c r="C6" s="38" t="s">
        <v>147</v>
      </c>
      <c r="D6" s="39" t="s">
        <v>148</v>
      </c>
      <c r="E6" s="38"/>
      <c r="F6" s="39" t="s">
        <v>148</v>
      </c>
      <c r="G6" s="38"/>
      <c r="H6" s="39"/>
      <c r="I6" s="38"/>
      <c r="J6" s="39" t="s">
        <v>148</v>
      </c>
      <c r="K6" s="38"/>
      <c r="L6" s="39" t="s">
        <v>148</v>
      </c>
      <c r="M6" s="40"/>
      <c r="N6" s="41" t="s">
        <v>148</v>
      </c>
    </row>
    <row r="7" spans="2:14" ht="17" customHeight="1" x14ac:dyDescent="0.2">
      <c r="B7" s="299"/>
      <c r="C7" s="42" t="s">
        <v>149</v>
      </c>
      <c r="D7" s="43" t="s">
        <v>148</v>
      </c>
      <c r="E7" s="42"/>
      <c r="F7" s="43" t="s">
        <v>148</v>
      </c>
      <c r="G7" s="42"/>
      <c r="H7" s="43"/>
      <c r="I7" s="42"/>
      <c r="J7" s="43" t="s">
        <v>148</v>
      </c>
      <c r="K7" s="42"/>
      <c r="L7" s="43" t="s">
        <v>148</v>
      </c>
      <c r="M7" s="44"/>
      <c r="N7" s="45" t="s">
        <v>148</v>
      </c>
    </row>
    <row r="8" spans="2:14" ht="17" customHeight="1" x14ac:dyDescent="0.2">
      <c r="B8" s="299"/>
      <c r="C8" s="42" t="s">
        <v>150</v>
      </c>
      <c r="D8" s="43" t="s">
        <v>148</v>
      </c>
      <c r="E8" s="42"/>
      <c r="F8" s="43" t="s">
        <v>148</v>
      </c>
      <c r="G8" s="42"/>
      <c r="H8" s="43"/>
      <c r="I8" s="42"/>
      <c r="J8" s="43" t="s">
        <v>148</v>
      </c>
      <c r="K8" s="42"/>
      <c r="L8" s="43" t="s">
        <v>148</v>
      </c>
      <c r="M8" s="44"/>
      <c r="N8" s="45" t="s">
        <v>148</v>
      </c>
    </row>
    <row r="9" spans="2:14" ht="17" customHeight="1" x14ac:dyDescent="0.2">
      <c r="B9" s="299"/>
      <c r="C9" s="42" t="s">
        <v>151</v>
      </c>
      <c r="D9" s="43" t="s">
        <v>148</v>
      </c>
      <c r="E9" s="42"/>
      <c r="F9" s="43" t="s">
        <v>148</v>
      </c>
      <c r="G9" s="42"/>
      <c r="H9" s="43"/>
      <c r="I9" s="42"/>
      <c r="J9" s="43" t="s">
        <v>148</v>
      </c>
      <c r="K9" s="42"/>
      <c r="L9" s="43" t="s">
        <v>148</v>
      </c>
      <c r="M9" s="44"/>
      <c r="N9" s="45" t="s">
        <v>148</v>
      </c>
    </row>
    <row r="10" spans="2:14" ht="17" customHeight="1" x14ac:dyDescent="0.2">
      <c r="B10" s="299"/>
      <c r="C10" s="42" t="s">
        <v>152</v>
      </c>
      <c r="D10" s="43" t="s">
        <v>148</v>
      </c>
      <c r="E10" s="42"/>
      <c r="F10" s="43" t="s">
        <v>148</v>
      </c>
      <c r="G10" s="42"/>
      <c r="H10" s="43"/>
      <c r="I10" s="42"/>
      <c r="J10" s="43" t="s">
        <v>148</v>
      </c>
      <c r="K10" s="42"/>
      <c r="L10" s="43" t="s">
        <v>148</v>
      </c>
      <c r="M10" s="44"/>
      <c r="N10" s="45" t="s">
        <v>148</v>
      </c>
    </row>
    <row r="11" spans="2:14" ht="17" customHeight="1" x14ac:dyDescent="0.2">
      <c r="B11" s="299"/>
      <c r="C11" s="42" t="s">
        <v>153</v>
      </c>
      <c r="D11" s="43" t="s">
        <v>148</v>
      </c>
      <c r="E11" s="42"/>
      <c r="F11" s="43" t="s">
        <v>148</v>
      </c>
      <c r="G11" s="42"/>
      <c r="H11" s="43"/>
      <c r="I11" s="42"/>
      <c r="J11" s="43" t="s">
        <v>148</v>
      </c>
      <c r="K11" s="42"/>
      <c r="L11" s="43" t="s">
        <v>148</v>
      </c>
      <c r="M11" s="44"/>
      <c r="N11" s="45" t="s">
        <v>148</v>
      </c>
    </row>
    <row r="12" spans="2:14" ht="17" customHeight="1" x14ac:dyDescent="0.2">
      <c r="B12" s="299"/>
      <c r="C12" s="42" t="s">
        <v>154</v>
      </c>
      <c r="D12" s="43" t="s">
        <v>148</v>
      </c>
      <c r="E12" s="42"/>
      <c r="F12" s="43" t="s">
        <v>148</v>
      </c>
      <c r="G12" s="42"/>
      <c r="H12" s="43"/>
      <c r="I12" s="42"/>
      <c r="J12" s="43" t="s">
        <v>148</v>
      </c>
      <c r="K12" s="42"/>
      <c r="L12" s="43" t="s">
        <v>148</v>
      </c>
      <c r="M12" s="44"/>
      <c r="N12" s="45" t="s">
        <v>148</v>
      </c>
    </row>
    <row r="13" spans="2:14" ht="17" customHeight="1" x14ac:dyDescent="0.2">
      <c r="B13" s="299"/>
      <c r="C13" s="42" t="s">
        <v>155</v>
      </c>
      <c r="D13" s="43" t="s">
        <v>148</v>
      </c>
      <c r="E13" s="42"/>
      <c r="F13" s="43" t="s">
        <v>148</v>
      </c>
      <c r="G13" s="42"/>
      <c r="H13" s="43"/>
      <c r="I13" s="42"/>
      <c r="J13" s="43" t="s">
        <v>148</v>
      </c>
      <c r="K13" s="42"/>
      <c r="L13" s="43" t="s">
        <v>148</v>
      </c>
      <c r="M13" s="44"/>
      <c r="N13" s="45" t="s">
        <v>148</v>
      </c>
    </row>
    <row r="14" spans="2:14" ht="17" customHeight="1" x14ac:dyDescent="0.2">
      <c r="B14" s="299"/>
      <c r="C14" s="42" t="s">
        <v>156</v>
      </c>
      <c r="D14" s="43" t="s">
        <v>148</v>
      </c>
      <c r="E14" s="42"/>
      <c r="F14" s="43" t="s">
        <v>148</v>
      </c>
      <c r="G14" s="42"/>
      <c r="H14" s="43"/>
      <c r="I14" s="42"/>
      <c r="J14" s="43" t="s">
        <v>148</v>
      </c>
      <c r="K14" s="42"/>
      <c r="L14" s="43" t="s">
        <v>148</v>
      </c>
      <c r="M14" s="44"/>
      <c r="N14" s="45" t="s">
        <v>148</v>
      </c>
    </row>
    <row r="15" spans="2:14" ht="17" customHeight="1" x14ac:dyDescent="0.2">
      <c r="B15" s="299"/>
      <c r="C15" s="42" t="s">
        <v>157</v>
      </c>
      <c r="D15" s="43" t="s">
        <v>148</v>
      </c>
      <c r="E15" s="42"/>
      <c r="F15" s="43" t="s">
        <v>148</v>
      </c>
      <c r="G15" s="42"/>
      <c r="H15" s="43" t="s">
        <v>148</v>
      </c>
      <c r="I15" s="42"/>
      <c r="J15" s="43" t="s">
        <v>148</v>
      </c>
      <c r="K15" s="42"/>
      <c r="L15" s="43" t="s">
        <v>148</v>
      </c>
      <c r="M15" s="44"/>
      <c r="N15" s="45" t="s">
        <v>148</v>
      </c>
    </row>
    <row r="16" spans="2:14" ht="17" customHeight="1" x14ac:dyDescent="0.2">
      <c r="B16" s="299"/>
      <c r="C16" s="42" t="s">
        <v>158</v>
      </c>
      <c r="D16" s="43" t="s">
        <v>148</v>
      </c>
      <c r="E16" s="42"/>
      <c r="F16" s="43" t="s">
        <v>148</v>
      </c>
      <c r="G16" s="42"/>
      <c r="H16" s="43"/>
      <c r="I16" s="42"/>
      <c r="J16" s="43" t="s">
        <v>148</v>
      </c>
      <c r="K16" s="42"/>
      <c r="L16" s="43" t="s">
        <v>148</v>
      </c>
      <c r="M16" s="44"/>
      <c r="N16" s="45" t="s">
        <v>148</v>
      </c>
    </row>
    <row r="17" spans="2:14" ht="17" customHeight="1" x14ac:dyDescent="0.2">
      <c r="B17" s="299"/>
      <c r="C17" s="42" t="s">
        <v>22</v>
      </c>
      <c r="D17" s="46"/>
      <c r="E17" s="42"/>
      <c r="F17" s="46">
        <v>299</v>
      </c>
      <c r="G17" s="42"/>
      <c r="H17" s="46"/>
      <c r="I17" s="42"/>
      <c r="J17" s="46">
        <v>299</v>
      </c>
      <c r="K17" s="42"/>
      <c r="L17" s="46">
        <v>299</v>
      </c>
      <c r="M17" s="44"/>
      <c r="N17" s="47" t="s">
        <v>148</v>
      </c>
    </row>
    <row r="18" spans="2:14" ht="17" customHeight="1" x14ac:dyDescent="0.2">
      <c r="B18" s="299"/>
      <c r="C18" s="42" t="s">
        <v>25</v>
      </c>
      <c r="D18" s="46"/>
      <c r="E18" s="42"/>
      <c r="F18" s="46">
        <v>299</v>
      </c>
      <c r="G18" s="42"/>
      <c r="H18" s="46"/>
      <c r="I18" s="42"/>
      <c r="J18" s="46">
        <v>299</v>
      </c>
      <c r="K18" s="42"/>
      <c r="L18" s="46">
        <v>299</v>
      </c>
      <c r="M18" s="44"/>
      <c r="N18" s="47" t="s">
        <v>148</v>
      </c>
    </row>
    <row r="19" spans="2:14" s="52" customFormat="1" ht="17" customHeight="1" x14ac:dyDescent="0.2">
      <c r="B19" s="299"/>
      <c r="C19" s="48" t="s">
        <v>27</v>
      </c>
      <c r="D19" s="49"/>
      <c r="E19" s="48"/>
      <c r="F19" s="46">
        <v>299</v>
      </c>
      <c r="G19" s="48"/>
      <c r="H19" s="50"/>
      <c r="I19" s="48"/>
      <c r="J19" s="49">
        <v>299</v>
      </c>
      <c r="K19" s="48"/>
      <c r="L19" s="49">
        <v>299</v>
      </c>
      <c r="M19" s="50"/>
      <c r="N19" s="51">
        <v>299</v>
      </c>
    </row>
    <row r="20" spans="2:14" ht="17" customHeight="1" x14ac:dyDescent="0.2">
      <c r="B20" s="300" t="s">
        <v>124</v>
      </c>
      <c r="C20" s="53" t="s">
        <v>159</v>
      </c>
      <c r="D20" s="54"/>
      <c r="E20" s="53"/>
      <c r="F20" s="54"/>
      <c r="G20" s="53"/>
      <c r="H20" s="54" t="s">
        <v>148</v>
      </c>
      <c r="I20" s="53"/>
      <c r="J20" s="54" t="s">
        <v>148</v>
      </c>
      <c r="K20" s="53"/>
      <c r="L20" s="54" t="s">
        <v>148</v>
      </c>
      <c r="M20" s="54"/>
      <c r="N20" s="55" t="s">
        <v>148</v>
      </c>
    </row>
    <row r="21" spans="2:14" x14ac:dyDescent="0.2">
      <c r="B21" s="301"/>
      <c r="C21" s="56" t="s">
        <v>160</v>
      </c>
      <c r="D21" s="57"/>
      <c r="E21" s="56"/>
      <c r="F21" s="57"/>
      <c r="G21" s="56"/>
      <c r="H21" s="57" t="s">
        <v>148</v>
      </c>
      <c r="I21" s="56"/>
      <c r="J21" s="57" t="s">
        <v>148</v>
      </c>
      <c r="K21" s="56"/>
      <c r="L21" s="57" t="s">
        <v>148</v>
      </c>
      <c r="M21" s="57"/>
      <c r="N21" s="58" t="s">
        <v>148</v>
      </c>
    </row>
    <row r="22" spans="2:14" x14ac:dyDescent="0.2">
      <c r="B22" s="301"/>
      <c r="C22" s="56" t="s">
        <v>161</v>
      </c>
      <c r="D22" s="57"/>
      <c r="E22" s="56"/>
      <c r="F22" s="57"/>
      <c r="G22" s="56"/>
      <c r="H22" s="57" t="s">
        <v>148</v>
      </c>
      <c r="I22" s="56"/>
      <c r="J22" s="57" t="s">
        <v>148</v>
      </c>
      <c r="K22" s="56"/>
      <c r="L22" s="57" t="s">
        <v>148</v>
      </c>
      <c r="M22" s="57"/>
      <c r="N22" s="58" t="s">
        <v>148</v>
      </c>
    </row>
    <row r="23" spans="2:14" x14ac:dyDescent="0.2">
      <c r="B23" s="301"/>
      <c r="C23" s="56" t="s">
        <v>162</v>
      </c>
      <c r="D23" s="57"/>
      <c r="E23" s="56"/>
      <c r="F23" s="57"/>
      <c r="G23" s="56"/>
      <c r="H23" s="57" t="s">
        <v>148</v>
      </c>
      <c r="I23" s="56"/>
      <c r="J23" s="57" t="s">
        <v>148</v>
      </c>
      <c r="K23" s="56"/>
      <c r="L23" s="57" t="s">
        <v>148</v>
      </c>
      <c r="M23" s="57"/>
      <c r="N23" s="58" t="s">
        <v>148</v>
      </c>
    </row>
    <row r="24" spans="2:14" x14ac:dyDescent="0.2">
      <c r="B24" s="301"/>
      <c r="C24" s="56" t="s">
        <v>163</v>
      </c>
      <c r="D24" s="57"/>
      <c r="E24" s="56"/>
      <c r="F24" s="57"/>
      <c r="G24" s="56"/>
      <c r="H24" s="57" t="s">
        <v>148</v>
      </c>
      <c r="I24" s="56"/>
      <c r="J24" s="57" t="s">
        <v>148</v>
      </c>
      <c r="K24" s="56"/>
      <c r="L24" s="57" t="s">
        <v>148</v>
      </c>
      <c r="M24" s="57"/>
      <c r="N24" s="58" t="s">
        <v>148</v>
      </c>
    </row>
    <row r="25" spans="2:14" x14ac:dyDescent="0.2">
      <c r="B25" s="301"/>
      <c r="C25" s="56" t="s">
        <v>164</v>
      </c>
      <c r="D25" s="57"/>
      <c r="E25" s="56"/>
      <c r="F25" s="57"/>
      <c r="G25" s="56"/>
      <c r="H25" s="57" t="s">
        <v>148</v>
      </c>
      <c r="I25" s="56"/>
      <c r="J25" s="57" t="s">
        <v>148</v>
      </c>
      <c r="K25" s="56"/>
      <c r="L25" s="57" t="s">
        <v>148</v>
      </c>
      <c r="M25" s="57"/>
      <c r="N25" s="58" t="s">
        <v>148</v>
      </c>
    </row>
    <row r="26" spans="2:14" x14ac:dyDescent="0.2">
      <c r="B26" s="301"/>
      <c r="C26" s="56" t="s">
        <v>165</v>
      </c>
      <c r="D26" s="57"/>
      <c r="E26" s="56"/>
      <c r="F26" s="57" t="s">
        <v>148</v>
      </c>
      <c r="G26" s="56"/>
      <c r="H26" s="57" t="s">
        <v>148</v>
      </c>
      <c r="I26" s="56"/>
      <c r="J26" s="57" t="s">
        <v>148</v>
      </c>
      <c r="K26" s="56"/>
      <c r="L26" s="57" t="s">
        <v>148</v>
      </c>
      <c r="M26" s="57"/>
      <c r="N26" s="58" t="s">
        <v>148</v>
      </c>
    </row>
    <row r="27" spans="2:14" x14ac:dyDescent="0.2">
      <c r="B27" s="301"/>
      <c r="C27" s="56" t="s">
        <v>166</v>
      </c>
      <c r="D27" s="57"/>
      <c r="E27" s="56"/>
      <c r="F27" s="57"/>
      <c r="G27" s="56"/>
      <c r="H27" s="57" t="s">
        <v>148</v>
      </c>
      <c r="I27" s="56"/>
      <c r="J27" s="57"/>
      <c r="K27" s="56"/>
      <c r="L27" s="57" t="s">
        <v>148</v>
      </c>
      <c r="M27" s="57"/>
      <c r="N27" s="58" t="s">
        <v>148</v>
      </c>
    </row>
    <row r="28" spans="2:14" x14ac:dyDescent="0.2">
      <c r="B28" s="301"/>
      <c r="C28" s="56" t="s">
        <v>44</v>
      </c>
      <c r="D28" s="57"/>
      <c r="E28" s="56"/>
      <c r="F28" s="57"/>
      <c r="G28" s="56"/>
      <c r="H28" s="57" t="s">
        <v>148</v>
      </c>
      <c r="I28" s="56"/>
      <c r="J28" s="59">
        <v>99</v>
      </c>
      <c r="K28" s="56"/>
      <c r="L28" s="57" t="s">
        <v>148</v>
      </c>
      <c r="M28" s="57"/>
      <c r="N28" s="58" t="s">
        <v>148</v>
      </c>
    </row>
    <row r="29" spans="2:14" x14ac:dyDescent="0.2">
      <c r="B29" s="301"/>
      <c r="C29" s="56" t="s">
        <v>167</v>
      </c>
      <c r="D29" s="57"/>
      <c r="E29" s="56"/>
      <c r="F29" s="57"/>
      <c r="G29" s="56"/>
      <c r="H29" s="59">
        <v>279</v>
      </c>
      <c r="I29" s="56"/>
      <c r="J29" s="59">
        <v>279</v>
      </c>
      <c r="K29" s="56"/>
      <c r="L29" s="59">
        <v>279</v>
      </c>
      <c r="M29" s="57"/>
      <c r="N29" s="60">
        <v>279</v>
      </c>
    </row>
    <row r="30" spans="2:14" ht="15.75" customHeight="1" x14ac:dyDescent="0.2">
      <c r="B30" s="301"/>
      <c r="C30" s="56" t="s">
        <v>40</v>
      </c>
      <c r="D30" s="57"/>
      <c r="E30" s="56"/>
      <c r="F30" s="57"/>
      <c r="G30" s="56"/>
      <c r="H30" s="59">
        <v>199</v>
      </c>
      <c r="I30" s="56"/>
      <c r="J30" s="59">
        <v>199</v>
      </c>
      <c r="K30" s="56"/>
      <c r="L30" s="59">
        <v>199</v>
      </c>
      <c r="M30" s="57"/>
      <c r="N30" s="60">
        <v>199</v>
      </c>
    </row>
    <row r="31" spans="2:14" ht="15.75" customHeight="1" x14ac:dyDescent="0.2">
      <c r="B31" s="302" t="s">
        <v>127</v>
      </c>
      <c r="C31" s="61" t="s">
        <v>127</v>
      </c>
      <c r="D31" s="62"/>
      <c r="E31" s="63"/>
      <c r="F31" s="62" t="s">
        <v>148</v>
      </c>
      <c r="G31" s="63"/>
      <c r="H31" s="62" t="s">
        <v>148</v>
      </c>
      <c r="I31" s="63"/>
      <c r="J31" s="62"/>
      <c r="K31" s="63"/>
      <c r="L31" s="62" t="s">
        <v>148</v>
      </c>
      <c r="M31" s="62"/>
      <c r="N31" s="64" t="s">
        <v>148</v>
      </c>
    </row>
    <row r="32" spans="2:14" ht="15.75" customHeight="1" x14ac:dyDescent="0.2">
      <c r="B32" s="303"/>
      <c r="C32" s="65" t="s">
        <v>168</v>
      </c>
      <c r="D32" s="43"/>
      <c r="E32" s="42"/>
      <c r="F32" s="43" t="s">
        <v>148</v>
      </c>
      <c r="G32" s="42"/>
      <c r="H32" s="43" t="s">
        <v>148</v>
      </c>
      <c r="I32" s="42"/>
      <c r="J32" s="43"/>
      <c r="K32" s="42"/>
      <c r="L32" s="43" t="s">
        <v>148</v>
      </c>
      <c r="M32" s="43"/>
      <c r="N32" s="66" t="s">
        <v>148</v>
      </c>
    </row>
    <row r="33" spans="2:14" ht="15.75" customHeight="1" x14ac:dyDescent="0.2">
      <c r="B33" s="303"/>
      <c r="C33" s="65" t="s">
        <v>169</v>
      </c>
      <c r="D33" s="43"/>
      <c r="E33" s="42"/>
      <c r="F33" s="43" t="s">
        <v>148</v>
      </c>
      <c r="G33" s="42"/>
      <c r="H33" s="43" t="s">
        <v>148</v>
      </c>
      <c r="I33" s="42"/>
      <c r="J33" s="43"/>
      <c r="K33" s="42"/>
      <c r="L33" s="43" t="s">
        <v>148</v>
      </c>
      <c r="M33" s="43"/>
      <c r="N33" s="66" t="s">
        <v>148</v>
      </c>
    </row>
    <row r="34" spans="2:14" ht="15.75" customHeight="1" x14ac:dyDescent="0.2">
      <c r="B34" s="303"/>
      <c r="C34" s="65" t="s">
        <v>170</v>
      </c>
      <c r="D34" s="43"/>
      <c r="E34" s="42"/>
      <c r="F34" s="43" t="s">
        <v>148</v>
      </c>
      <c r="G34" s="42"/>
      <c r="H34" s="43" t="s">
        <v>148</v>
      </c>
      <c r="I34" s="42"/>
      <c r="J34" s="43"/>
      <c r="K34" s="42"/>
      <c r="L34" s="43" t="s">
        <v>148</v>
      </c>
      <c r="M34" s="43"/>
      <c r="N34" s="66" t="s">
        <v>148</v>
      </c>
    </row>
    <row r="35" spans="2:14" ht="15.75" customHeight="1" x14ac:dyDescent="0.2">
      <c r="B35" s="303"/>
      <c r="C35" s="65" t="s">
        <v>171</v>
      </c>
      <c r="D35" s="43"/>
      <c r="E35" s="42"/>
      <c r="F35" s="43" t="s">
        <v>148</v>
      </c>
      <c r="G35" s="42"/>
      <c r="H35" s="43" t="s">
        <v>148</v>
      </c>
      <c r="I35" s="42"/>
      <c r="J35" s="43"/>
      <c r="K35" s="42"/>
      <c r="L35" s="43" t="s">
        <v>148</v>
      </c>
      <c r="M35" s="43"/>
      <c r="N35" s="66" t="s">
        <v>148</v>
      </c>
    </row>
    <row r="36" spans="2:14" ht="15.75" customHeight="1" x14ac:dyDescent="0.2">
      <c r="B36" s="303"/>
      <c r="C36" s="65" t="s">
        <v>172</v>
      </c>
      <c r="D36" s="43"/>
      <c r="E36" s="42"/>
      <c r="F36" s="43" t="s">
        <v>148</v>
      </c>
      <c r="G36" s="42"/>
      <c r="H36" s="43" t="s">
        <v>148</v>
      </c>
      <c r="I36" s="42"/>
      <c r="J36" s="43"/>
      <c r="K36" s="42"/>
      <c r="L36" s="43" t="s">
        <v>148</v>
      </c>
      <c r="M36" s="43"/>
      <c r="N36" s="66" t="s">
        <v>148</v>
      </c>
    </row>
    <row r="37" spans="2:14" ht="15.75" customHeight="1" x14ac:dyDescent="0.2">
      <c r="B37" s="303"/>
      <c r="C37" s="65" t="s">
        <v>173</v>
      </c>
      <c r="D37" s="43"/>
      <c r="E37" s="42"/>
      <c r="F37" s="43" t="s">
        <v>148</v>
      </c>
      <c r="G37" s="42"/>
      <c r="H37" s="43" t="s">
        <v>148</v>
      </c>
      <c r="I37" s="42"/>
      <c r="J37" s="43"/>
      <c r="K37" s="42"/>
      <c r="L37" s="43" t="s">
        <v>148</v>
      </c>
      <c r="M37" s="43"/>
      <c r="N37" s="66" t="s">
        <v>148</v>
      </c>
    </row>
    <row r="38" spans="2:14" ht="15.75" customHeight="1" x14ac:dyDescent="0.2">
      <c r="B38" s="303"/>
      <c r="C38" s="65" t="s">
        <v>174</v>
      </c>
      <c r="D38" s="43"/>
      <c r="E38" s="42"/>
      <c r="F38" s="43" t="s">
        <v>148</v>
      </c>
      <c r="G38" s="42"/>
      <c r="H38" s="43" t="s">
        <v>148</v>
      </c>
      <c r="I38" s="42"/>
      <c r="J38" s="43"/>
      <c r="K38" s="42"/>
      <c r="L38" s="43" t="s">
        <v>148</v>
      </c>
      <c r="M38" s="43"/>
      <c r="N38" s="66" t="s">
        <v>148</v>
      </c>
    </row>
    <row r="39" spans="2:14" ht="15.75" customHeight="1" x14ac:dyDescent="0.2">
      <c r="B39" s="303"/>
      <c r="C39" s="65" t="s">
        <v>175</v>
      </c>
      <c r="D39" s="43"/>
      <c r="E39" s="42"/>
      <c r="F39" s="43" t="s">
        <v>148</v>
      </c>
      <c r="G39" s="42"/>
      <c r="H39" s="43" t="s">
        <v>148</v>
      </c>
      <c r="I39" s="42"/>
      <c r="J39" s="43"/>
      <c r="K39" s="42"/>
      <c r="L39" s="43" t="s">
        <v>148</v>
      </c>
      <c r="M39" s="43"/>
      <c r="N39" s="66" t="s">
        <v>148</v>
      </c>
    </row>
    <row r="40" spans="2:14" ht="15.75" customHeight="1" x14ac:dyDescent="0.2">
      <c r="B40" s="303"/>
      <c r="C40" s="65" t="s">
        <v>176</v>
      </c>
      <c r="D40" s="43"/>
      <c r="E40" s="42"/>
      <c r="F40" s="43" t="s">
        <v>148</v>
      </c>
      <c r="G40" s="42"/>
      <c r="H40" s="43" t="s">
        <v>148</v>
      </c>
      <c r="I40" s="42"/>
      <c r="J40" s="43"/>
      <c r="K40" s="42"/>
      <c r="L40" s="43" t="s">
        <v>148</v>
      </c>
      <c r="M40" s="43"/>
      <c r="N40" s="66" t="s">
        <v>148</v>
      </c>
    </row>
    <row r="41" spans="2:14" ht="15.75" customHeight="1" x14ac:dyDescent="0.2">
      <c r="B41" s="303"/>
      <c r="C41" s="65" t="s">
        <v>48</v>
      </c>
      <c r="D41" s="50"/>
      <c r="E41" s="48"/>
      <c r="F41" s="49" t="s">
        <v>177</v>
      </c>
      <c r="G41" s="48"/>
      <c r="H41" s="43" t="s">
        <v>148</v>
      </c>
      <c r="I41" s="42"/>
      <c r="J41" s="46"/>
      <c r="K41" s="42"/>
      <c r="L41" s="43" t="s">
        <v>148</v>
      </c>
      <c r="M41" s="43"/>
      <c r="N41" s="66" t="s">
        <v>148</v>
      </c>
    </row>
    <row r="42" spans="2:14" ht="15.75" customHeight="1" x14ac:dyDescent="0.2">
      <c r="B42" s="303"/>
      <c r="C42" s="65" t="s">
        <v>178</v>
      </c>
      <c r="D42" s="43"/>
      <c r="E42" s="42"/>
      <c r="F42" s="43" t="s">
        <v>148</v>
      </c>
      <c r="G42" s="42"/>
      <c r="H42" s="43" t="s">
        <v>148</v>
      </c>
      <c r="I42" s="42"/>
      <c r="J42" s="46"/>
      <c r="K42" s="42"/>
      <c r="L42" s="43" t="s">
        <v>148</v>
      </c>
      <c r="M42" s="43"/>
      <c r="N42" s="66" t="s">
        <v>148</v>
      </c>
    </row>
    <row r="43" spans="2:14" ht="15.75" customHeight="1" x14ac:dyDescent="0.2">
      <c r="B43" s="303"/>
      <c r="C43" s="67" t="s">
        <v>46</v>
      </c>
      <c r="D43" s="68"/>
      <c r="E43" s="69"/>
      <c r="F43" s="70">
        <v>15</v>
      </c>
      <c r="G43" s="69"/>
      <c r="H43" s="70">
        <v>15</v>
      </c>
      <c r="I43" s="69"/>
      <c r="J43" s="68"/>
      <c r="K43" s="69"/>
      <c r="L43" s="70">
        <v>15</v>
      </c>
      <c r="M43" s="68"/>
      <c r="N43" s="71">
        <v>15</v>
      </c>
    </row>
    <row r="44" spans="2:14" x14ac:dyDescent="0.2">
      <c r="B44" s="300" t="s">
        <v>179</v>
      </c>
      <c r="C44" s="56" t="s">
        <v>42</v>
      </c>
      <c r="D44" s="59">
        <v>15</v>
      </c>
      <c r="E44" s="59">
        <v>15</v>
      </c>
      <c r="F44" s="59">
        <v>15</v>
      </c>
      <c r="G44" s="59">
        <v>15</v>
      </c>
      <c r="H44" s="59">
        <v>15</v>
      </c>
      <c r="I44" s="59">
        <v>15</v>
      </c>
      <c r="J44" s="59">
        <v>15</v>
      </c>
      <c r="K44" s="59">
        <v>15</v>
      </c>
      <c r="L44" s="59">
        <v>15</v>
      </c>
      <c r="M44" s="59">
        <v>15</v>
      </c>
      <c r="N44" s="58" t="s">
        <v>148</v>
      </c>
    </row>
    <row r="45" spans="2:14" x14ac:dyDescent="0.2">
      <c r="B45" s="301"/>
      <c r="C45" s="56" t="s">
        <v>36</v>
      </c>
      <c r="D45" s="59">
        <v>299</v>
      </c>
      <c r="E45" s="59">
        <v>299</v>
      </c>
      <c r="F45" s="59">
        <v>299</v>
      </c>
      <c r="G45" s="59">
        <v>299</v>
      </c>
      <c r="H45" s="59">
        <v>299</v>
      </c>
      <c r="I45" s="59">
        <v>299</v>
      </c>
      <c r="J45" s="59">
        <v>299</v>
      </c>
      <c r="K45" s="59">
        <v>299</v>
      </c>
      <c r="L45" s="59">
        <v>299</v>
      </c>
      <c r="M45" s="59">
        <v>299</v>
      </c>
      <c r="N45" s="58" t="s">
        <v>148</v>
      </c>
    </row>
    <row r="46" spans="2:14" x14ac:dyDescent="0.2">
      <c r="B46" s="301"/>
      <c r="C46" s="56" t="s">
        <v>50</v>
      </c>
      <c r="D46" s="59"/>
      <c r="E46" s="56"/>
      <c r="F46" s="59">
        <v>15</v>
      </c>
      <c r="G46" s="56"/>
      <c r="H46" s="59">
        <v>15</v>
      </c>
      <c r="I46" s="56"/>
      <c r="J46" s="59">
        <v>15</v>
      </c>
      <c r="K46" s="56"/>
      <c r="L46" s="59" t="s">
        <v>148</v>
      </c>
      <c r="M46" s="57"/>
      <c r="N46" s="58" t="s">
        <v>148</v>
      </c>
    </row>
    <row r="47" spans="2:14" x14ac:dyDescent="0.2">
      <c r="B47" s="301"/>
      <c r="C47" s="56" t="s">
        <v>54</v>
      </c>
      <c r="D47" s="59"/>
      <c r="E47" s="56"/>
      <c r="F47" s="59">
        <v>39</v>
      </c>
      <c r="G47" s="56"/>
      <c r="H47" s="59">
        <v>39</v>
      </c>
      <c r="I47" s="56"/>
      <c r="J47" s="59">
        <v>39</v>
      </c>
      <c r="K47" s="56"/>
      <c r="L47" s="59">
        <v>39</v>
      </c>
      <c r="M47" s="57"/>
      <c r="N47" s="60">
        <v>39</v>
      </c>
    </row>
    <row r="48" spans="2:14" x14ac:dyDescent="0.2">
      <c r="B48" s="304"/>
      <c r="C48" s="72" t="s">
        <v>52</v>
      </c>
      <c r="D48" s="73">
        <v>30</v>
      </c>
      <c r="E48" s="72"/>
      <c r="F48" s="73">
        <v>30</v>
      </c>
      <c r="G48" s="72"/>
      <c r="H48" s="73"/>
      <c r="I48" s="72"/>
      <c r="J48" s="73">
        <v>30</v>
      </c>
      <c r="K48" s="72"/>
      <c r="L48" s="73">
        <v>30</v>
      </c>
      <c r="M48" s="74"/>
      <c r="N48" s="75">
        <v>30</v>
      </c>
    </row>
    <row r="49" spans="3:14" x14ac:dyDescent="0.2">
      <c r="C49" s="76"/>
      <c r="D49" s="77"/>
      <c r="E49" s="77"/>
      <c r="F49" s="77"/>
      <c r="G49" s="77"/>
      <c r="H49" s="77"/>
      <c r="I49" s="77"/>
      <c r="J49" s="44"/>
      <c r="K49" s="77"/>
      <c r="L49" s="77"/>
      <c r="N49" s="77"/>
    </row>
    <row r="50" spans="3:14" x14ac:dyDescent="0.2">
      <c r="C50" s="78"/>
      <c r="J50" s="79"/>
    </row>
    <row r="51" spans="3:14" ht="26" x14ac:dyDescent="0.35">
      <c r="C51" s="34" t="s">
        <v>180</v>
      </c>
    </row>
    <row r="52" spans="3:14" x14ac:dyDescent="0.2">
      <c r="C52" s="80" t="s">
        <v>29</v>
      </c>
      <c r="D52" s="81" t="s">
        <v>216</v>
      </c>
      <c r="E52" s="80"/>
      <c r="F52" s="80"/>
      <c r="G52" s="80"/>
      <c r="H52" s="80"/>
      <c r="I52" s="80"/>
      <c r="J52" s="80"/>
      <c r="K52" s="80"/>
      <c r="L52" s="80"/>
    </row>
    <row r="53" spans="3:14" x14ac:dyDescent="0.2">
      <c r="C53" s="80" t="s">
        <v>32</v>
      </c>
      <c r="D53" s="81" t="s">
        <v>217</v>
      </c>
      <c r="E53" s="80"/>
      <c r="F53" s="80"/>
      <c r="G53" s="80"/>
      <c r="H53" s="80"/>
      <c r="I53" s="80"/>
      <c r="J53" s="80"/>
      <c r="K53" s="80"/>
      <c r="L53" s="80"/>
    </row>
    <row r="54" spans="3:14" x14ac:dyDescent="0.2">
      <c r="C54" s="80" t="s">
        <v>181</v>
      </c>
      <c r="D54" s="82" t="s">
        <v>182</v>
      </c>
      <c r="E54" s="80"/>
      <c r="F54" s="80"/>
      <c r="G54" s="80"/>
      <c r="H54" s="80"/>
      <c r="I54" s="80"/>
      <c r="J54" s="80"/>
      <c r="K54" s="80"/>
      <c r="L54" s="80"/>
    </row>
    <row r="55" spans="3:14" x14ac:dyDescent="0.2">
      <c r="C55" s="80" t="s">
        <v>183</v>
      </c>
      <c r="D55" s="82" t="s">
        <v>184</v>
      </c>
      <c r="E55" s="80"/>
      <c r="F55" s="80"/>
      <c r="G55" s="80"/>
      <c r="H55" s="80"/>
      <c r="I55" s="80"/>
      <c r="J55" s="80"/>
      <c r="K55" s="80"/>
      <c r="L55" s="80"/>
    </row>
    <row r="56" spans="3:14" x14ac:dyDescent="0.2">
      <c r="C56" s="80" t="s">
        <v>185</v>
      </c>
      <c r="D56" s="83" t="s">
        <v>186</v>
      </c>
      <c r="E56" s="80"/>
      <c r="F56" s="80"/>
      <c r="G56" s="80"/>
      <c r="H56" s="80"/>
      <c r="I56" s="80"/>
      <c r="J56" s="80"/>
      <c r="K56" s="80"/>
      <c r="L56" s="80"/>
    </row>
    <row r="57" spans="3:14" x14ac:dyDescent="0.2">
      <c r="C57" s="84" t="s">
        <v>187</v>
      </c>
      <c r="D57" s="85"/>
      <c r="E57" s="85"/>
      <c r="F57" s="85"/>
      <c r="G57" s="85"/>
      <c r="H57" s="85"/>
      <c r="I57" s="85"/>
      <c r="J57" s="85"/>
      <c r="K57" s="85"/>
      <c r="L57" s="85"/>
    </row>
  </sheetData>
  <mergeCells count="5">
    <mergeCell ref="D2:N2"/>
    <mergeCell ref="B6:B19"/>
    <mergeCell ref="B20:B30"/>
    <mergeCell ref="B31:B43"/>
    <mergeCell ref="B44:B48"/>
  </mergeCells>
  <pageMargins left="0.7" right="0.7" top="0.75" bottom="0.75" header="0.3" footer="0.3"/>
  <pageSetup scale="76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6543-020E-9848-8B31-2B61EA49F219}">
  <dimension ref="A2:K206"/>
  <sheetViews>
    <sheetView zoomScale="130" zoomScaleNormal="130" workbookViewId="0">
      <selection activeCell="E32" sqref="E32"/>
    </sheetView>
  </sheetViews>
  <sheetFormatPr baseColWidth="10" defaultColWidth="11" defaultRowHeight="16" x14ac:dyDescent="0.2"/>
  <cols>
    <col min="1" max="4" width="11" style="31"/>
    <col min="5" max="5" width="22.1640625" style="31" customWidth="1"/>
    <col min="6" max="6" width="11" style="31"/>
    <col min="7" max="7" width="11.33203125" style="31" customWidth="1"/>
    <col min="8" max="9" width="11" style="31"/>
    <col min="10" max="10" width="14.1640625" style="88" customWidth="1"/>
    <col min="11" max="11" width="11" style="88"/>
    <col min="12" max="12" width="24.6640625" style="31" bestFit="1" customWidth="1"/>
    <col min="13" max="16384" width="11" style="31"/>
  </cols>
  <sheetData>
    <row r="2" spans="1:11" ht="36.75" customHeight="1" x14ac:dyDescent="0.2">
      <c r="C2" s="306" t="s">
        <v>188</v>
      </c>
      <c r="D2" s="306"/>
      <c r="E2" s="306"/>
      <c r="J2" s="305" t="s">
        <v>189</v>
      </c>
      <c r="K2" s="305"/>
    </row>
    <row r="3" spans="1:11" x14ac:dyDescent="0.2">
      <c r="C3" s="86" t="s">
        <v>190</v>
      </c>
      <c r="D3" s="87">
        <v>459</v>
      </c>
      <c r="E3" s="52"/>
    </row>
    <row r="4" spans="1:11" x14ac:dyDescent="0.2">
      <c r="C4" s="86" t="s">
        <v>191</v>
      </c>
      <c r="D4" s="52">
        <v>3</v>
      </c>
      <c r="E4" s="52"/>
      <c r="G4" s="307" t="s">
        <v>192</v>
      </c>
      <c r="H4" s="307"/>
      <c r="J4" s="88" t="s">
        <v>193</v>
      </c>
      <c r="K4" s="88">
        <f>D4</f>
        <v>3</v>
      </c>
    </row>
    <row r="5" spans="1:11" x14ac:dyDescent="0.2">
      <c r="D5" s="90" t="s">
        <v>194</v>
      </c>
      <c r="E5" s="90" t="s">
        <v>195</v>
      </c>
      <c r="G5" s="91">
        <v>0.05</v>
      </c>
      <c r="H5" s="91">
        <v>0.1</v>
      </c>
      <c r="J5" s="92" t="s">
        <v>196</v>
      </c>
      <c r="K5" s="92" t="s">
        <v>194</v>
      </c>
    </row>
    <row r="6" spans="1:11" x14ac:dyDescent="0.2">
      <c r="A6" s="86" t="s">
        <v>197</v>
      </c>
      <c r="B6" s="31">
        <v>1</v>
      </c>
      <c r="D6" s="52">
        <v>4000</v>
      </c>
      <c r="E6" s="87">
        <f t="shared" ref="E6:E18" si="0">D6+$D$3*B6*$D$4</f>
        <v>5377</v>
      </c>
      <c r="G6" s="93">
        <f t="shared" ref="G6:G18" si="1">E6*(1-$G$5)</f>
        <v>5108.1499999999996</v>
      </c>
      <c r="H6" s="93">
        <f t="shared" ref="H6:H18" si="2">E6*(1-$H$5)</f>
        <v>4839.3</v>
      </c>
      <c r="J6" s="88">
        <v>1</v>
      </c>
      <c r="K6" s="88">
        <v>4000</v>
      </c>
    </row>
    <row r="7" spans="1:11" x14ac:dyDescent="0.2">
      <c r="A7" s="86"/>
      <c r="B7" s="31">
        <v>2</v>
      </c>
      <c r="D7" s="52">
        <v>4000</v>
      </c>
      <c r="E7" s="87">
        <f t="shared" si="0"/>
        <v>6754</v>
      </c>
      <c r="G7" s="93">
        <f t="shared" si="1"/>
        <v>6416.2999999999993</v>
      </c>
      <c r="H7" s="93">
        <f t="shared" si="2"/>
        <v>6078.6</v>
      </c>
      <c r="J7" s="88">
        <v>2</v>
      </c>
      <c r="K7" s="88">
        <v>4000</v>
      </c>
    </row>
    <row r="8" spans="1:11" x14ac:dyDescent="0.2">
      <c r="A8" s="86" t="s">
        <v>198</v>
      </c>
      <c r="B8" s="31">
        <v>3</v>
      </c>
      <c r="D8" s="52">
        <v>4000</v>
      </c>
      <c r="E8" s="87">
        <f t="shared" si="0"/>
        <v>8131</v>
      </c>
      <c r="G8" s="93">
        <f t="shared" si="1"/>
        <v>7724.45</v>
      </c>
      <c r="H8" s="93">
        <f t="shared" si="2"/>
        <v>7317.9000000000005</v>
      </c>
      <c r="J8" s="88">
        <v>3</v>
      </c>
      <c r="K8" s="88">
        <v>4000</v>
      </c>
    </row>
    <row r="9" spans="1:11" ht="17" customHeight="1" x14ac:dyDescent="0.2">
      <c r="A9" s="86"/>
      <c r="B9" s="31">
        <v>6</v>
      </c>
      <c r="D9" s="52">
        <v>6000</v>
      </c>
      <c r="E9" s="87">
        <f t="shared" si="0"/>
        <v>14262</v>
      </c>
      <c r="G9" s="93">
        <f t="shared" si="1"/>
        <v>13548.9</v>
      </c>
      <c r="H9" s="93">
        <f t="shared" si="2"/>
        <v>12835.800000000001</v>
      </c>
      <c r="J9" s="88">
        <v>4</v>
      </c>
      <c r="K9" s="88">
        <v>4000</v>
      </c>
    </row>
    <row r="10" spans="1:11" x14ac:dyDescent="0.2">
      <c r="A10" s="86"/>
      <c r="B10" s="31">
        <v>9</v>
      </c>
      <c r="D10" s="52">
        <v>6000</v>
      </c>
      <c r="E10" s="87">
        <f t="shared" si="0"/>
        <v>18393</v>
      </c>
      <c r="G10" s="93">
        <f t="shared" si="1"/>
        <v>17473.349999999999</v>
      </c>
      <c r="H10" s="93">
        <f t="shared" si="2"/>
        <v>16553.7</v>
      </c>
      <c r="J10" s="88">
        <v>5</v>
      </c>
      <c r="K10" s="88">
        <v>4000</v>
      </c>
    </row>
    <row r="11" spans="1:11" x14ac:dyDescent="0.2">
      <c r="A11" s="86"/>
      <c r="B11" s="31">
        <v>10</v>
      </c>
      <c r="D11" s="52">
        <v>8000</v>
      </c>
      <c r="E11" s="87">
        <f t="shared" si="0"/>
        <v>21770</v>
      </c>
      <c r="G11" s="93">
        <f t="shared" si="1"/>
        <v>20681.5</v>
      </c>
      <c r="H11" s="93">
        <f t="shared" si="2"/>
        <v>19593</v>
      </c>
      <c r="J11" s="88">
        <v>6</v>
      </c>
      <c r="K11" s="88">
        <v>6000</v>
      </c>
    </row>
    <row r="12" spans="1:11" x14ac:dyDescent="0.2">
      <c r="A12" s="86"/>
      <c r="B12" s="31">
        <v>16</v>
      </c>
      <c r="D12" s="52">
        <v>8000</v>
      </c>
      <c r="E12" s="87">
        <f t="shared" si="0"/>
        <v>30032</v>
      </c>
      <c r="G12" s="93">
        <f t="shared" si="1"/>
        <v>28530.399999999998</v>
      </c>
      <c r="H12" s="93">
        <f t="shared" si="2"/>
        <v>27028.799999999999</v>
      </c>
      <c r="J12" s="88">
        <v>7</v>
      </c>
      <c r="K12" s="88">
        <v>6000</v>
      </c>
    </row>
    <row r="13" spans="1:11" x14ac:dyDescent="0.2">
      <c r="A13" s="86"/>
      <c r="B13" s="31">
        <v>25</v>
      </c>
      <c r="D13" s="52">
        <v>8000</v>
      </c>
      <c r="E13" s="87">
        <f t="shared" si="0"/>
        <v>42425</v>
      </c>
      <c r="G13" s="93">
        <f t="shared" si="1"/>
        <v>40303.75</v>
      </c>
      <c r="H13" s="93">
        <f t="shared" si="2"/>
        <v>38182.5</v>
      </c>
      <c r="J13" s="88">
        <v>8</v>
      </c>
      <c r="K13" s="88">
        <v>6000</v>
      </c>
    </row>
    <row r="14" spans="1:11" x14ac:dyDescent="0.2">
      <c r="A14" s="86" t="s">
        <v>199</v>
      </c>
      <c r="B14" s="31">
        <v>31</v>
      </c>
      <c r="D14" s="52">
        <v>16000</v>
      </c>
      <c r="E14" s="87">
        <f t="shared" si="0"/>
        <v>58687</v>
      </c>
      <c r="G14" s="93">
        <f t="shared" si="1"/>
        <v>55752.649999999994</v>
      </c>
      <c r="H14" s="93">
        <f t="shared" si="2"/>
        <v>52818.3</v>
      </c>
      <c r="J14" s="88">
        <v>9</v>
      </c>
      <c r="K14" s="88">
        <v>6000</v>
      </c>
    </row>
    <row r="15" spans="1:11" x14ac:dyDescent="0.2">
      <c r="B15" s="31">
        <v>50</v>
      </c>
      <c r="D15" s="52">
        <v>16000</v>
      </c>
      <c r="E15" s="87">
        <f t="shared" si="0"/>
        <v>84850</v>
      </c>
      <c r="G15" s="93">
        <f t="shared" si="1"/>
        <v>80607.5</v>
      </c>
      <c r="H15" s="93">
        <f t="shared" si="2"/>
        <v>76365</v>
      </c>
      <c r="J15" s="88">
        <v>10</v>
      </c>
      <c r="K15" s="88">
        <v>8000</v>
      </c>
    </row>
    <row r="16" spans="1:11" x14ac:dyDescent="0.2">
      <c r="B16" s="31">
        <v>100</v>
      </c>
      <c r="D16" s="52">
        <v>16000</v>
      </c>
      <c r="E16" s="87">
        <f t="shared" si="0"/>
        <v>153700</v>
      </c>
      <c r="G16" s="93">
        <f t="shared" si="1"/>
        <v>146015</v>
      </c>
      <c r="H16" s="93">
        <f t="shared" si="2"/>
        <v>138330</v>
      </c>
      <c r="J16" s="88">
        <v>11</v>
      </c>
      <c r="K16" s="88">
        <v>8000</v>
      </c>
    </row>
    <row r="17" spans="1:11" x14ac:dyDescent="0.2">
      <c r="B17" s="31">
        <v>150</v>
      </c>
      <c r="D17" s="52">
        <v>0</v>
      </c>
      <c r="E17" s="87">
        <f t="shared" si="0"/>
        <v>206550</v>
      </c>
      <c r="G17" s="93">
        <f t="shared" si="1"/>
        <v>196222.5</v>
      </c>
      <c r="H17" s="93">
        <f t="shared" si="2"/>
        <v>185895</v>
      </c>
      <c r="J17" s="88">
        <v>12</v>
      </c>
      <c r="K17" s="88">
        <v>8000</v>
      </c>
    </row>
    <row r="18" spans="1:11" x14ac:dyDescent="0.2">
      <c r="B18" s="31">
        <v>200</v>
      </c>
      <c r="D18" s="52">
        <v>0</v>
      </c>
      <c r="E18" s="87">
        <f t="shared" si="0"/>
        <v>275400</v>
      </c>
      <c r="G18" s="93">
        <f t="shared" si="1"/>
        <v>261630</v>
      </c>
      <c r="H18" s="93">
        <f t="shared" si="2"/>
        <v>247860</v>
      </c>
      <c r="J18" s="88">
        <v>13</v>
      </c>
      <c r="K18" s="88">
        <v>8000</v>
      </c>
    </row>
    <row r="19" spans="1:11" x14ac:dyDescent="0.2">
      <c r="J19" s="88">
        <v>14</v>
      </c>
      <c r="K19" s="88">
        <v>8000</v>
      </c>
    </row>
    <row r="20" spans="1:11" ht="32" x14ac:dyDescent="0.2">
      <c r="D20" s="94" t="s">
        <v>200</v>
      </c>
      <c r="E20" s="95" t="s">
        <v>201</v>
      </c>
      <c r="J20" s="88">
        <v>15</v>
      </c>
      <c r="K20" s="88">
        <v>8000</v>
      </c>
    </row>
    <row r="21" spans="1:11" x14ac:dyDescent="0.2">
      <c r="D21" s="96" t="s">
        <v>202</v>
      </c>
      <c r="E21" s="97">
        <v>4000</v>
      </c>
      <c r="J21" s="88">
        <v>16</v>
      </c>
      <c r="K21" s="88">
        <v>8000</v>
      </c>
    </row>
    <row r="22" spans="1:11" ht="17" customHeight="1" x14ac:dyDescent="0.2">
      <c r="D22" s="96" t="s">
        <v>203</v>
      </c>
      <c r="E22" s="97">
        <v>6000</v>
      </c>
      <c r="J22" s="88">
        <v>17</v>
      </c>
      <c r="K22" s="88">
        <v>8000</v>
      </c>
    </row>
    <row r="23" spans="1:11" x14ac:dyDescent="0.2">
      <c r="A23" s="86"/>
      <c r="D23" s="96" t="s">
        <v>204</v>
      </c>
      <c r="E23" s="97">
        <v>8000</v>
      </c>
      <c r="J23" s="88">
        <v>18</v>
      </c>
      <c r="K23" s="88">
        <v>8000</v>
      </c>
    </row>
    <row r="24" spans="1:11" x14ac:dyDescent="0.2">
      <c r="D24" s="96" t="s">
        <v>205</v>
      </c>
      <c r="E24" s="97">
        <v>16000</v>
      </c>
      <c r="J24" s="88">
        <v>19</v>
      </c>
      <c r="K24" s="88">
        <v>8000</v>
      </c>
    </row>
    <row r="25" spans="1:11" x14ac:dyDescent="0.2">
      <c r="D25" s="96" t="s">
        <v>206</v>
      </c>
      <c r="E25" s="97">
        <v>0</v>
      </c>
      <c r="J25" s="88">
        <v>20</v>
      </c>
      <c r="K25" s="88">
        <v>8000</v>
      </c>
    </row>
    <row r="26" spans="1:11" x14ac:dyDescent="0.2">
      <c r="J26" s="88">
        <v>21</v>
      </c>
      <c r="K26" s="88">
        <v>8000</v>
      </c>
    </row>
    <row r="27" spans="1:11" x14ac:dyDescent="0.2">
      <c r="J27" s="88">
        <v>22</v>
      </c>
      <c r="K27" s="88">
        <v>8000</v>
      </c>
    </row>
    <row r="28" spans="1:11" x14ac:dyDescent="0.2">
      <c r="A28" s="86"/>
      <c r="J28" s="88">
        <v>23</v>
      </c>
      <c r="K28" s="88">
        <v>8000</v>
      </c>
    </row>
    <row r="29" spans="1:11" x14ac:dyDescent="0.2">
      <c r="J29" s="88">
        <v>24</v>
      </c>
      <c r="K29" s="88">
        <v>8000</v>
      </c>
    </row>
    <row r="30" spans="1:11" x14ac:dyDescent="0.2">
      <c r="J30" s="88">
        <v>25</v>
      </c>
      <c r="K30" s="88">
        <v>8000</v>
      </c>
    </row>
    <row r="31" spans="1:11" x14ac:dyDescent="0.2">
      <c r="A31" s="52"/>
      <c r="B31" s="52"/>
      <c r="J31" s="88">
        <v>26</v>
      </c>
      <c r="K31" s="88">
        <v>8000</v>
      </c>
    </row>
    <row r="32" spans="1:11" x14ac:dyDescent="0.2">
      <c r="A32" s="98"/>
      <c r="B32" s="98"/>
      <c r="J32" s="88">
        <v>27</v>
      </c>
      <c r="K32" s="88">
        <v>8000</v>
      </c>
    </row>
    <row r="33" spans="1:11" ht="19" x14ac:dyDescent="0.2">
      <c r="A33" s="99"/>
      <c r="B33" s="99"/>
      <c r="J33" s="88">
        <v>28</v>
      </c>
      <c r="K33" s="88">
        <v>8000</v>
      </c>
    </row>
    <row r="34" spans="1:11" x14ac:dyDescent="0.2">
      <c r="A34" s="100"/>
      <c r="B34" s="101"/>
      <c r="J34" s="88">
        <v>29</v>
      </c>
      <c r="K34" s="88">
        <v>8000</v>
      </c>
    </row>
    <row r="35" spans="1:11" x14ac:dyDescent="0.2">
      <c r="A35" s="100"/>
      <c r="B35" s="101"/>
      <c r="J35" s="88">
        <v>30</v>
      </c>
      <c r="K35" s="88">
        <v>8000</v>
      </c>
    </row>
    <row r="36" spans="1:11" x14ac:dyDescent="0.2">
      <c r="A36" s="100"/>
      <c r="B36" s="101"/>
      <c r="J36" s="88">
        <v>31</v>
      </c>
      <c r="K36" s="88">
        <v>16000</v>
      </c>
    </row>
    <row r="37" spans="1:11" x14ac:dyDescent="0.2">
      <c r="A37" s="100"/>
      <c r="B37" s="101"/>
      <c r="J37" s="88">
        <v>32</v>
      </c>
      <c r="K37" s="88">
        <v>16000</v>
      </c>
    </row>
    <row r="38" spans="1:11" x14ac:dyDescent="0.2">
      <c r="A38" s="100"/>
      <c r="B38" s="101"/>
      <c r="J38" s="88">
        <v>33</v>
      </c>
      <c r="K38" s="88">
        <v>16000</v>
      </c>
    </row>
    <row r="39" spans="1:11" x14ac:dyDescent="0.2">
      <c r="A39" s="100"/>
      <c r="B39" s="101"/>
      <c r="J39" s="88">
        <v>34</v>
      </c>
      <c r="K39" s="88">
        <v>16000</v>
      </c>
    </row>
    <row r="40" spans="1:11" x14ac:dyDescent="0.2">
      <c r="A40" s="100"/>
      <c r="B40" s="101"/>
      <c r="J40" s="88">
        <v>35</v>
      </c>
      <c r="K40" s="88">
        <v>16000</v>
      </c>
    </row>
    <row r="41" spans="1:11" x14ac:dyDescent="0.2">
      <c r="A41" s="102"/>
      <c r="B41" s="103"/>
      <c r="J41" s="88">
        <v>36</v>
      </c>
      <c r="K41" s="88">
        <v>16000</v>
      </c>
    </row>
    <row r="42" spans="1:11" x14ac:dyDescent="0.2">
      <c r="A42" s="98"/>
      <c r="B42" s="98"/>
      <c r="J42" s="88">
        <v>37</v>
      </c>
      <c r="K42" s="88">
        <v>16000</v>
      </c>
    </row>
    <row r="43" spans="1:11" x14ac:dyDescent="0.2">
      <c r="J43" s="88">
        <v>38</v>
      </c>
      <c r="K43" s="88">
        <v>16000</v>
      </c>
    </row>
    <row r="44" spans="1:11" x14ac:dyDescent="0.2">
      <c r="J44" s="88">
        <v>39</v>
      </c>
      <c r="K44" s="88">
        <v>16000</v>
      </c>
    </row>
    <row r="45" spans="1:11" x14ac:dyDescent="0.2">
      <c r="J45" s="88">
        <v>40</v>
      </c>
      <c r="K45" s="88">
        <v>16000</v>
      </c>
    </row>
    <row r="46" spans="1:11" x14ac:dyDescent="0.2">
      <c r="J46" s="88">
        <v>41</v>
      </c>
      <c r="K46" s="88">
        <v>16000</v>
      </c>
    </row>
    <row r="47" spans="1:11" x14ac:dyDescent="0.2">
      <c r="J47" s="88">
        <v>42</v>
      </c>
      <c r="K47" s="88">
        <v>16000</v>
      </c>
    </row>
    <row r="48" spans="1:11" x14ac:dyDescent="0.2">
      <c r="J48" s="88">
        <v>43</v>
      </c>
      <c r="K48" s="88">
        <v>16000</v>
      </c>
    </row>
    <row r="49" spans="10:11" x14ac:dyDescent="0.2">
      <c r="J49" s="88">
        <v>44</v>
      </c>
      <c r="K49" s="88">
        <v>16000</v>
      </c>
    </row>
    <row r="50" spans="10:11" x14ac:dyDescent="0.2">
      <c r="J50" s="88">
        <v>45</v>
      </c>
      <c r="K50" s="88">
        <v>16000</v>
      </c>
    </row>
    <row r="51" spans="10:11" x14ac:dyDescent="0.2">
      <c r="J51" s="88">
        <v>46</v>
      </c>
      <c r="K51" s="88">
        <v>16000</v>
      </c>
    </row>
    <row r="52" spans="10:11" x14ac:dyDescent="0.2">
      <c r="J52" s="88">
        <v>47</v>
      </c>
      <c r="K52" s="88">
        <v>16000</v>
      </c>
    </row>
    <row r="53" spans="10:11" x14ac:dyDescent="0.2">
      <c r="J53" s="88">
        <v>48</v>
      </c>
      <c r="K53" s="88">
        <v>16000</v>
      </c>
    </row>
    <row r="54" spans="10:11" x14ac:dyDescent="0.2">
      <c r="J54" s="88">
        <v>49</v>
      </c>
      <c r="K54" s="88">
        <v>16000</v>
      </c>
    </row>
    <row r="55" spans="10:11" x14ac:dyDescent="0.2">
      <c r="J55" s="88">
        <v>50</v>
      </c>
      <c r="K55" s="88">
        <v>16000</v>
      </c>
    </row>
    <row r="56" spans="10:11" x14ac:dyDescent="0.2">
      <c r="J56" s="88">
        <v>51</v>
      </c>
      <c r="K56" s="88">
        <v>16000</v>
      </c>
    </row>
    <row r="57" spans="10:11" x14ac:dyDescent="0.2">
      <c r="J57" s="88">
        <v>52</v>
      </c>
      <c r="K57" s="88">
        <v>16000</v>
      </c>
    </row>
    <row r="58" spans="10:11" x14ac:dyDescent="0.2">
      <c r="J58" s="88">
        <v>53</v>
      </c>
      <c r="K58" s="88">
        <v>16000</v>
      </c>
    </row>
    <row r="59" spans="10:11" x14ac:dyDescent="0.2">
      <c r="J59" s="88">
        <v>54</v>
      </c>
      <c r="K59" s="88">
        <v>16000</v>
      </c>
    </row>
    <row r="60" spans="10:11" x14ac:dyDescent="0.2">
      <c r="J60" s="88">
        <v>55</v>
      </c>
      <c r="K60" s="88">
        <v>16000</v>
      </c>
    </row>
    <row r="61" spans="10:11" x14ac:dyDescent="0.2">
      <c r="J61" s="88">
        <v>56</v>
      </c>
      <c r="K61" s="88">
        <v>16000</v>
      </c>
    </row>
    <row r="62" spans="10:11" x14ac:dyDescent="0.2">
      <c r="J62" s="88">
        <v>57</v>
      </c>
      <c r="K62" s="88">
        <v>16000</v>
      </c>
    </row>
    <row r="63" spans="10:11" x14ac:dyDescent="0.2">
      <c r="J63" s="88">
        <v>58</v>
      </c>
      <c r="K63" s="88">
        <v>16000</v>
      </c>
    </row>
    <row r="64" spans="10:11" x14ac:dyDescent="0.2">
      <c r="J64" s="88">
        <v>59</v>
      </c>
      <c r="K64" s="88">
        <v>16000</v>
      </c>
    </row>
    <row r="65" spans="10:11" x14ac:dyDescent="0.2">
      <c r="J65" s="88">
        <v>60</v>
      </c>
      <c r="K65" s="88">
        <v>16000</v>
      </c>
    </row>
    <row r="66" spans="10:11" x14ac:dyDescent="0.2">
      <c r="J66" s="88">
        <v>61</v>
      </c>
      <c r="K66" s="88">
        <v>16000</v>
      </c>
    </row>
    <row r="67" spans="10:11" x14ac:dyDescent="0.2">
      <c r="J67" s="88">
        <v>62</v>
      </c>
      <c r="K67" s="88">
        <v>16000</v>
      </c>
    </row>
    <row r="68" spans="10:11" x14ac:dyDescent="0.2">
      <c r="J68" s="88">
        <v>63</v>
      </c>
      <c r="K68" s="88">
        <v>16000</v>
      </c>
    </row>
    <row r="69" spans="10:11" x14ac:dyDescent="0.2">
      <c r="J69" s="88">
        <v>64</v>
      </c>
      <c r="K69" s="88">
        <v>16000</v>
      </c>
    </row>
    <row r="70" spans="10:11" x14ac:dyDescent="0.2">
      <c r="J70" s="88">
        <v>65</v>
      </c>
      <c r="K70" s="88">
        <v>16000</v>
      </c>
    </row>
    <row r="71" spans="10:11" x14ac:dyDescent="0.2">
      <c r="J71" s="88">
        <v>66</v>
      </c>
      <c r="K71" s="88">
        <v>16000</v>
      </c>
    </row>
    <row r="72" spans="10:11" x14ac:dyDescent="0.2">
      <c r="J72" s="88">
        <v>67</v>
      </c>
      <c r="K72" s="88">
        <v>16000</v>
      </c>
    </row>
    <row r="73" spans="10:11" x14ac:dyDescent="0.2">
      <c r="J73" s="88">
        <v>68</v>
      </c>
      <c r="K73" s="88">
        <v>16000</v>
      </c>
    </row>
    <row r="74" spans="10:11" x14ac:dyDescent="0.2">
      <c r="J74" s="88">
        <v>69</v>
      </c>
      <c r="K74" s="88">
        <v>16000</v>
      </c>
    </row>
    <row r="75" spans="10:11" x14ac:dyDescent="0.2">
      <c r="J75" s="88">
        <v>70</v>
      </c>
      <c r="K75" s="88">
        <v>16000</v>
      </c>
    </row>
    <row r="76" spans="10:11" x14ac:dyDescent="0.2">
      <c r="J76" s="88">
        <v>71</v>
      </c>
      <c r="K76" s="88">
        <v>16000</v>
      </c>
    </row>
    <row r="77" spans="10:11" x14ac:dyDescent="0.2">
      <c r="J77" s="88">
        <v>72</v>
      </c>
      <c r="K77" s="88">
        <v>16000</v>
      </c>
    </row>
    <row r="78" spans="10:11" x14ac:dyDescent="0.2">
      <c r="J78" s="88">
        <v>73</v>
      </c>
      <c r="K78" s="88">
        <v>16000</v>
      </c>
    </row>
    <row r="79" spans="10:11" x14ac:dyDescent="0.2">
      <c r="J79" s="88">
        <v>74</v>
      </c>
      <c r="K79" s="88">
        <v>16000</v>
      </c>
    </row>
    <row r="80" spans="10:11" x14ac:dyDescent="0.2">
      <c r="J80" s="88">
        <v>75</v>
      </c>
      <c r="K80" s="88">
        <v>16000</v>
      </c>
    </row>
    <row r="81" spans="10:11" x14ac:dyDescent="0.2">
      <c r="J81" s="88">
        <v>76</v>
      </c>
      <c r="K81" s="88">
        <v>16000</v>
      </c>
    </row>
    <row r="82" spans="10:11" x14ac:dyDescent="0.2">
      <c r="J82" s="88">
        <v>77</v>
      </c>
      <c r="K82" s="88">
        <v>16000</v>
      </c>
    </row>
    <row r="83" spans="10:11" x14ac:dyDescent="0.2">
      <c r="J83" s="88">
        <v>78</v>
      </c>
      <c r="K83" s="88">
        <v>16000</v>
      </c>
    </row>
    <row r="84" spans="10:11" x14ac:dyDescent="0.2">
      <c r="J84" s="88">
        <v>79</v>
      </c>
      <c r="K84" s="88">
        <v>16000</v>
      </c>
    </row>
    <row r="85" spans="10:11" x14ac:dyDescent="0.2">
      <c r="J85" s="88">
        <v>80</v>
      </c>
      <c r="K85" s="88">
        <v>16000</v>
      </c>
    </row>
    <row r="86" spans="10:11" x14ac:dyDescent="0.2">
      <c r="J86" s="88">
        <v>81</v>
      </c>
      <c r="K86" s="88">
        <v>16000</v>
      </c>
    </row>
    <row r="87" spans="10:11" x14ac:dyDescent="0.2">
      <c r="J87" s="88">
        <v>82</v>
      </c>
      <c r="K87" s="88">
        <v>16000</v>
      </c>
    </row>
    <row r="88" spans="10:11" x14ac:dyDescent="0.2">
      <c r="J88" s="88">
        <v>83</v>
      </c>
      <c r="K88" s="88">
        <v>16000</v>
      </c>
    </row>
    <row r="89" spans="10:11" x14ac:dyDescent="0.2">
      <c r="J89" s="88">
        <v>84</v>
      </c>
      <c r="K89" s="88">
        <v>16000</v>
      </c>
    </row>
    <row r="90" spans="10:11" x14ac:dyDescent="0.2">
      <c r="J90" s="88">
        <v>85</v>
      </c>
      <c r="K90" s="88">
        <v>16000</v>
      </c>
    </row>
    <row r="91" spans="10:11" x14ac:dyDescent="0.2">
      <c r="J91" s="88">
        <v>86</v>
      </c>
      <c r="K91" s="88">
        <v>16000</v>
      </c>
    </row>
    <row r="92" spans="10:11" x14ac:dyDescent="0.2">
      <c r="J92" s="88">
        <v>87</v>
      </c>
      <c r="K92" s="88">
        <v>16000</v>
      </c>
    </row>
    <row r="93" spans="10:11" x14ac:dyDescent="0.2">
      <c r="J93" s="88">
        <v>88</v>
      </c>
      <c r="K93" s="88">
        <v>16000</v>
      </c>
    </row>
    <row r="94" spans="10:11" x14ac:dyDescent="0.2">
      <c r="J94" s="88">
        <v>89</v>
      </c>
      <c r="K94" s="88">
        <v>16000</v>
      </c>
    </row>
    <row r="95" spans="10:11" x14ac:dyDescent="0.2">
      <c r="J95" s="88">
        <v>90</v>
      </c>
      <c r="K95" s="88">
        <v>16000</v>
      </c>
    </row>
    <row r="96" spans="10:11" x14ac:dyDescent="0.2">
      <c r="J96" s="88">
        <v>91</v>
      </c>
      <c r="K96" s="88">
        <v>16000</v>
      </c>
    </row>
    <row r="97" spans="10:11" x14ac:dyDescent="0.2">
      <c r="J97" s="88">
        <v>92</v>
      </c>
      <c r="K97" s="88">
        <v>16000</v>
      </c>
    </row>
    <row r="98" spans="10:11" x14ac:dyDescent="0.2">
      <c r="J98" s="88">
        <v>93</v>
      </c>
      <c r="K98" s="88">
        <v>16000</v>
      </c>
    </row>
    <row r="99" spans="10:11" x14ac:dyDescent="0.2">
      <c r="J99" s="88">
        <v>94</v>
      </c>
      <c r="K99" s="88">
        <v>16000</v>
      </c>
    </row>
    <row r="100" spans="10:11" x14ac:dyDescent="0.2">
      <c r="J100" s="88">
        <v>95</v>
      </c>
      <c r="K100" s="88">
        <v>16000</v>
      </c>
    </row>
    <row r="101" spans="10:11" x14ac:dyDescent="0.2">
      <c r="J101" s="88">
        <v>96</v>
      </c>
      <c r="K101" s="88">
        <v>16000</v>
      </c>
    </row>
    <row r="102" spans="10:11" x14ac:dyDescent="0.2">
      <c r="J102" s="88">
        <v>97</v>
      </c>
      <c r="K102" s="88">
        <v>16000</v>
      </c>
    </row>
    <row r="103" spans="10:11" x14ac:dyDescent="0.2">
      <c r="J103" s="88">
        <v>98</v>
      </c>
      <c r="K103" s="88">
        <v>16000</v>
      </c>
    </row>
    <row r="104" spans="10:11" x14ac:dyDescent="0.2">
      <c r="J104" s="88">
        <v>99</v>
      </c>
      <c r="K104" s="88">
        <v>16000</v>
      </c>
    </row>
    <row r="105" spans="10:11" x14ac:dyDescent="0.2">
      <c r="J105" s="88">
        <v>100</v>
      </c>
      <c r="K105" s="88">
        <v>16000</v>
      </c>
    </row>
    <row r="106" spans="10:11" x14ac:dyDescent="0.2">
      <c r="J106" s="88">
        <v>101</v>
      </c>
      <c r="K106" s="88">
        <v>16000</v>
      </c>
    </row>
    <row r="107" spans="10:11" x14ac:dyDescent="0.2">
      <c r="J107" s="88">
        <v>102</v>
      </c>
      <c r="K107" s="88">
        <v>16000</v>
      </c>
    </row>
    <row r="108" spans="10:11" x14ac:dyDescent="0.2">
      <c r="J108" s="88">
        <v>103</v>
      </c>
      <c r="K108" s="88">
        <v>16000</v>
      </c>
    </row>
    <row r="109" spans="10:11" x14ac:dyDescent="0.2">
      <c r="J109" s="88">
        <v>104</v>
      </c>
      <c r="K109" s="88">
        <v>16000</v>
      </c>
    </row>
    <row r="110" spans="10:11" x14ac:dyDescent="0.2">
      <c r="J110" s="88">
        <v>105</v>
      </c>
      <c r="K110" s="88">
        <v>16000</v>
      </c>
    </row>
    <row r="111" spans="10:11" x14ac:dyDescent="0.2">
      <c r="J111" s="88">
        <v>106</v>
      </c>
      <c r="K111" s="88">
        <v>16000</v>
      </c>
    </row>
    <row r="112" spans="10:11" x14ac:dyDescent="0.2">
      <c r="J112" s="88">
        <v>107</v>
      </c>
      <c r="K112" s="88">
        <v>16000</v>
      </c>
    </row>
    <row r="113" spans="10:11" x14ac:dyDescent="0.2">
      <c r="J113" s="88">
        <v>108</v>
      </c>
      <c r="K113" s="88">
        <v>16000</v>
      </c>
    </row>
    <row r="114" spans="10:11" x14ac:dyDescent="0.2">
      <c r="J114" s="88">
        <v>109</v>
      </c>
      <c r="K114" s="88">
        <v>16000</v>
      </c>
    </row>
    <row r="115" spans="10:11" x14ac:dyDescent="0.2">
      <c r="J115" s="88">
        <v>110</v>
      </c>
      <c r="K115" s="88">
        <v>16000</v>
      </c>
    </row>
    <row r="116" spans="10:11" x14ac:dyDescent="0.2">
      <c r="J116" s="88">
        <v>111</v>
      </c>
      <c r="K116" s="88">
        <v>16000</v>
      </c>
    </row>
    <row r="117" spans="10:11" x14ac:dyDescent="0.2">
      <c r="J117" s="88">
        <v>112</v>
      </c>
      <c r="K117" s="88">
        <v>16000</v>
      </c>
    </row>
    <row r="118" spans="10:11" x14ac:dyDescent="0.2">
      <c r="J118" s="88">
        <v>113</v>
      </c>
      <c r="K118" s="88">
        <v>16000</v>
      </c>
    </row>
    <row r="119" spans="10:11" x14ac:dyDescent="0.2">
      <c r="J119" s="88">
        <v>114</v>
      </c>
      <c r="K119" s="88">
        <v>16000</v>
      </c>
    </row>
    <row r="120" spans="10:11" x14ac:dyDescent="0.2">
      <c r="J120" s="88">
        <v>115</v>
      </c>
      <c r="K120" s="88">
        <v>16000</v>
      </c>
    </row>
    <row r="121" spans="10:11" x14ac:dyDescent="0.2">
      <c r="J121" s="88">
        <v>116</v>
      </c>
      <c r="K121" s="88">
        <v>16000</v>
      </c>
    </row>
    <row r="122" spans="10:11" x14ac:dyDescent="0.2">
      <c r="J122" s="88">
        <v>117</v>
      </c>
      <c r="K122" s="88">
        <v>16000</v>
      </c>
    </row>
    <row r="123" spans="10:11" x14ac:dyDescent="0.2">
      <c r="J123" s="88">
        <v>118</v>
      </c>
      <c r="K123" s="88">
        <v>16000</v>
      </c>
    </row>
    <row r="124" spans="10:11" x14ac:dyDescent="0.2">
      <c r="J124" s="88">
        <v>119</v>
      </c>
      <c r="K124" s="88">
        <v>16000</v>
      </c>
    </row>
    <row r="125" spans="10:11" x14ac:dyDescent="0.2">
      <c r="J125" s="88">
        <v>120</v>
      </c>
      <c r="K125" s="88">
        <v>16000</v>
      </c>
    </row>
    <row r="126" spans="10:11" x14ac:dyDescent="0.2">
      <c r="J126" s="88">
        <v>121</v>
      </c>
      <c r="K126" s="88">
        <v>16000</v>
      </c>
    </row>
    <row r="127" spans="10:11" x14ac:dyDescent="0.2">
      <c r="J127" s="88">
        <v>122</v>
      </c>
      <c r="K127" s="88">
        <v>16000</v>
      </c>
    </row>
    <row r="128" spans="10:11" x14ac:dyDescent="0.2">
      <c r="J128" s="88">
        <v>123</v>
      </c>
      <c r="K128" s="88">
        <v>16000</v>
      </c>
    </row>
    <row r="129" spans="10:11" x14ac:dyDescent="0.2">
      <c r="J129" s="88">
        <v>124</v>
      </c>
      <c r="K129" s="88">
        <v>16000</v>
      </c>
    </row>
    <row r="130" spans="10:11" x14ac:dyDescent="0.2">
      <c r="J130" s="88">
        <v>125</v>
      </c>
      <c r="K130" s="88">
        <v>16000</v>
      </c>
    </row>
    <row r="131" spans="10:11" x14ac:dyDescent="0.2">
      <c r="J131" s="88">
        <v>126</v>
      </c>
      <c r="K131" s="88">
        <v>16000</v>
      </c>
    </row>
    <row r="132" spans="10:11" x14ac:dyDescent="0.2">
      <c r="J132" s="88">
        <v>127</v>
      </c>
      <c r="K132" s="88">
        <v>16000</v>
      </c>
    </row>
    <row r="133" spans="10:11" x14ac:dyDescent="0.2">
      <c r="J133" s="88">
        <v>128</v>
      </c>
      <c r="K133" s="88">
        <v>16000</v>
      </c>
    </row>
    <row r="134" spans="10:11" x14ac:dyDescent="0.2">
      <c r="J134" s="88">
        <v>129</v>
      </c>
      <c r="K134" s="88">
        <v>16000</v>
      </c>
    </row>
    <row r="135" spans="10:11" x14ac:dyDescent="0.2">
      <c r="J135" s="88">
        <v>130</v>
      </c>
      <c r="K135" s="88">
        <v>16000</v>
      </c>
    </row>
    <row r="136" spans="10:11" x14ac:dyDescent="0.2">
      <c r="J136" s="88">
        <v>131</v>
      </c>
      <c r="K136" s="88">
        <v>16000</v>
      </c>
    </row>
    <row r="137" spans="10:11" x14ac:dyDescent="0.2">
      <c r="J137" s="88">
        <v>132</v>
      </c>
      <c r="K137" s="88">
        <v>16000</v>
      </c>
    </row>
    <row r="138" spans="10:11" x14ac:dyDescent="0.2">
      <c r="J138" s="88">
        <v>133</v>
      </c>
      <c r="K138" s="88">
        <v>16000</v>
      </c>
    </row>
    <row r="139" spans="10:11" x14ac:dyDescent="0.2">
      <c r="J139" s="88">
        <v>134</v>
      </c>
      <c r="K139" s="88">
        <v>16000</v>
      </c>
    </row>
    <row r="140" spans="10:11" x14ac:dyDescent="0.2">
      <c r="J140" s="88">
        <v>135</v>
      </c>
      <c r="K140" s="88">
        <v>16000</v>
      </c>
    </row>
    <row r="141" spans="10:11" x14ac:dyDescent="0.2">
      <c r="J141" s="88">
        <v>136</v>
      </c>
      <c r="K141" s="88">
        <v>16000</v>
      </c>
    </row>
    <row r="142" spans="10:11" x14ac:dyDescent="0.2">
      <c r="J142" s="88">
        <v>137</v>
      </c>
      <c r="K142" s="88">
        <v>16000</v>
      </c>
    </row>
    <row r="143" spans="10:11" x14ac:dyDescent="0.2">
      <c r="J143" s="88">
        <v>138</v>
      </c>
      <c r="K143" s="88">
        <v>16000</v>
      </c>
    </row>
    <row r="144" spans="10:11" x14ac:dyDescent="0.2">
      <c r="J144" s="88">
        <v>139</v>
      </c>
      <c r="K144" s="88">
        <v>16000</v>
      </c>
    </row>
    <row r="145" spans="10:11" x14ac:dyDescent="0.2">
      <c r="J145" s="88">
        <v>140</v>
      </c>
      <c r="K145" s="88">
        <v>16000</v>
      </c>
    </row>
    <row r="146" spans="10:11" x14ac:dyDescent="0.2">
      <c r="J146" s="88">
        <v>141</v>
      </c>
      <c r="K146" s="88">
        <v>16000</v>
      </c>
    </row>
    <row r="147" spans="10:11" x14ac:dyDescent="0.2">
      <c r="J147" s="88">
        <v>142</v>
      </c>
      <c r="K147" s="88">
        <v>16000</v>
      </c>
    </row>
    <row r="148" spans="10:11" x14ac:dyDescent="0.2">
      <c r="J148" s="88">
        <v>143</v>
      </c>
      <c r="K148" s="88">
        <v>16000</v>
      </c>
    </row>
    <row r="149" spans="10:11" x14ac:dyDescent="0.2">
      <c r="J149" s="88">
        <v>144</v>
      </c>
      <c r="K149" s="88">
        <v>16000</v>
      </c>
    </row>
    <row r="150" spans="10:11" x14ac:dyDescent="0.2">
      <c r="J150" s="88">
        <v>145</v>
      </c>
      <c r="K150" s="88">
        <v>16000</v>
      </c>
    </row>
    <row r="151" spans="10:11" x14ac:dyDescent="0.2">
      <c r="J151" s="88">
        <v>146</v>
      </c>
      <c r="K151" s="88">
        <v>16000</v>
      </c>
    </row>
    <row r="152" spans="10:11" x14ac:dyDescent="0.2">
      <c r="J152" s="88">
        <v>147</v>
      </c>
      <c r="K152" s="88">
        <v>16000</v>
      </c>
    </row>
    <row r="153" spans="10:11" x14ac:dyDescent="0.2">
      <c r="J153" s="88">
        <v>148</v>
      </c>
      <c r="K153" s="88">
        <v>16000</v>
      </c>
    </row>
    <row r="154" spans="10:11" x14ac:dyDescent="0.2">
      <c r="J154" s="88">
        <v>149</v>
      </c>
      <c r="K154" s="88">
        <v>16000</v>
      </c>
    </row>
    <row r="155" spans="10:11" x14ac:dyDescent="0.2">
      <c r="J155" s="88">
        <v>150</v>
      </c>
      <c r="K155" s="88">
        <v>0</v>
      </c>
    </row>
    <row r="156" spans="10:11" x14ac:dyDescent="0.2">
      <c r="J156" s="88">
        <v>151</v>
      </c>
      <c r="K156" s="88">
        <v>0</v>
      </c>
    </row>
    <row r="157" spans="10:11" x14ac:dyDescent="0.2">
      <c r="J157" s="88">
        <v>152</v>
      </c>
      <c r="K157" s="88">
        <v>0</v>
      </c>
    </row>
    <row r="158" spans="10:11" x14ac:dyDescent="0.2">
      <c r="J158" s="88">
        <v>153</v>
      </c>
      <c r="K158" s="88">
        <v>0</v>
      </c>
    </row>
    <row r="159" spans="10:11" x14ac:dyDescent="0.2">
      <c r="J159" s="88">
        <v>154</v>
      </c>
      <c r="K159" s="88">
        <v>0</v>
      </c>
    </row>
    <row r="160" spans="10:11" x14ac:dyDescent="0.2">
      <c r="J160" s="88">
        <v>155</v>
      </c>
      <c r="K160" s="88">
        <v>0</v>
      </c>
    </row>
    <row r="161" spans="10:11" x14ac:dyDescent="0.2">
      <c r="J161" s="88">
        <v>156</v>
      </c>
      <c r="K161" s="88">
        <v>0</v>
      </c>
    </row>
    <row r="162" spans="10:11" x14ac:dyDescent="0.2">
      <c r="J162" s="88">
        <v>157</v>
      </c>
      <c r="K162" s="88">
        <v>0</v>
      </c>
    </row>
    <row r="163" spans="10:11" x14ac:dyDescent="0.2">
      <c r="J163" s="88">
        <v>158</v>
      </c>
      <c r="K163" s="88">
        <v>0</v>
      </c>
    </row>
    <row r="164" spans="10:11" x14ac:dyDescent="0.2">
      <c r="J164" s="88">
        <v>159</v>
      </c>
      <c r="K164" s="88">
        <v>0</v>
      </c>
    </row>
    <row r="165" spans="10:11" x14ac:dyDescent="0.2">
      <c r="J165" s="88">
        <v>160</v>
      </c>
      <c r="K165" s="88">
        <v>0</v>
      </c>
    </row>
    <row r="166" spans="10:11" x14ac:dyDescent="0.2">
      <c r="J166" s="88">
        <v>161</v>
      </c>
      <c r="K166" s="88">
        <v>0</v>
      </c>
    </row>
    <row r="167" spans="10:11" x14ac:dyDescent="0.2">
      <c r="J167" s="88">
        <v>162</v>
      </c>
      <c r="K167" s="88">
        <v>0</v>
      </c>
    </row>
    <row r="168" spans="10:11" x14ac:dyDescent="0.2">
      <c r="J168" s="88">
        <v>163</v>
      </c>
      <c r="K168" s="88">
        <v>0</v>
      </c>
    </row>
    <row r="169" spans="10:11" x14ac:dyDescent="0.2">
      <c r="J169" s="88">
        <v>164</v>
      </c>
      <c r="K169" s="88">
        <v>0</v>
      </c>
    </row>
    <row r="170" spans="10:11" x14ac:dyDescent="0.2">
      <c r="J170" s="88">
        <v>165</v>
      </c>
      <c r="K170" s="88">
        <v>0</v>
      </c>
    </row>
    <row r="171" spans="10:11" x14ac:dyDescent="0.2">
      <c r="J171" s="88">
        <v>166</v>
      </c>
      <c r="K171" s="88">
        <v>0</v>
      </c>
    </row>
    <row r="172" spans="10:11" x14ac:dyDescent="0.2">
      <c r="J172" s="88">
        <v>167</v>
      </c>
      <c r="K172" s="88">
        <v>0</v>
      </c>
    </row>
    <row r="173" spans="10:11" x14ac:dyDescent="0.2">
      <c r="J173" s="88">
        <v>168</v>
      </c>
      <c r="K173" s="88">
        <v>0</v>
      </c>
    </row>
    <row r="174" spans="10:11" x14ac:dyDescent="0.2">
      <c r="J174" s="88">
        <v>169</v>
      </c>
      <c r="K174" s="88">
        <v>0</v>
      </c>
    </row>
    <row r="175" spans="10:11" x14ac:dyDescent="0.2">
      <c r="J175" s="88">
        <v>170</v>
      </c>
      <c r="K175" s="88">
        <v>0</v>
      </c>
    </row>
    <row r="176" spans="10:11" x14ac:dyDescent="0.2">
      <c r="J176" s="88">
        <v>171</v>
      </c>
      <c r="K176" s="88">
        <v>0</v>
      </c>
    </row>
    <row r="177" spans="10:11" x14ac:dyDescent="0.2">
      <c r="J177" s="88">
        <v>172</v>
      </c>
      <c r="K177" s="88">
        <v>0</v>
      </c>
    </row>
    <row r="178" spans="10:11" x14ac:dyDescent="0.2">
      <c r="J178" s="88">
        <v>173</v>
      </c>
      <c r="K178" s="88">
        <v>0</v>
      </c>
    </row>
    <row r="179" spans="10:11" x14ac:dyDescent="0.2">
      <c r="J179" s="88">
        <v>174</v>
      </c>
      <c r="K179" s="88">
        <v>0</v>
      </c>
    </row>
    <row r="180" spans="10:11" x14ac:dyDescent="0.2">
      <c r="J180" s="88">
        <v>175</v>
      </c>
      <c r="K180" s="88">
        <v>0</v>
      </c>
    </row>
    <row r="181" spans="10:11" x14ac:dyDescent="0.2">
      <c r="J181" s="88">
        <v>176</v>
      </c>
      <c r="K181" s="88">
        <v>0</v>
      </c>
    </row>
    <row r="182" spans="10:11" x14ac:dyDescent="0.2">
      <c r="J182" s="88">
        <v>177</v>
      </c>
      <c r="K182" s="88">
        <v>0</v>
      </c>
    </row>
    <row r="183" spans="10:11" x14ac:dyDescent="0.2">
      <c r="J183" s="88">
        <v>178</v>
      </c>
      <c r="K183" s="88">
        <v>0</v>
      </c>
    </row>
    <row r="184" spans="10:11" x14ac:dyDescent="0.2">
      <c r="J184" s="88">
        <v>179</v>
      </c>
      <c r="K184" s="88">
        <v>0</v>
      </c>
    </row>
    <row r="185" spans="10:11" x14ac:dyDescent="0.2">
      <c r="J185" s="88">
        <v>180</v>
      </c>
      <c r="K185" s="88">
        <v>0</v>
      </c>
    </row>
    <row r="186" spans="10:11" x14ac:dyDescent="0.2">
      <c r="J186" s="88">
        <v>181</v>
      </c>
      <c r="K186" s="88">
        <v>0</v>
      </c>
    </row>
    <row r="187" spans="10:11" x14ac:dyDescent="0.2">
      <c r="J187" s="88">
        <v>182</v>
      </c>
      <c r="K187" s="88">
        <v>0</v>
      </c>
    </row>
    <row r="188" spans="10:11" x14ac:dyDescent="0.2">
      <c r="J188" s="88">
        <v>183</v>
      </c>
      <c r="K188" s="88">
        <v>0</v>
      </c>
    </row>
    <row r="189" spans="10:11" x14ac:dyDescent="0.2">
      <c r="J189" s="88">
        <v>184</v>
      </c>
      <c r="K189" s="88">
        <v>0</v>
      </c>
    </row>
    <row r="190" spans="10:11" x14ac:dyDescent="0.2">
      <c r="J190" s="88">
        <v>185</v>
      </c>
      <c r="K190" s="88">
        <v>0</v>
      </c>
    </row>
    <row r="191" spans="10:11" x14ac:dyDescent="0.2">
      <c r="J191" s="88">
        <v>186</v>
      </c>
      <c r="K191" s="88">
        <v>0</v>
      </c>
    </row>
    <row r="192" spans="10:11" x14ac:dyDescent="0.2">
      <c r="J192" s="88">
        <v>187</v>
      </c>
      <c r="K192" s="88">
        <v>0</v>
      </c>
    </row>
    <row r="193" spans="10:11" x14ac:dyDescent="0.2">
      <c r="J193" s="88">
        <v>188</v>
      </c>
      <c r="K193" s="88">
        <v>0</v>
      </c>
    </row>
    <row r="194" spans="10:11" x14ac:dyDescent="0.2">
      <c r="J194" s="88">
        <v>189</v>
      </c>
      <c r="K194" s="88">
        <v>0</v>
      </c>
    </row>
    <row r="195" spans="10:11" x14ac:dyDescent="0.2">
      <c r="J195" s="88">
        <v>190</v>
      </c>
      <c r="K195" s="88">
        <v>0</v>
      </c>
    </row>
    <row r="196" spans="10:11" x14ac:dyDescent="0.2">
      <c r="J196" s="88">
        <v>191</v>
      </c>
      <c r="K196" s="88">
        <v>0</v>
      </c>
    </row>
    <row r="197" spans="10:11" x14ac:dyDescent="0.2">
      <c r="J197" s="88">
        <v>192</v>
      </c>
      <c r="K197" s="88">
        <v>0</v>
      </c>
    </row>
    <row r="198" spans="10:11" x14ac:dyDescent="0.2">
      <c r="J198" s="88">
        <v>193</v>
      </c>
      <c r="K198" s="88">
        <v>0</v>
      </c>
    </row>
    <row r="199" spans="10:11" x14ac:dyDescent="0.2">
      <c r="J199" s="88">
        <v>194</v>
      </c>
      <c r="K199" s="88">
        <v>0</v>
      </c>
    </row>
    <row r="200" spans="10:11" x14ac:dyDescent="0.2">
      <c r="J200" s="88">
        <v>195</v>
      </c>
      <c r="K200" s="88">
        <v>0</v>
      </c>
    </row>
    <row r="201" spans="10:11" x14ac:dyDescent="0.2">
      <c r="J201" s="88">
        <v>196</v>
      </c>
      <c r="K201" s="88">
        <v>0</v>
      </c>
    </row>
    <row r="202" spans="10:11" x14ac:dyDescent="0.2">
      <c r="J202" s="88">
        <v>197</v>
      </c>
      <c r="K202" s="88">
        <v>0</v>
      </c>
    </row>
    <row r="203" spans="10:11" x14ac:dyDescent="0.2">
      <c r="J203" s="88">
        <v>198</v>
      </c>
      <c r="K203" s="88">
        <v>0</v>
      </c>
    </row>
    <row r="204" spans="10:11" x14ac:dyDescent="0.2">
      <c r="J204" s="88">
        <v>199</v>
      </c>
      <c r="K204" s="88">
        <v>0</v>
      </c>
    </row>
    <row r="205" spans="10:11" x14ac:dyDescent="0.2">
      <c r="J205" s="88">
        <v>200</v>
      </c>
      <c r="K205" s="88">
        <v>0</v>
      </c>
    </row>
    <row r="206" spans="10:11" x14ac:dyDescent="0.2">
      <c r="J206" s="88">
        <v>201</v>
      </c>
      <c r="K206" s="88">
        <v>0</v>
      </c>
    </row>
  </sheetData>
  <mergeCells count="3">
    <mergeCell ref="J2:K2"/>
    <mergeCell ref="C2:E2"/>
    <mergeCell ref="G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3A3C-85BC-48BD-97E6-06F2CDF8F3B3}">
  <dimension ref="A1"/>
  <sheetViews>
    <sheetView workbookViewId="0">
      <selection activeCell="M24" sqref="M24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680197BF6D0840833D595296F53D04" ma:contentTypeVersion="12" ma:contentTypeDescription="Create a new document." ma:contentTypeScope="" ma:versionID="045564e7e9572d0efde7580eaed8a51a">
  <xsd:schema xmlns:xsd="http://www.w3.org/2001/XMLSchema" xmlns:xs="http://www.w3.org/2001/XMLSchema" xmlns:p="http://schemas.microsoft.com/office/2006/metadata/properties" xmlns:ns2="5a95372c-2157-4824-a3f5-f33b7164ce90" xmlns:ns3="d9739007-c22b-434d-b19f-beefeb60e9fa" targetNamespace="http://schemas.microsoft.com/office/2006/metadata/properties" ma:root="true" ma:fieldsID="1c3627a844dfb39e942aef10c158f189" ns2:_="" ns3:_="">
    <xsd:import namespace="5a95372c-2157-4824-a3f5-f33b7164ce90"/>
    <xsd:import namespace="d9739007-c22b-434d-b19f-beefeb60e9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5372c-2157-4824-a3f5-f33b7164c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739007-c22b-434d-b19f-beefeb60e9f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55C1B6-7E3E-437F-A005-9E92F7FA8B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50C1FB-DE06-45B2-A321-6D8532DDFF5D}">
  <ds:schemaRefs>
    <ds:schemaRef ds:uri="http://purl.org/dc/dcmitype/"/>
    <ds:schemaRef ds:uri="77933252-4ce2-434c-bb05-f74270379b4b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1df27def-03ba-4a66-8bb8-5e8e02026642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E624FBE-3D6C-4D8A-BC01-EF7395BE01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Bundles</vt:lpstr>
      <vt:lpstr>Products</vt:lpstr>
      <vt:lpstr>What's included in each Bundle</vt:lpstr>
      <vt:lpstr>Services Pricing</vt:lpstr>
      <vt:lpstr>GL Import Cost Table</vt:lpstr>
      <vt:lpstr>Bundles!Print_Area</vt:lpstr>
      <vt:lpstr>Products!Print_Area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Jimmy Speyer</dc:creator>
  <cp:keywords/>
  <dc:description/>
  <cp:lastModifiedBy>Dhaval Bajaria</cp:lastModifiedBy>
  <cp:revision/>
  <dcterms:created xsi:type="dcterms:W3CDTF">2018-12-02T19:44:14Z</dcterms:created>
  <dcterms:modified xsi:type="dcterms:W3CDTF">2020-11-18T22:35:00Z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0x0101007A680197BF6D0840833D595296F53D04</vt:lpwstr>
  </property>
</Properties>
</file>